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Desktop\30 сессиия 27.03.2025\Решение № 165 корректировка бюджета\"/>
    </mc:Choice>
  </mc:AlternateContent>
  <xr:revisionPtr revIDLastSave="0" documentId="13_ncr:1_{6965C9EC-C0EA-4E2C-A20B-CEA5FEBB779B}"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6" sheetId="1" r:id="rId1"/>
    <sheet name="приложение 8" sheetId="2" r:id="rId2"/>
    <sheet name="приложение 10" sheetId="3" r:id="rId3"/>
  </sheets>
  <definedNames>
    <definedName name="_xlnm._FilterDatabase" localSheetId="2" hidden="1">'приложение 10'!$G:$G</definedName>
    <definedName name="_xlnm._FilterDatabase" localSheetId="1" hidden="1">'приложение 8'!$C:$C</definedName>
    <definedName name="Excel_BuiltIn__FilterDatabase" localSheetId="1">'приложение 8'!$C$2:$C$444</definedName>
    <definedName name="Excel_BuiltIn_Print_Area" localSheetId="2">'приложение 10'!$B$1:$O$754</definedName>
    <definedName name="Excel_BuiltIn_Print_Area" localSheetId="0">'приложение 6'!$A$1:$G$60</definedName>
    <definedName name="Excel_BuiltIn_Print_Area" localSheetId="1">'приложение 8'!$A$2:$E$451</definedName>
    <definedName name="Print_Area_0" localSheetId="2">'приложение 10'!$B$1:$I$758</definedName>
    <definedName name="Print_Area_0" localSheetId="0">'приложение 6'!$A$1:$G$55</definedName>
    <definedName name="Print_Area_0_0" localSheetId="2">'приложение 10'!$A$1:$O$758</definedName>
    <definedName name="Print_Area_0_0_0" localSheetId="2">'приложение 10'!$B$1:$O$758</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10'!$A$3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10'!$B$1:$I$759</definedName>
    <definedName name="_xlnm.Print_Area" localSheetId="0">'приложение 6'!$A$1:$G$56</definedName>
    <definedName name="_xlnm.Print_Area" localSheetId="1">'приложение 8'!$A$2:$E$455</definedName>
  </definedNames>
  <calcPr calcId="181029" iterateDelta="1E-4"/>
  <extLst>
    <ext xmlns:loext="http://schemas.libreoffice.org/" uri="{7626C862-2A13-11E5-B345-FEFF819CDC9F}">
      <loext:extCalcPr stringRefSyntax="CalcA1ExcelA1"/>
    </ext>
  </extLst>
</workbook>
</file>

<file path=xl/calcChain.xml><?xml version="1.0" encoding="utf-8"?>
<calcChain xmlns="http://schemas.openxmlformats.org/spreadsheetml/2006/main">
  <c r="I753" i="3" l="1"/>
  <c r="I752" i="3"/>
  <c r="I751" i="3"/>
  <c r="O750" i="3"/>
  <c r="N750" i="3"/>
  <c r="M750" i="3"/>
  <c r="L750" i="3"/>
  <c r="K750" i="3"/>
  <c r="J750" i="3"/>
  <c r="I750" i="3" s="1"/>
  <c r="I749" i="3"/>
  <c r="I748" i="3"/>
  <c r="I747" i="3"/>
  <c r="O746" i="3"/>
  <c r="N746" i="3"/>
  <c r="M746" i="3"/>
  <c r="L746" i="3"/>
  <c r="K746" i="3"/>
  <c r="J746" i="3"/>
  <c r="I745" i="3"/>
  <c r="I744" i="3"/>
  <c r="I743" i="3"/>
  <c r="O742" i="3"/>
  <c r="N742" i="3"/>
  <c r="N741" i="3" s="1"/>
  <c r="N740" i="3" s="1"/>
  <c r="N739" i="3" s="1"/>
  <c r="M742" i="3"/>
  <c r="L742" i="3"/>
  <c r="K742" i="3"/>
  <c r="K741" i="3" s="1"/>
  <c r="K740" i="3" s="1"/>
  <c r="J742" i="3"/>
  <c r="O741" i="3"/>
  <c r="O740" i="3" s="1"/>
  <c r="O739" i="3" s="1"/>
  <c r="M741" i="3"/>
  <c r="M740" i="3" s="1"/>
  <c r="M739" i="3"/>
  <c r="K739" i="3"/>
  <c r="I738" i="3"/>
  <c r="O737" i="3"/>
  <c r="N737" i="3"/>
  <c r="M737" i="3"/>
  <c r="L737" i="3"/>
  <c r="K737" i="3"/>
  <c r="J737" i="3"/>
  <c r="I736" i="3"/>
  <c r="O735" i="3"/>
  <c r="N735" i="3"/>
  <c r="M735" i="3"/>
  <c r="L735" i="3"/>
  <c r="K735" i="3"/>
  <c r="J735" i="3"/>
  <c r="I735" i="3" s="1"/>
  <c r="I734" i="3"/>
  <c r="O733" i="3"/>
  <c r="N733" i="3"/>
  <c r="M733" i="3"/>
  <c r="L733" i="3"/>
  <c r="K733" i="3"/>
  <c r="J733" i="3"/>
  <c r="I733" i="3" s="1"/>
  <c r="I732" i="3"/>
  <c r="O731" i="3"/>
  <c r="O730" i="3" s="1"/>
  <c r="O729" i="3" s="1"/>
  <c r="O728" i="3" s="1"/>
  <c r="O727" i="3" s="1"/>
  <c r="N731" i="3"/>
  <c r="M731" i="3"/>
  <c r="M730" i="3" s="1"/>
  <c r="M729" i="3" s="1"/>
  <c r="M728" i="3" s="1"/>
  <c r="L731" i="3"/>
  <c r="K731" i="3"/>
  <c r="J731" i="3"/>
  <c r="I731" i="3" s="1"/>
  <c r="N730" i="3"/>
  <c r="N729" i="3" s="1"/>
  <c r="N728" i="3" s="1"/>
  <c r="L730" i="3"/>
  <c r="L729" i="3" s="1"/>
  <c r="L728" i="3" s="1"/>
  <c r="J730" i="3"/>
  <c r="I726" i="3"/>
  <c r="O725" i="3"/>
  <c r="N725" i="3"/>
  <c r="M725" i="3"/>
  <c r="L725" i="3"/>
  <c r="L724" i="3" s="1"/>
  <c r="L723" i="3" s="1"/>
  <c r="L722" i="3" s="1"/>
  <c r="L721" i="3" s="1"/>
  <c r="K725" i="3"/>
  <c r="K724" i="3" s="1"/>
  <c r="K723" i="3" s="1"/>
  <c r="K722" i="3" s="1"/>
  <c r="J725" i="3"/>
  <c r="N724" i="3"/>
  <c r="N723" i="3" s="1"/>
  <c r="N722" i="3" s="1"/>
  <c r="N721" i="3" s="1"/>
  <c r="M724" i="3"/>
  <c r="J724" i="3"/>
  <c r="J723" i="3" s="1"/>
  <c r="M723" i="3"/>
  <c r="M722" i="3" s="1"/>
  <c r="M721" i="3"/>
  <c r="K721" i="3"/>
  <c r="I719" i="3"/>
  <c r="I718" i="3"/>
  <c r="O717" i="3"/>
  <c r="O716" i="3" s="1"/>
  <c r="O715" i="3" s="1"/>
  <c r="O714" i="3" s="1"/>
  <c r="N717" i="3"/>
  <c r="M717" i="3"/>
  <c r="M716" i="3" s="1"/>
  <c r="M715" i="3" s="1"/>
  <c r="M714" i="3" s="1"/>
  <c r="L717" i="3"/>
  <c r="K717" i="3"/>
  <c r="K716" i="3" s="1"/>
  <c r="K715" i="3" s="1"/>
  <c r="K714" i="3" s="1"/>
  <c r="J717" i="3"/>
  <c r="N716" i="3"/>
  <c r="N715" i="3" s="1"/>
  <c r="N714" i="3" s="1"/>
  <c r="L716" i="3"/>
  <c r="L715" i="3" s="1"/>
  <c r="L714" i="3" s="1"/>
  <c r="J716" i="3"/>
  <c r="I713" i="3"/>
  <c r="O712" i="3"/>
  <c r="N712" i="3"/>
  <c r="M712" i="3"/>
  <c r="L712" i="3"/>
  <c r="L711" i="3" s="1"/>
  <c r="O711" i="3"/>
  <c r="N711" i="3"/>
  <c r="M711" i="3"/>
  <c r="I710" i="3"/>
  <c r="O709" i="3"/>
  <c r="O708" i="3" s="1"/>
  <c r="O707" i="3" s="1"/>
  <c r="N709" i="3"/>
  <c r="M709" i="3"/>
  <c r="M708" i="3" s="1"/>
  <c r="M707" i="3" s="1"/>
  <c r="L709" i="3"/>
  <c r="K709" i="3"/>
  <c r="K708" i="3" s="1"/>
  <c r="J709" i="3"/>
  <c r="I709" i="3" s="1"/>
  <c r="N708" i="3"/>
  <c r="N707" i="3" s="1"/>
  <c r="L708" i="3"/>
  <c r="L707" i="3" s="1"/>
  <c r="J708" i="3"/>
  <c r="K707" i="3"/>
  <c r="I706" i="3"/>
  <c r="O705" i="3"/>
  <c r="N705" i="3"/>
  <c r="N704" i="3" s="1"/>
  <c r="N703" i="3" s="1"/>
  <c r="M705" i="3"/>
  <c r="M704" i="3" s="1"/>
  <c r="M703" i="3" s="1"/>
  <c r="L705" i="3"/>
  <c r="K705" i="3"/>
  <c r="K704" i="3" s="1"/>
  <c r="K703" i="3" s="1"/>
  <c r="J705" i="3"/>
  <c r="O704" i="3"/>
  <c r="L704" i="3"/>
  <c r="L703" i="3" s="1"/>
  <c r="J704" i="3"/>
  <c r="O703" i="3"/>
  <c r="I702" i="3"/>
  <c r="O701" i="3"/>
  <c r="O700" i="3" s="1"/>
  <c r="O699" i="3" s="1"/>
  <c r="N701" i="3"/>
  <c r="M701" i="3"/>
  <c r="L701" i="3"/>
  <c r="L700" i="3" s="1"/>
  <c r="L699" i="3" s="1"/>
  <c r="K701" i="3"/>
  <c r="K700" i="3" s="1"/>
  <c r="K699" i="3" s="1"/>
  <c r="J701" i="3"/>
  <c r="I701" i="3"/>
  <c r="N700" i="3"/>
  <c r="N699" i="3" s="1"/>
  <c r="M700" i="3"/>
  <c r="J700" i="3"/>
  <c r="J699" i="3" s="1"/>
  <c r="M699" i="3"/>
  <c r="I698" i="3"/>
  <c r="I697" i="3"/>
  <c r="O696" i="3"/>
  <c r="N696" i="3"/>
  <c r="M696" i="3"/>
  <c r="L696" i="3"/>
  <c r="O695" i="3"/>
  <c r="M695" i="3"/>
  <c r="L695" i="3"/>
  <c r="I694" i="3"/>
  <c r="I693" i="3"/>
  <c r="I692" i="3"/>
  <c r="O691" i="3"/>
  <c r="O690" i="3" s="1"/>
  <c r="O689" i="3" s="1"/>
  <c r="N691" i="3"/>
  <c r="M691" i="3"/>
  <c r="M690" i="3" s="1"/>
  <c r="M689" i="3" s="1"/>
  <c r="L691" i="3"/>
  <c r="K691" i="3"/>
  <c r="K690" i="3" s="1"/>
  <c r="K689" i="3" s="1"/>
  <c r="K677" i="3" s="1"/>
  <c r="K676" i="3" s="1"/>
  <c r="K669" i="3" s="1"/>
  <c r="J691" i="3"/>
  <c r="I691" i="3" s="1"/>
  <c r="N690" i="3"/>
  <c r="L690" i="3"/>
  <c r="L689" i="3" s="1"/>
  <c r="J690" i="3"/>
  <c r="I688" i="3"/>
  <c r="I687" i="3"/>
  <c r="I686" i="3"/>
  <c r="O685" i="3"/>
  <c r="O684" i="3" s="1"/>
  <c r="N685" i="3"/>
  <c r="M685" i="3"/>
  <c r="M684" i="3" s="1"/>
  <c r="L685" i="3"/>
  <c r="K685" i="3"/>
  <c r="K684" i="3" s="1"/>
  <c r="J685" i="3"/>
  <c r="N684" i="3"/>
  <c r="L684" i="3"/>
  <c r="J684" i="3"/>
  <c r="I683" i="3"/>
  <c r="I682" i="3"/>
  <c r="I681" i="3"/>
  <c r="O680" i="3"/>
  <c r="N680" i="3"/>
  <c r="N679" i="3" s="1"/>
  <c r="N678" i="3" s="1"/>
  <c r="M680" i="3"/>
  <c r="L680" i="3"/>
  <c r="K680" i="3"/>
  <c r="J680" i="3"/>
  <c r="O679" i="3"/>
  <c r="M679" i="3"/>
  <c r="K679" i="3"/>
  <c r="K678" i="3" s="1"/>
  <c r="J679" i="3"/>
  <c r="J678" i="3"/>
  <c r="I675" i="3"/>
  <c r="O674" i="3"/>
  <c r="N674" i="3"/>
  <c r="M674" i="3"/>
  <c r="M673" i="3" s="1"/>
  <c r="M672" i="3" s="1"/>
  <c r="L674" i="3"/>
  <c r="L673" i="3" s="1"/>
  <c r="L672" i="3" s="1"/>
  <c r="L671" i="3" s="1"/>
  <c r="L670" i="3" s="1"/>
  <c r="K674" i="3"/>
  <c r="J674" i="3"/>
  <c r="O673" i="3"/>
  <c r="O672" i="3" s="1"/>
  <c r="N673" i="3"/>
  <c r="K673" i="3"/>
  <c r="K672" i="3" s="1"/>
  <c r="K671" i="3" s="1"/>
  <c r="K670" i="3" s="1"/>
  <c r="N672" i="3"/>
  <c r="N671" i="3" s="1"/>
  <c r="N670" i="3" s="1"/>
  <c r="O671" i="3"/>
  <c r="O670" i="3" s="1"/>
  <c r="M671" i="3"/>
  <c r="M670" i="3" s="1"/>
  <c r="I668" i="3"/>
  <c r="I667" i="3"/>
  <c r="O666" i="3"/>
  <c r="N666" i="3"/>
  <c r="N665" i="3" s="1"/>
  <c r="N664" i="3" s="1"/>
  <c r="N663" i="3" s="1"/>
  <c r="M666" i="3"/>
  <c r="L666" i="3"/>
  <c r="K666" i="3"/>
  <c r="J666" i="3"/>
  <c r="O665" i="3"/>
  <c r="O664" i="3" s="1"/>
  <c r="O663" i="3" s="1"/>
  <c r="M665" i="3"/>
  <c r="M664" i="3" s="1"/>
  <c r="M663" i="3" s="1"/>
  <c r="K665" i="3"/>
  <c r="J665" i="3"/>
  <c r="J664" i="3"/>
  <c r="I662" i="3"/>
  <c r="O661" i="3"/>
  <c r="O660" i="3" s="1"/>
  <c r="N661" i="3"/>
  <c r="M661" i="3"/>
  <c r="M660" i="3" s="1"/>
  <c r="L661" i="3"/>
  <c r="L660" i="3" s="1"/>
  <c r="I661" i="3"/>
  <c r="N660" i="3"/>
  <c r="I659" i="3"/>
  <c r="O658" i="3"/>
  <c r="N658" i="3"/>
  <c r="N657" i="3" s="1"/>
  <c r="M658" i="3"/>
  <c r="L658" i="3"/>
  <c r="K658" i="3"/>
  <c r="J658" i="3"/>
  <c r="O657" i="3"/>
  <c r="M657" i="3"/>
  <c r="K657" i="3"/>
  <c r="J657" i="3"/>
  <c r="I656" i="3"/>
  <c r="N655" i="3"/>
  <c r="I655" i="3" s="1"/>
  <c r="I654" i="3"/>
  <c r="O653" i="3"/>
  <c r="N653" i="3"/>
  <c r="M653" i="3"/>
  <c r="L653" i="3"/>
  <c r="K653" i="3"/>
  <c r="J653" i="3"/>
  <c r="J645" i="3" s="1"/>
  <c r="I652" i="3"/>
  <c r="N651" i="3"/>
  <c r="I651" i="3"/>
  <c r="I650" i="3"/>
  <c r="O649" i="3"/>
  <c r="N649" i="3"/>
  <c r="M649" i="3"/>
  <c r="L649" i="3"/>
  <c r="I649" i="3"/>
  <c r="I648" i="3"/>
  <c r="O647" i="3"/>
  <c r="O646" i="3" s="1"/>
  <c r="O645" i="3" s="1"/>
  <c r="O644" i="3" s="1"/>
  <c r="N647" i="3"/>
  <c r="M647" i="3"/>
  <c r="L647" i="3"/>
  <c r="K647" i="3"/>
  <c r="J647" i="3"/>
  <c r="I647" i="3"/>
  <c r="N646" i="3"/>
  <c r="N645" i="3" s="1"/>
  <c r="J646" i="3"/>
  <c r="N644" i="3"/>
  <c r="I643" i="3"/>
  <c r="O642" i="3"/>
  <c r="N642" i="3"/>
  <c r="N641" i="3" s="1"/>
  <c r="N640" i="3" s="1"/>
  <c r="N639" i="3" s="1"/>
  <c r="N627" i="3" s="1"/>
  <c r="N620" i="3" s="1"/>
  <c r="M642" i="3"/>
  <c r="L642" i="3"/>
  <c r="K642" i="3"/>
  <c r="J642" i="3"/>
  <c r="O641" i="3"/>
  <c r="O640" i="3" s="1"/>
  <c r="O639" i="3" s="1"/>
  <c r="M641" i="3"/>
  <c r="M640" i="3" s="1"/>
  <c r="M639" i="3" s="1"/>
  <c r="K641" i="3"/>
  <c r="J641" i="3"/>
  <c r="J640" i="3"/>
  <c r="I638" i="3"/>
  <c r="M637" i="3"/>
  <c r="I637" i="3"/>
  <c r="M636" i="3"/>
  <c r="I636" i="3" s="1"/>
  <c r="M635" i="3"/>
  <c r="I635" i="3" s="1"/>
  <c r="I634" i="3"/>
  <c r="I633" i="3"/>
  <c r="O632" i="3"/>
  <c r="N632" i="3"/>
  <c r="N631" i="3" s="1"/>
  <c r="N630" i="3" s="1"/>
  <c r="M632" i="3"/>
  <c r="M631" i="3" s="1"/>
  <c r="M630" i="3" s="1"/>
  <c r="M629" i="3" s="1"/>
  <c r="L632" i="3"/>
  <c r="K632" i="3"/>
  <c r="K631" i="3" s="1"/>
  <c r="K630" i="3" s="1"/>
  <c r="K629" i="3" s="1"/>
  <c r="K628" i="3" s="1"/>
  <c r="J632" i="3"/>
  <c r="O631" i="3"/>
  <c r="L631" i="3"/>
  <c r="L630" i="3" s="1"/>
  <c r="L629" i="3" s="1"/>
  <c r="L628" i="3" s="1"/>
  <c r="J631" i="3"/>
  <c r="O630" i="3"/>
  <c r="O629" i="3" s="1"/>
  <c r="N629" i="3"/>
  <c r="N628" i="3" s="1"/>
  <c r="O628" i="3"/>
  <c r="O627" i="3" s="1"/>
  <c r="M628" i="3"/>
  <c r="I626" i="3"/>
  <c r="O625" i="3"/>
  <c r="N625" i="3"/>
  <c r="N624" i="3" s="1"/>
  <c r="M625" i="3"/>
  <c r="L625" i="3"/>
  <c r="K625" i="3"/>
  <c r="J625" i="3"/>
  <c r="O624" i="3"/>
  <c r="O623" i="3" s="1"/>
  <c r="O622" i="3" s="1"/>
  <c r="O621" i="3" s="1"/>
  <c r="M624" i="3"/>
  <c r="M623" i="3" s="1"/>
  <c r="K624" i="3"/>
  <c r="J624" i="3"/>
  <c r="N623" i="3"/>
  <c r="N622" i="3" s="1"/>
  <c r="N621" i="3" s="1"/>
  <c r="J623" i="3"/>
  <c r="M622" i="3"/>
  <c r="M621" i="3" s="1"/>
  <c r="O620" i="3"/>
  <c r="I619" i="3"/>
  <c r="O618" i="3"/>
  <c r="O617" i="3" s="1"/>
  <c r="N618" i="3"/>
  <c r="M618" i="3"/>
  <c r="L618" i="3"/>
  <c r="L617" i="3" s="1"/>
  <c r="L616" i="3" s="1"/>
  <c r="K618" i="3"/>
  <c r="J618" i="3"/>
  <c r="N617" i="3"/>
  <c r="N616" i="3" s="1"/>
  <c r="M617" i="3"/>
  <c r="J617" i="3"/>
  <c r="O616" i="3"/>
  <c r="M616" i="3"/>
  <c r="I615" i="3"/>
  <c r="O614" i="3"/>
  <c r="O613" i="3" s="1"/>
  <c r="O612" i="3" s="1"/>
  <c r="N614" i="3"/>
  <c r="M614" i="3"/>
  <c r="M613" i="3" s="1"/>
  <c r="L614" i="3"/>
  <c r="K614" i="3"/>
  <c r="J614" i="3"/>
  <c r="J613" i="3" s="1"/>
  <c r="I614" i="3"/>
  <c r="N613" i="3"/>
  <c r="N612" i="3" s="1"/>
  <c r="L613" i="3"/>
  <c r="L612" i="3" s="1"/>
  <c r="K613" i="3"/>
  <c r="M612" i="3"/>
  <c r="K612" i="3"/>
  <c r="I611" i="3"/>
  <c r="I610" i="3"/>
  <c r="O609" i="3"/>
  <c r="N609" i="3"/>
  <c r="N608" i="3" s="1"/>
  <c r="M609" i="3"/>
  <c r="L609" i="3"/>
  <c r="K609" i="3"/>
  <c r="J609" i="3"/>
  <c r="O608" i="3"/>
  <c r="O607" i="3" s="1"/>
  <c r="M608" i="3"/>
  <c r="M607" i="3" s="1"/>
  <c r="K608" i="3"/>
  <c r="K607" i="3" s="1"/>
  <c r="J608" i="3"/>
  <c r="N607" i="3"/>
  <c r="J607" i="3"/>
  <c r="I606" i="3"/>
  <c r="O605" i="3"/>
  <c r="O604" i="3" s="1"/>
  <c r="O603" i="3" s="1"/>
  <c r="N605" i="3"/>
  <c r="N604" i="3" s="1"/>
  <c r="N603" i="3" s="1"/>
  <c r="M605" i="3"/>
  <c r="L605" i="3"/>
  <c r="L604" i="3" s="1"/>
  <c r="K605" i="3"/>
  <c r="J605" i="3"/>
  <c r="M604" i="3"/>
  <c r="M603" i="3" s="1"/>
  <c r="K604" i="3"/>
  <c r="K603" i="3" s="1"/>
  <c r="L603" i="3"/>
  <c r="I602" i="3"/>
  <c r="I601" i="3"/>
  <c r="I600" i="3"/>
  <c r="O599" i="3"/>
  <c r="O598" i="3" s="1"/>
  <c r="O597" i="3" s="1"/>
  <c r="N599" i="3"/>
  <c r="N598" i="3" s="1"/>
  <c r="N597" i="3" s="1"/>
  <c r="M599" i="3"/>
  <c r="L599" i="3"/>
  <c r="L598" i="3" s="1"/>
  <c r="L597" i="3" s="1"/>
  <c r="K599" i="3"/>
  <c r="J599" i="3"/>
  <c r="M598" i="3"/>
  <c r="M597" i="3" s="1"/>
  <c r="K598" i="3"/>
  <c r="K597" i="3" s="1"/>
  <c r="I596" i="3"/>
  <c r="I595" i="3"/>
  <c r="O594" i="3"/>
  <c r="N594" i="3"/>
  <c r="N593" i="3" s="1"/>
  <c r="N592" i="3" s="1"/>
  <c r="M594" i="3"/>
  <c r="M593" i="3" s="1"/>
  <c r="M592" i="3" s="1"/>
  <c r="L594" i="3"/>
  <c r="K594" i="3"/>
  <c r="K593" i="3" s="1"/>
  <c r="K592" i="3" s="1"/>
  <c r="J594" i="3"/>
  <c r="I594" i="3"/>
  <c r="O593" i="3"/>
  <c r="L593" i="3"/>
  <c r="L592" i="3" s="1"/>
  <c r="J593" i="3"/>
  <c r="O592" i="3"/>
  <c r="I590" i="3"/>
  <c r="O589" i="3"/>
  <c r="N589" i="3"/>
  <c r="M589" i="3"/>
  <c r="L589" i="3"/>
  <c r="K589" i="3"/>
  <c r="J589" i="3"/>
  <c r="I588" i="3"/>
  <c r="O587" i="3"/>
  <c r="N587" i="3"/>
  <c r="M587" i="3"/>
  <c r="L587" i="3"/>
  <c r="K587" i="3"/>
  <c r="K586" i="3" s="1"/>
  <c r="J587" i="3"/>
  <c r="O586" i="3"/>
  <c r="M586" i="3"/>
  <c r="M582" i="3" s="1"/>
  <c r="M581" i="3" s="1"/>
  <c r="L586" i="3"/>
  <c r="I585" i="3"/>
  <c r="O584" i="3"/>
  <c r="O583" i="3" s="1"/>
  <c r="N584" i="3"/>
  <c r="M584" i="3"/>
  <c r="M583" i="3" s="1"/>
  <c r="L584" i="3"/>
  <c r="K584" i="3"/>
  <c r="J584" i="3"/>
  <c r="J583" i="3" s="1"/>
  <c r="N583" i="3"/>
  <c r="L583" i="3"/>
  <c r="L582" i="3" s="1"/>
  <c r="K583" i="3"/>
  <c r="O582" i="3"/>
  <c r="K582" i="3"/>
  <c r="K581" i="3" s="1"/>
  <c r="O581" i="3"/>
  <c r="L581" i="3"/>
  <c r="I579" i="3"/>
  <c r="O578" i="3"/>
  <c r="N578" i="3"/>
  <c r="M578" i="3"/>
  <c r="M577" i="3" s="1"/>
  <c r="L578" i="3"/>
  <c r="O577" i="3"/>
  <c r="N577" i="3"/>
  <c r="I577" i="3" s="1"/>
  <c r="L577" i="3"/>
  <c r="I576" i="3"/>
  <c r="O575" i="3"/>
  <c r="N575" i="3"/>
  <c r="N574" i="3" s="1"/>
  <c r="M575" i="3"/>
  <c r="L575" i="3"/>
  <c r="K575" i="3"/>
  <c r="J575" i="3"/>
  <c r="O574" i="3"/>
  <c r="M574" i="3"/>
  <c r="M573" i="3" s="1"/>
  <c r="K574" i="3"/>
  <c r="K573" i="3" s="1"/>
  <c r="J574" i="3"/>
  <c r="O573" i="3"/>
  <c r="O568" i="3" s="1"/>
  <c r="N573" i="3"/>
  <c r="J573" i="3"/>
  <c r="I572" i="3"/>
  <c r="O571" i="3"/>
  <c r="O570" i="3" s="1"/>
  <c r="O569" i="3" s="1"/>
  <c r="N571" i="3"/>
  <c r="M571" i="3"/>
  <c r="L571" i="3"/>
  <c r="L570" i="3" s="1"/>
  <c r="K571" i="3"/>
  <c r="J571" i="3"/>
  <c r="N570" i="3"/>
  <c r="N569" i="3" s="1"/>
  <c r="N568" i="3" s="1"/>
  <c r="M570" i="3"/>
  <c r="M569" i="3" s="1"/>
  <c r="M568" i="3" s="1"/>
  <c r="K570" i="3"/>
  <c r="K569" i="3" s="1"/>
  <c r="K568" i="3" s="1"/>
  <c r="L569" i="3"/>
  <c r="I567" i="3"/>
  <c r="N566" i="3"/>
  <c r="I566" i="3" s="1"/>
  <c r="I565" i="3"/>
  <c r="O564" i="3"/>
  <c r="N564" i="3"/>
  <c r="M564" i="3"/>
  <c r="L564" i="3"/>
  <c r="K564" i="3"/>
  <c r="J564" i="3"/>
  <c r="I564" i="3" s="1"/>
  <c r="I563" i="3"/>
  <c r="O562" i="3"/>
  <c r="O561" i="3" s="1"/>
  <c r="O560" i="3" s="1"/>
  <c r="O559" i="3" s="1"/>
  <c r="O558" i="3" s="1"/>
  <c r="N562" i="3"/>
  <c r="M562" i="3"/>
  <c r="L562" i="3"/>
  <c r="L561" i="3" s="1"/>
  <c r="K562" i="3"/>
  <c r="J562" i="3"/>
  <c r="N561" i="3"/>
  <c r="N560" i="3" s="1"/>
  <c r="N559" i="3" s="1"/>
  <c r="N558" i="3" s="1"/>
  <c r="M561" i="3"/>
  <c r="K561" i="3"/>
  <c r="K560" i="3" s="1"/>
  <c r="K559" i="3" s="1"/>
  <c r="M560" i="3"/>
  <c r="M559" i="3" s="1"/>
  <c r="L560" i="3"/>
  <c r="L559" i="3"/>
  <c r="I557" i="3"/>
  <c r="O556" i="3"/>
  <c r="N556" i="3"/>
  <c r="N555" i="3" s="1"/>
  <c r="M556" i="3"/>
  <c r="L556" i="3"/>
  <c r="K556" i="3"/>
  <c r="K555" i="3" s="1"/>
  <c r="K554" i="3" s="1"/>
  <c r="K553" i="3" s="1"/>
  <c r="K552" i="3" s="1"/>
  <c r="J556" i="3"/>
  <c r="O555" i="3"/>
  <c r="O554" i="3" s="1"/>
  <c r="M555" i="3"/>
  <c r="M554" i="3" s="1"/>
  <c r="L555" i="3"/>
  <c r="J555" i="3"/>
  <c r="J554" i="3" s="1"/>
  <c r="J553" i="3" s="1"/>
  <c r="J552" i="3" s="1"/>
  <c r="N554" i="3"/>
  <c r="N553" i="3" s="1"/>
  <c r="N552" i="3" s="1"/>
  <c r="L554" i="3"/>
  <c r="L553" i="3" s="1"/>
  <c r="O553" i="3"/>
  <c r="M553" i="3"/>
  <c r="M552" i="3" s="1"/>
  <c r="O552" i="3"/>
  <c r="L552" i="3"/>
  <c r="I550" i="3"/>
  <c r="I549" i="3"/>
  <c r="O548" i="3"/>
  <c r="N548" i="3"/>
  <c r="M548" i="3"/>
  <c r="L548" i="3"/>
  <c r="L547" i="3" s="1"/>
  <c r="L546" i="3" s="1"/>
  <c r="L545" i="3" s="1"/>
  <c r="K548" i="3"/>
  <c r="J548" i="3"/>
  <c r="J547" i="3" s="1"/>
  <c r="N547" i="3"/>
  <c r="N546" i="3" s="1"/>
  <c r="N545" i="3" s="1"/>
  <c r="M547" i="3"/>
  <c r="K547" i="3"/>
  <c r="K546" i="3" s="1"/>
  <c r="K545" i="3" s="1"/>
  <c r="M546" i="3"/>
  <c r="M545" i="3" s="1"/>
  <c r="I544" i="3"/>
  <c r="O543" i="3"/>
  <c r="N543" i="3"/>
  <c r="N542" i="3" s="1"/>
  <c r="M543" i="3"/>
  <c r="L543" i="3"/>
  <c r="O542" i="3"/>
  <c r="M542" i="3"/>
  <c r="I541" i="3"/>
  <c r="O540" i="3"/>
  <c r="N540" i="3"/>
  <c r="M540" i="3"/>
  <c r="L540" i="3"/>
  <c r="K540" i="3"/>
  <c r="I539" i="3"/>
  <c r="O538" i="3"/>
  <c r="N538" i="3"/>
  <c r="N531" i="3" s="1"/>
  <c r="N530" i="3" s="1"/>
  <c r="M538" i="3"/>
  <c r="L538" i="3"/>
  <c r="K538" i="3"/>
  <c r="J538" i="3"/>
  <c r="I537" i="3"/>
  <c r="O536" i="3"/>
  <c r="N536" i="3"/>
  <c r="I536" i="3" s="1"/>
  <c r="M536" i="3"/>
  <c r="L536" i="3"/>
  <c r="I535" i="3"/>
  <c r="O534" i="3"/>
  <c r="N534" i="3"/>
  <c r="M534" i="3"/>
  <c r="L534" i="3"/>
  <c r="K534" i="3"/>
  <c r="J534" i="3"/>
  <c r="J531" i="3" s="1"/>
  <c r="I533" i="3"/>
  <c r="N532" i="3"/>
  <c r="I532" i="3"/>
  <c r="M531" i="3"/>
  <c r="K531" i="3"/>
  <c r="K530" i="3" s="1"/>
  <c r="M530" i="3"/>
  <c r="I529" i="3"/>
  <c r="O528" i="3"/>
  <c r="O527" i="3" s="1"/>
  <c r="O526" i="3" s="1"/>
  <c r="N528" i="3"/>
  <c r="M528" i="3"/>
  <c r="M527" i="3" s="1"/>
  <c r="M526" i="3" s="1"/>
  <c r="L528" i="3"/>
  <c r="K528" i="3"/>
  <c r="J528" i="3"/>
  <c r="J527" i="3" s="1"/>
  <c r="N527" i="3"/>
  <c r="N526" i="3" s="1"/>
  <c r="L527" i="3"/>
  <c r="L526" i="3" s="1"/>
  <c r="K527" i="3"/>
  <c r="K526" i="3"/>
  <c r="I525" i="3"/>
  <c r="I524" i="3"/>
  <c r="I523" i="3"/>
  <c r="O522" i="3"/>
  <c r="O521" i="3" s="1"/>
  <c r="N522" i="3"/>
  <c r="M522" i="3"/>
  <c r="M521" i="3" s="1"/>
  <c r="M518" i="3" s="1"/>
  <c r="L522" i="3"/>
  <c r="K522" i="3"/>
  <c r="J522" i="3"/>
  <c r="J521" i="3" s="1"/>
  <c r="N521" i="3"/>
  <c r="L521" i="3"/>
  <c r="K521" i="3"/>
  <c r="I520" i="3"/>
  <c r="O519" i="3"/>
  <c r="N519" i="3"/>
  <c r="N518" i="3" s="1"/>
  <c r="N513" i="3" s="1"/>
  <c r="M519" i="3"/>
  <c r="L519" i="3"/>
  <c r="K519" i="3"/>
  <c r="J519" i="3"/>
  <c r="K518" i="3"/>
  <c r="K513" i="3" s="1"/>
  <c r="I517" i="3"/>
  <c r="O516" i="3"/>
  <c r="N516" i="3"/>
  <c r="M516" i="3"/>
  <c r="M515" i="3" s="1"/>
  <c r="O515" i="3"/>
  <c r="O514" i="3" s="1"/>
  <c r="N515" i="3"/>
  <c r="N514" i="3" s="1"/>
  <c r="I512" i="3"/>
  <c r="I511" i="3"/>
  <c r="I510" i="3"/>
  <c r="O509" i="3"/>
  <c r="N509" i="3"/>
  <c r="N508" i="3" s="1"/>
  <c r="N507" i="3" s="1"/>
  <c r="M509" i="3"/>
  <c r="L509" i="3"/>
  <c r="L508" i="3" s="1"/>
  <c r="L507" i="3" s="1"/>
  <c r="K509" i="3"/>
  <c r="K508" i="3" s="1"/>
  <c r="K507" i="3" s="1"/>
  <c r="J509" i="3"/>
  <c r="I509" i="3"/>
  <c r="O508" i="3"/>
  <c r="M508" i="3"/>
  <c r="M507" i="3" s="1"/>
  <c r="J508" i="3"/>
  <c r="J507" i="3" s="1"/>
  <c r="I507" i="3" s="1"/>
  <c r="O507" i="3"/>
  <c r="I506" i="3"/>
  <c r="I505" i="3"/>
  <c r="I504" i="3"/>
  <c r="O503" i="3"/>
  <c r="N503" i="3"/>
  <c r="N502" i="3" s="1"/>
  <c r="N501" i="3" s="1"/>
  <c r="M503" i="3"/>
  <c r="L503" i="3"/>
  <c r="L502" i="3" s="1"/>
  <c r="L501" i="3" s="1"/>
  <c r="K503" i="3"/>
  <c r="K502" i="3" s="1"/>
  <c r="K501" i="3" s="1"/>
  <c r="J503" i="3"/>
  <c r="I503" i="3"/>
  <c r="O502" i="3"/>
  <c r="M502" i="3"/>
  <c r="M501" i="3" s="1"/>
  <c r="J502" i="3"/>
  <c r="J501" i="3" s="1"/>
  <c r="O501" i="3"/>
  <c r="N500" i="3"/>
  <c r="I499" i="3"/>
  <c r="O498" i="3"/>
  <c r="N498" i="3"/>
  <c r="N497" i="3" s="1"/>
  <c r="M498" i="3"/>
  <c r="L498" i="3"/>
  <c r="K498" i="3"/>
  <c r="K497" i="3" s="1"/>
  <c r="K488" i="3" s="1"/>
  <c r="K487" i="3" s="1"/>
  <c r="K486" i="3" s="1"/>
  <c r="J498" i="3"/>
  <c r="O497" i="3"/>
  <c r="M497" i="3"/>
  <c r="L497" i="3"/>
  <c r="J497" i="3"/>
  <c r="I496" i="3"/>
  <c r="O495" i="3"/>
  <c r="N495" i="3"/>
  <c r="M495" i="3"/>
  <c r="M488" i="3" s="1"/>
  <c r="M487" i="3" s="1"/>
  <c r="M486" i="3" s="1"/>
  <c r="L495" i="3"/>
  <c r="K495" i="3"/>
  <c r="J495" i="3"/>
  <c r="I494" i="3"/>
  <c r="I493" i="3"/>
  <c r="O492" i="3"/>
  <c r="N492" i="3"/>
  <c r="N488" i="3" s="1"/>
  <c r="N487" i="3" s="1"/>
  <c r="N486" i="3" s="1"/>
  <c r="M492" i="3"/>
  <c r="L492" i="3"/>
  <c r="K492" i="3"/>
  <c r="J492" i="3"/>
  <c r="I491" i="3"/>
  <c r="I490" i="3"/>
  <c r="O489" i="3"/>
  <c r="N489" i="3"/>
  <c r="M489" i="3"/>
  <c r="L489" i="3"/>
  <c r="L488" i="3" s="1"/>
  <c r="L487" i="3" s="1"/>
  <c r="L486" i="3" s="1"/>
  <c r="K489" i="3"/>
  <c r="J489" i="3"/>
  <c r="J488" i="3" s="1"/>
  <c r="I485" i="3"/>
  <c r="I484" i="3"/>
  <c r="O483" i="3"/>
  <c r="O482" i="3" s="1"/>
  <c r="N483" i="3"/>
  <c r="M483" i="3"/>
  <c r="M482" i="3" s="1"/>
  <c r="L483" i="3"/>
  <c r="K483" i="3"/>
  <c r="J483" i="3"/>
  <c r="J482" i="3" s="1"/>
  <c r="N482" i="3"/>
  <c r="L482" i="3"/>
  <c r="K482" i="3"/>
  <c r="I481" i="3"/>
  <c r="O480" i="3"/>
  <c r="N480" i="3"/>
  <c r="N473" i="3" s="1"/>
  <c r="M480" i="3"/>
  <c r="L480" i="3"/>
  <c r="L473" i="3" s="1"/>
  <c r="K480" i="3"/>
  <c r="I480" i="3" s="1"/>
  <c r="I479" i="3"/>
  <c r="O478" i="3"/>
  <c r="N478" i="3"/>
  <c r="M478" i="3"/>
  <c r="M473" i="3" s="1"/>
  <c r="L478" i="3"/>
  <c r="K478" i="3"/>
  <c r="I478" i="3" s="1"/>
  <c r="I477" i="3"/>
  <c r="K476" i="3"/>
  <c r="I476" i="3" s="1"/>
  <c r="I475" i="3"/>
  <c r="K474" i="3"/>
  <c r="K473" i="3" s="1"/>
  <c r="O473" i="3"/>
  <c r="I471" i="3"/>
  <c r="O470" i="3"/>
  <c r="O467" i="3" s="1"/>
  <c r="O430" i="3" s="1"/>
  <c r="N470" i="3"/>
  <c r="M470" i="3"/>
  <c r="I470" i="3" s="1"/>
  <c r="L470" i="3"/>
  <c r="I469" i="3"/>
  <c r="O468" i="3"/>
  <c r="N468" i="3"/>
  <c r="M468" i="3"/>
  <c r="L468" i="3"/>
  <c r="M467" i="3"/>
  <c r="L467" i="3"/>
  <c r="I466" i="3"/>
  <c r="O465" i="3"/>
  <c r="N465" i="3"/>
  <c r="N464" i="3" s="1"/>
  <c r="M465" i="3"/>
  <c r="L465" i="3"/>
  <c r="K465" i="3"/>
  <c r="K464" i="3" s="1"/>
  <c r="J465" i="3"/>
  <c r="I465" i="3"/>
  <c r="O464" i="3"/>
  <c r="M464" i="3"/>
  <c r="L464" i="3"/>
  <c r="J464" i="3"/>
  <c r="I463" i="3"/>
  <c r="O462" i="3"/>
  <c r="N462" i="3"/>
  <c r="M462" i="3"/>
  <c r="L462" i="3"/>
  <c r="K462" i="3"/>
  <c r="J462" i="3"/>
  <c r="I462" i="3" s="1"/>
  <c r="I461" i="3"/>
  <c r="O460" i="3"/>
  <c r="N460" i="3"/>
  <c r="M460" i="3"/>
  <c r="L460" i="3"/>
  <c r="K460" i="3"/>
  <c r="J460" i="3"/>
  <c r="I460" i="3" s="1"/>
  <c r="I459" i="3"/>
  <c r="O458" i="3"/>
  <c r="N458" i="3"/>
  <c r="M458" i="3"/>
  <c r="I458" i="3" s="1"/>
  <c r="L458" i="3"/>
  <c r="I457" i="3"/>
  <c r="O456" i="3"/>
  <c r="N456" i="3"/>
  <c r="N453" i="3" s="1"/>
  <c r="M456" i="3"/>
  <c r="L456" i="3"/>
  <c r="K456" i="3"/>
  <c r="K453" i="3" s="1"/>
  <c r="J456" i="3"/>
  <c r="I455" i="3"/>
  <c r="O454" i="3"/>
  <c r="N454" i="3"/>
  <c r="M454" i="3"/>
  <c r="L454" i="3"/>
  <c r="K454" i="3"/>
  <c r="J454" i="3"/>
  <c r="O453" i="3"/>
  <c r="M453" i="3"/>
  <c r="M430" i="3" s="1"/>
  <c r="M429" i="3" s="1"/>
  <c r="M428" i="3" s="1"/>
  <c r="L453" i="3"/>
  <c r="J453" i="3"/>
  <c r="I450" i="3"/>
  <c r="N449" i="3"/>
  <c r="I449" i="3" s="1"/>
  <c r="I448" i="3"/>
  <c r="O447" i="3"/>
  <c r="N447" i="3"/>
  <c r="M447" i="3"/>
  <c r="L447" i="3"/>
  <c r="K447" i="3"/>
  <c r="J447" i="3"/>
  <c r="I447" i="3" s="1"/>
  <c r="I446" i="3"/>
  <c r="N445" i="3"/>
  <c r="I445" i="3" s="1"/>
  <c r="I444" i="3"/>
  <c r="O443" i="3"/>
  <c r="N443" i="3"/>
  <c r="M443" i="3"/>
  <c r="L443" i="3"/>
  <c r="K443" i="3"/>
  <c r="J443" i="3"/>
  <c r="I442" i="3"/>
  <c r="O441" i="3"/>
  <c r="N441" i="3"/>
  <c r="M441" i="3"/>
  <c r="L441" i="3"/>
  <c r="K441" i="3"/>
  <c r="J441" i="3"/>
  <c r="I441" i="3" s="1"/>
  <c r="I440" i="3"/>
  <c r="O439" i="3"/>
  <c r="N439" i="3"/>
  <c r="M439" i="3"/>
  <c r="L439" i="3"/>
  <c r="K439" i="3"/>
  <c r="J439" i="3"/>
  <c r="I439" i="3" s="1"/>
  <c r="I438" i="3"/>
  <c r="O437" i="3"/>
  <c r="N437" i="3"/>
  <c r="M437" i="3"/>
  <c r="L437" i="3"/>
  <c r="K437" i="3"/>
  <c r="J437" i="3"/>
  <c r="I437" i="3" s="1"/>
  <c r="I436" i="3"/>
  <c r="N435" i="3"/>
  <c r="I435" i="3"/>
  <c r="I434" i="3"/>
  <c r="N433" i="3"/>
  <c r="I433" i="3"/>
  <c r="I432" i="3"/>
  <c r="O431" i="3"/>
  <c r="N431" i="3"/>
  <c r="M431" i="3"/>
  <c r="L431" i="3"/>
  <c r="K431" i="3"/>
  <c r="J431" i="3"/>
  <c r="I431" i="3"/>
  <c r="L430" i="3"/>
  <c r="J430" i="3"/>
  <c r="J429" i="3" s="1"/>
  <c r="O429" i="3"/>
  <c r="L429" i="3"/>
  <c r="L428" i="3" s="1"/>
  <c r="I427" i="3"/>
  <c r="I426" i="3"/>
  <c r="O425" i="3"/>
  <c r="N425" i="3"/>
  <c r="M425" i="3"/>
  <c r="L425" i="3"/>
  <c r="L424" i="3" s="1"/>
  <c r="K425" i="3"/>
  <c r="J425" i="3"/>
  <c r="N424" i="3"/>
  <c r="M424" i="3"/>
  <c r="K424" i="3"/>
  <c r="J424" i="3"/>
  <c r="I423" i="3"/>
  <c r="O422" i="3"/>
  <c r="N422" i="3"/>
  <c r="N415" i="3" s="1"/>
  <c r="N414" i="3" s="1"/>
  <c r="M422" i="3"/>
  <c r="L422" i="3"/>
  <c r="K422" i="3"/>
  <c r="J422" i="3"/>
  <c r="I421" i="3"/>
  <c r="O420" i="3"/>
  <c r="N420" i="3"/>
  <c r="M420" i="3"/>
  <c r="L420" i="3"/>
  <c r="L415" i="3" s="1"/>
  <c r="L414" i="3" s="1"/>
  <c r="K420" i="3"/>
  <c r="J420" i="3"/>
  <c r="I419" i="3"/>
  <c r="M418" i="3"/>
  <c r="I418" i="3"/>
  <c r="I417" i="3"/>
  <c r="K416" i="3"/>
  <c r="I416" i="3"/>
  <c r="O415" i="3"/>
  <c r="M415" i="3"/>
  <c r="M414" i="3" s="1"/>
  <c r="K415" i="3"/>
  <c r="K414" i="3" s="1"/>
  <c r="J415" i="3"/>
  <c r="O414" i="3"/>
  <c r="J414" i="3"/>
  <c r="I413" i="3"/>
  <c r="O412" i="3"/>
  <c r="O411" i="3" s="1"/>
  <c r="O400" i="3" s="1"/>
  <c r="O399" i="3" s="1"/>
  <c r="N412" i="3"/>
  <c r="M412" i="3"/>
  <c r="L412" i="3"/>
  <c r="L411" i="3" s="1"/>
  <c r="K412" i="3"/>
  <c r="J412" i="3"/>
  <c r="N411" i="3"/>
  <c r="M411" i="3"/>
  <c r="K411" i="3"/>
  <c r="I410" i="3"/>
  <c r="N409" i="3"/>
  <c r="I409" i="3"/>
  <c r="I408" i="3"/>
  <c r="O407" i="3"/>
  <c r="N407" i="3"/>
  <c r="M407" i="3"/>
  <c r="L407" i="3"/>
  <c r="I407" i="3" s="1"/>
  <c r="K407" i="3"/>
  <c r="J407" i="3"/>
  <c r="I406" i="3"/>
  <c r="O405" i="3"/>
  <c r="N405" i="3"/>
  <c r="N400" i="3" s="1"/>
  <c r="M405" i="3"/>
  <c r="L405" i="3"/>
  <c r="K405" i="3"/>
  <c r="J405" i="3"/>
  <c r="I404" i="3"/>
  <c r="O403" i="3"/>
  <c r="N403" i="3"/>
  <c r="M403" i="3"/>
  <c r="L403" i="3"/>
  <c r="I403" i="3" s="1"/>
  <c r="K403" i="3"/>
  <c r="J403" i="3"/>
  <c r="I402" i="3"/>
  <c r="O401" i="3"/>
  <c r="N401" i="3"/>
  <c r="M401" i="3"/>
  <c r="L401" i="3"/>
  <c r="I401" i="3" s="1"/>
  <c r="K401" i="3"/>
  <c r="J401" i="3"/>
  <c r="M400" i="3"/>
  <c r="M399" i="3" s="1"/>
  <c r="M398" i="3" s="1"/>
  <c r="K400" i="3"/>
  <c r="I396" i="3"/>
  <c r="I395" i="3"/>
  <c r="O394" i="3"/>
  <c r="N394" i="3"/>
  <c r="N393" i="3" s="1"/>
  <c r="N392" i="3" s="1"/>
  <c r="N391" i="3" s="1"/>
  <c r="N390" i="3" s="1"/>
  <c r="M394" i="3"/>
  <c r="L394" i="3"/>
  <c r="K394" i="3"/>
  <c r="K393" i="3" s="1"/>
  <c r="K392" i="3" s="1"/>
  <c r="K391" i="3" s="1"/>
  <c r="K390" i="3" s="1"/>
  <c r="J394" i="3"/>
  <c r="I394" i="3"/>
  <c r="O393" i="3"/>
  <c r="M393" i="3"/>
  <c r="M392" i="3" s="1"/>
  <c r="M391" i="3" s="1"/>
  <c r="M390" i="3" s="1"/>
  <c r="L393" i="3"/>
  <c r="J393" i="3"/>
  <c r="J392" i="3" s="1"/>
  <c r="O392" i="3"/>
  <c r="O391" i="3" s="1"/>
  <c r="O390" i="3" s="1"/>
  <c r="L392" i="3"/>
  <c r="L391" i="3" s="1"/>
  <c r="L390" i="3" s="1"/>
  <c r="I388" i="3"/>
  <c r="O387" i="3"/>
  <c r="N387" i="3"/>
  <c r="N384" i="3" s="1"/>
  <c r="M387" i="3"/>
  <c r="L387" i="3"/>
  <c r="I387" i="3" s="1"/>
  <c r="I386" i="3"/>
  <c r="O385" i="3"/>
  <c r="O384" i="3" s="1"/>
  <c r="N385" i="3"/>
  <c r="M385" i="3"/>
  <c r="L385" i="3"/>
  <c r="K385" i="3"/>
  <c r="J385" i="3"/>
  <c r="M384" i="3"/>
  <c r="K384" i="3"/>
  <c r="I383" i="3"/>
  <c r="O382" i="3"/>
  <c r="N382" i="3"/>
  <c r="N381" i="3" s="1"/>
  <c r="M382" i="3"/>
  <c r="L382" i="3"/>
  <c r="K382" i="3"/>
  <c r="K381" i="3" s="1"/>
  <c r="J382" i="3"/>
  <c r="I382" i="3"/>
  <c r="O381" i="3"/>
  <c r="M381" i="3"/>
  <c r="L381" i="3"/>
  <c r="J381" i="3"/>
  <c r="I380" i="3"/>
  <c r="I379" i="3"/>
  <c r="I378" i="3"/>
  <c r="O377" i="3"/>
  <c r="O376" i="3" s="1"/>
  <c r="O375" i="3" s="1"/>
  <c r="N377" i="3"/>
  <c r="M377" i="3"/>
  <c r="L377" i="3"/>
  <c r="L376" i="3" s="1"/>
  <c r="L375" i="3" s="1"/>
  <c r="K377" i="3"/>
  <c r="J377" i="3"/>
  <c r="N376" i="3"/>
  <c r="N375" i="3" s="1"/>
  <c r="N374" i="3" s="1"/>
  <c r="N373" i="3" s="1"/>
  <c r="N372" i="3" s="1"/>
  <c r="M376" i="3"/>
  <c r="K376" i="3"/>
  <c r="M375" i="3"/>
  <c r="M374" i="3" s="1"/>
  <c r="M373" i="3" s="1"/>
  <c r="M372" i="3" s="1"/>
  <c r="O374" i="3"/>
  <c r="O373" i="3" s="1"/>
  <c r="O372" i="3" s="1"/>
  <c r="I371" i="3"/>
  <c r="O370" i="3"/>
  <c r="O369" i="3" s="1"/>
  <c r="N370" i="3"/>
  <c r="M370" i="3"/>
  <c r="M369" i="3" s="1"/>
  <c r="L370" i="3"/>
  <c r="I370" i="3" s="1"/>
  <c r="N369" i="3"/>
  <c r="L369" i="3"/>
  <c r="I368" i="3"/>
  <c r="O367" i="3"/>
  <c r="N367" i="3"/>
  <c r="M367" i="3"/>
  <c r="M366" i="3" s="1"/>
  <c r="L367" i="3"/>
  <c r="K367" i="3"/>
  <c r="J367" i="3"/>
  <c r="J366" i="3" s="1"/>
  <c r="I366" i="3" s="1"/>
  <c r="O366" i="3"/>
  <c r="N366" i="3"/>
  <c r="L366" i="3"/>
  <c r="K366" i="3"/>
  <c r="I365" i="3"/>
  <c r="O364" i="3"/>
  <c r="N364" i="3"/>
  <c r="M364" i="3"/>
  <c r="L364" i="3"/>
  <c r="L363" i="3" s="1"/>
  <c r="L362" i="3" s="1"/>
  <c r="K364" i="3"/>
  <c r="J364" i="3"/>
  <c r="J363" i="3" s="1"/>
  <c r="N363" i="3"/>
  <c r="N362" i="3" s="1"/>
  <c r="M363" i="3"/>
  <c r="K363" i="3"/>
  <c r="K362" i="3" s="1"/>
  <c r="M362" i="3"/>
  <c r="I361" i="3"/>
  <c r="I360" i="3"/>
  <c r="O359" i="3"/>
  <c r="N359" i="3"/>
  <c r="I359" i="3" s="1"/>
  <c r="M359" i="3"/>
  <c r="L359" i="3"/>
  <c r="K359" i="3"/>
  <c r="J359" i="3"/>
  <c r="I358" i="3"/>
  <c r="I357" i="3"/>
  <c r="O356" i="3"/>
  <c r="N356" i="3"/>
  <c r="M356" i="3"/>
  <c r="L356" i="3"/>
  <c r="L355" i="3" s="1"/>
  <c r="L354" i="3" s="1"/>
  <c r="L353" i="3" s="1"/>
  <c r="L352" i="3" s="1"/>
  <c r="K356" i="3"/>
  <c r="J356" i="3"/>
  <c r="J355" i="3" s="1"/>
  <c r="M355" i="3"/>
  <c r="K355" i="3"/>
  <c r="K354" i="3" s="1"/>
  <c r="M354" i="3"/>
  <c r="I351" i="3"/>
  <c r="O350" i="3"/>
  <c r="N350" i="3"/>
  <c r="M350" i="3"/>
  <c r="L350" i="3"/>
  <c r="K350" i="3"/>
  <c r="K349" i="3" s="1"/>
  <c r="J350" i="3"/>
  <c r="I350" i="3" s="1"/>
  <c r="O349" i="3"/>
  <c r="O348" i="3" s="1"/>
  <c r="O347" i="3" s="1"/>
  <c r="N349" i="3"/>
  <c r="N348" i="3" s="1"/>
  <c r="N347" i="3" s="1"/>
  <c r="N346" i="3" s="1"/>
  <c r="M349" i="3"/>
  <c r="M348" i="3" s="1"/>
  <c r="M347" i="3" s="1"/>
  <c r="M346" i="3" s="1"/>
  <c r="L349" i="3"/>
  <c r="L348" i="3"/>
  <c r="L347" i="3" s="1"/>
  <c r="L346" i="3" s="1"/>
  <c r="K348" i="3"/>
  <c r="K347" i="3" s="1"/>
  <c r="K346" i="3" s="1"/>
  <c r="O346" i="3"/>
  <c r="I344" i="3"/>
  <c r="O343" i="3"/>
  <c r="O342" i="3" s="1"/>
  <c r="O341" i="3" s="1"/>
  <c r="O340" i="3" s="1"/>
  <c r="N343" i="3"/>
  <c r="N342" i="3" s="1"/>
  <c r="N341" i="3" s="1"/>
  <c r="N340" i="3" s="1"/>
  <c r="M343" i="3"/>
  <c r="L343" i="3"/>
  <c r="K343" i="3"/>
  <c r="J343" i="3"/>
  <c r="J342" i="3" s="1"/>
  <c r="M342" i="3"/>
  <c r="M341" i="3" s="1"/>
  <c r="M340" i="3" s="1"/>
  <c r="L342" i="3"/>
  <c r="K342" i="3"/>
  <c r="L341" i="3"/>
  <c r="L340" i="3" s="1"/>
  <c r="K341" i="3"/>
  <c r="K340" i="3"/>
  <c r="I339" i="3"/>
  <c r="I338" i="3"/>
  <c r="I337" i="3"/>
  <c r="O336" i="3"/>
  <c r="O335" i="3" s="1"/>
  <c r="N336" i="3"/>
  <c r="N335" i="3" s="1"/>
  <c r="M336" i="3"/>
  <c r="L336" i="3"/>
  <c r="K336" i="3"/>
  <c r="J336" i="3"/>
  <c r="J335" i="3" s="1"/>
  <c r="L335" i="3"/>
  <c r="K335" i="3"/>
  <c r="I334" i="3"/>
  <c r="O333" i="3"/>
  <c r="N333" i="3"/>
  <c r="N332" i="3" s="1"/>
  <c r="N331" i="3" s="1"/>
  <c r="N330" i="3" s="1"/>
  <c r="N329" i="3" s="1"/>
  <c r="N328" i="3" s="1"/>
  <c r="M333" i="3"/>
  <c r="M332" i="3" s="1"/>
  <c r="L333" i="3"/>
  <c r="L332" i="3" s="1"/>
  <c r="K333" i="3"/>
  <c r="J333" i="3"/>
  <c r="O332" i="3"/>
  <c r="O331" i="3" s="1"/>
  <c r="O330" i="3" s="1"/>
  <c r="O329" i="3" s="1"/>
  <c r="O328" i="3" s="1"/>
  <c r="K332" i="3"/>
  <c r="K331" i="3" s="1"/>
  <c r="K330" i="3" s="1"/>
  <c r="J332" i="3"/>
  <c r="J331" i="3"/>
  <c r="I326" i="3"/>
  <c r="O325" i="3"/>
  <c r="O324" i="3" s="1"/>
  <c r="O323" i="3" s="1"/>
  <c r="O322" i="3" s="1"/>
  <c r="O321" i="3" s="1"/>
  <c r="N325" i="3"/>
  <c r="M325" i="3"/>
  <c r="L325" i="3"/>
  <c r="K325" i="3"/>
  <c r="K324" i="3" s="1"/>
  <c r="K323" i="3" s="1"/>
  <c r="K322" i="3" s="1"/>
  <c r="K321" i="3" s="1"/>
  <c r="J325" i="3"/>
  <c r="N324" i="3"/>
  <c r="N323" i="3" s="1"/>
  <c r="N322" i="3" s="1"/>
  <c r="N321" i="3" s="1"/>
  <c r="M324" i="3"/>
  <c r="L324" i="3"/>
  <c r="J324" i="3"/>
  <c r="J323" i="3" s="1"/>
  <c r="M323" i="3"/>
  <c r="M322" i="3" s="1"/>
  <c r="M321" i="3" s="1"/>
  <c r="L323" i="3"/>
  <c r="L322" i="3"/>
  <c r="L321" i="3" s="1"/>
  <c r="I320" i="3"/>
  <c r="O319" i="3"/>
  <c r="O318" i="3" s="1"/>
  <c r="O317" i="3" s="1"/>
  <c r="O316" i="3" s="1"/>
  <c r="N319" i="3"/>
  <c r="M319" i="3"/>
  <c r="L319" i="3"/>
  <c r="L318" i="3" s="1"/>
  <c r="L317" i="3" s="1"/>
  <c r="L316" i="3" s="1"/>
  <c r="K319" i="3"/>
  <c r="K318" i="3" s="1"/>
  <c r="K317" i="3" s="1"/>
  <c r="K316" i="3" s="1"/>
  <c r="J319" i="3"/>
  <c r="I319" i="3" s="1"/>
  <c r="N318" i="3"/>
  <c r="N317" i="3" s="1"/>
  <c r="N316" i="3" s="1"/>
  <c r="M318" i="3"/>
  <c r="J318" i="3"/>
  <c r="M317" i="3"/>
  <c r="M316" i="3" s="1"/>
  <c r="I315" i="3"/>
  <c r="I314" i="3"/>
  <c r="O313" i="3"/>
  <c r="N313" i="3"/>
  <c r="M313" i="3"/>
  <c r="M312" i="3" s="1"/>
  <c r="M311" i="3" s="1"/>
  <c r="M310" i="3" s="1"/>
  <c r="L313" i="3"/>
  <c r="K313" i="3"/>
  <c r="J313" i="3"/>
  <c r="J312" i="3" s="1"/>
  <c r="I313" i="3"/>
  <c r="O312" i="3"/>
  <c r="N312" i="3"/>
  <c r="L312" i="3"/>
  <c r="L311" i="3" s="1"/>
  <c r="L310" i="3" s="1"/>
  <c r="L309" i="3" s="1"/>
  <c r="K312" i="3"/>
  <c r="O311" i="3"/>
  <c r="O310" i="3" s="1"/>
  <c r="O309" i="3" s="1"/>
  <c r="N311" i="3"/>
  <c r="K311" i="3"/>
  <c r="K310" i="3" s="1"/>
  <c r="K309" i="3" s="1"/>
  <c r="N310" i="3"/>
  <c r="N309" i="3" s="1"/>
  <c r="L308" i="3"/>
  <c r="I307" i="3"/>
  <c r="O306" i="3"/>
  <c r="N306" i="3"/>
  <c r="M306" i="3"/>
  <c r="M302" i="3" s="1"/>
  <c r="M301" i="3" s="1"/>
  <c r="M300" i="3" s="1"/>
  <c r="M299" i="3" s="1"/>
  <c r="L306" i="3"/>
  <c r="I306" i="3" s="1"/>
  <c r="I305" i="3"/>
  <c r="I304" i="3"/>
  <c r="O303" i="3"/>
  <c r="O302" i="3" s="1"/>
  <c r="O301" i="3" s="1"/>
  <c r="O300" i="3" s="1"/>
  <c r="O299" i="3" s="1"/>
  <c r="N303" i="3"/>
  <c r="M303" i="3"/>
  <c r="L303" i="3"/>
  <c r="K303" i="3"/>
  <c r="K302" i="3" s="1"/>
  <c r="K301" i="3" s="1"/>
  <c r="K300" i="3" s="1"/>
  <c r="K299" i="3" s="1"/>
  <c r="J303" i="3"/>
  <c r="N302" i="3"/>
  <c r="N301" i="3" s="1"/>
  <c r="N300" i="3" s="1"/>
  <c r="N299" i="3" s="1"/>
  <c r="J302" i="3"/>
  <c r="I298" i="3"/>
  <c r="I297" i="3"/>
  <c r="O296" i="3"/>
  <c r="O293" i="3" s="1"/>
  <c r="O292" i="3" s="1"/>
  <c r="N296" i="3"/>
  <c r="M296" i="3"/>
  <c r="L296" i="3"/>
  <c r="L293" i="3" s="1"/>
  <c r="K296" i="3"/>
  <c r="J296" i="3"/>
  <c r="I296" i="3"/>
  <c r="I295" i="3"/>
  <c r="O294" i="3"/>
  <c r="N294" i="3"/>
  <c r="M294" i="3"/>
  <c r="L294" i="3"/>
  <c r="I294" i="3" s="1"/>
  <c r="N293" i="3"/>
  <c r="N292" i="3" s="1"/>
  <c r="M293" i="3"/>
  <c r="M292" i="3" s="1"/>
  <c r="K293" i="3"/>
  <c r="J293" i="3"/>
  <c r="L292" i="3"/>
  <c r="K292" i="3"/>
  <c r="J292" i="3"/>
  <c r="I291" i="3"/>
  <c r="O290" i="3"/>
  <c r="N290" i="3"/>
  <c r="M290" i="3"/>
  <c r="M287" i="3" s="1"/>
  <c r="M286" i="3" s="1"/>
  <c r="M285" i="3" s="1"/>
  <c r="L290" i="3"/>
  <c r="K290" i="3"/>
  <c r="J290" i="3"/>
  <c r="I290" i="3" s="1"/>
  <c r="I289" i="3"/>
  <c r="O288" i="3"/>
  <c r="N288" i="3"/>
  <c r="M288" i="3"/>
  <c r="L288" i="3"/>
  <c r="K288" i="3"/>
  <c r="J288" i="3"/>
  <c r="I288" i="3" s="1"/>
  <c r="O287" i="3"/>
  <c r="O286" i="3" s="1"/>
  <c r="N287" i="3"/>
  <c r="K287" i="3"/>
  <c r="K286" i="3" s="1"/>
  <c r="K285" i="3" s="1"/>
  <c r="K278" i="3" s="1"/>
  <c r="J287" i="3"/>
  <c r="N286" i="3"/>
  <c r="J286" i="3"/>
  <c r="I284" i="3"/>
  <c r="O283" i="3"/>
  <c r="N283" i="3"/>
  <c r="M283" i="3"/>
  <c r="M280" i="3" s="1"/>
  <c r="L283" i="3"/>
  <c r="K283" i="3"/>
  <c r="J283" i="3"/>
  <c r="J280" i="3" s="1"/>
  <c r="I283" i="3"/>
  <c r="I282" i="3"/>
  <c r="O281" i="3"/>
  <c r="N281" i="3"/>
  <c r="M281" i="3"/>
  <c r="L281" i="3"/>
  <c r="I281" i="3" s="1"/>
  <c r="O280" i="3"/>
  <c r="O279" i="3" s="1"/>
  <c r="N280" i="3"/>
  <c r="N279" i="3" s="1"/>
  <c r="L280" i="3"/>
  <c r="K280" i="3"/>
  <c r="M279" i="3"/>
  <c r="M278" i="3" s="1"/>
  <c r="L279" i="3"/>
  <c r="K279" i="3"/>
  <c r="I277" i="3"/>
  <c r="O276" i="3"/>
  <c r="N276" i="3"/>
  <c r="M276" i="3"/>
  <c r="M272" i="3" s="1"/>
  <c r="M259" i="3" s="1"/>
  <c r="M258" i="3" s="1"/>
  <c r="M257" i="3" s="1"/>
  <c r="M256" i="3" s="1"/>
  <c r="L276" i="3"/>
  <c r="I275" i="3"/>
  <c r="I274" i="3"/>
  <c r="O273" i="3"/>
  <c r="O272" i="3" s="1"/>
  <c r="N273" i="3"/>
  <c r="M273" i="3"/>
  <c r="L273" i="3"/>
  <c r="I273" i="3"/>
  <c r="N272" i="3"/>
  <c r="I271" i="3"/>
  <c r="I270" i="3"/>
  <c r="O269" i="3"/>
  <c r="N269" i="3"/>
  <c r="M269" i="3"/>
  <c r="L269" i="3"/>
  <c r="K269" i="3"/>
  <c r="J269" i="3"/>
  <c r="I269" i="3" s="1"/>
  <c r="I268" i="3"/>
  <c r="I267" i="3"/>
  <c r="I266" i="3"/>
  <c r="I265" i="3"/>
  <c r="O264" i="3"/>
  <c r="O263" i="3" s="1"/>
  <c r="O259" i="3" s="1"/>
  <c r="O258" i="3" s="1"/>
  <c r="O257" i="3" s="1"/>
  <c r="O256" i="3" s="1"/>
  <c r="N264" i="3"/>
  <c r="N263" i="3" s="1"/>
  <c r="M264" i="3"/>
  <c r="L264" i="3"/>
  <c r="L263" i="3" s="1"/>
  <c r="K264" i="3"/>
  <c r="K263" i="3" s="1"/>
  <c r="K259" i="3" s="1"/>
  <c r="K258" i="3" s="1"/>
  <c r="K257" i="3" s="1"/>
  <c r="J264" i="3"/>
  <c r="M263" i="3"/>
  <c r="I262" i="3"/>
  <c r="I261" i="3"/>
  <c r="O260" i="3"/>
  <c r="N260" i="3"/>
  <c r="M260" i="3"/>
  <c r="I260" i="3"/>
  <c r="N259" i="3"/>
  <c r="N258" i="3" s="1"/>
  <c r="N257" i="3" s="1"/>
  <c r="N256" i="3" s="1"/>
  <c r="K256" i="3"/>
  <c r="I255" i="3"/>
  <c r="I254" i="3"/>
  <c r="I253" i="3"/>
  <c r="O252" i="3"/>
  <c r="O251" i="3" s="1"/>
  <c r="O250" i="3" s="1"/>
  <c r="O249" i="3" s="1"/>
  <c r="N252" i="3"/>
  <c r="N251" i="3" s="1"/>
  <c r="N250" i="3" s="1"/>
  <c r="N249" i="3" s="1"/>
  <c r="M252" i="3"/>
  <c r="L252" i="3"/>
  <c r="K252" i="3"/>
  <c r="J252" i="3"/>
  <c r="L251" i="3"/>
  <c r="L250" i="3" s="1"/>
  <c r="L249" i="3" s="1"/>
  <c r="K251" i="3"/>
  <c r="J251" i="3"/>
  <c r="K250" i="3"/>
  <c r="K249" i="3" s="1"/>
  <c r="J250" i="3"/>
  <c r="J249" i="3"/>
  <c r="I248" i="3"/>
  <c r="N247" i="3"/>
  <c r="N246" i="3" s="1"/>
  <c r="I247" i="3"/>
  <c r="I244" i="3"/>
  <c r="O243" i="3"/>
  <c r="N243" i="3"/>
  <c r="M243" i="3"/>
  <c r="L243" i="3"/>
  <c r="K243" i="3"/>
  <c r="J243" i="3"/>
  <c r="I243" i="3"/>
  <c r="I242" i="3"/>
  <c r="O241" i="3"/>
  <c r="N241" i="3"/>
  <c r="M241" i="3"/>
  <c r="M240" i="3" s="1"/>
  <c r="M233" i="3" s="1"/>
  <c r="M232" i="3" s="1"/>
  <c r="L241" i="3"/>
  <c r="K241" i="3"/>
  <c r="K240" i="3" s="1"/>
  <c r="K233" i="3" s="1"/>
  <c r="K232" i="3" s="1"/>
  <c r="K221" i="3" s="1"/>
  <c r="J241" i="3"/>
  <c r="J240" i="3" s="1"/>
  <c r="I241" i="3"/>
  <c r="O240" i="3"/>
  <c r="N240" i="3"/>
  <c r="L240" i="3"/>
  <c r="I239" i="3"/>
  <c r="O238" i="3"/>
  <c r="N238" i="3"/>
  <c r="M238" i="3"/>
  <c r="L238" i="3"/>
  <c r="K238" i="3"/>
  <c r="J238" i="3"/>
  <c r="I238" i="3"/>
  <c r="I237" i="3"/>
  <c r="O236" i="3"/>
  <c r="N236" i="3"/>
  <c r="M236" i="3"/>
  <c r="L236" i="3"/>
  <c r="I236" i="3" s="1"/>
  <c r="I235" i="3"/>
  <c r="O234" i="3"/>
  <c r="O233" i="3" s="1"/>
  <c r="O232" i="3" s="1"/>
  <c r="N234" i="3"/>
  <c r="N233" i="3" s="1"/>
  <c r="M234" i="3"/>
  <c r="L234" i="3"/>
  <c r="L233" i="3"/>
  <c r="L232" i="3" s="1"/>
  <c r="I231" i="3"/>
  <c r="O230" i="3"/>
  <c r="N230" i="3"/>
  <c r="M230" i="3"/>
  <c r="L230" i="3"/>
  <c r="I230" i="3"/>
  <c r="I229" i="3"/>
  <c r="O228" i="3"/>
  <c r="N228" i="3"/>
  <c r="M228" i="3"/>
  <c r="L228" i="3"/>
  <c r="L227" i="3" s="1"/>
  <c r="L224" i="3" s="1"/>
  <c r="L223" i="3" s="1"/>
  <c r="L222" i="3" s="1"/>
  <c r="K228" i="3"/>
  <c r="J228" i="3"/>
  <c r="J227" i="3" s="1"/>
  <c r="I228" i="3"/>
  <c r="O227" i="3"/>
  <c r="N227" i="3"/>
  <c r="M227" i="3"/>
  <c r="K227" i="3"/>
  <c r="I226" i="3"/>
  <c r="O225" i="3"/>
  <c r="O224" i="3" s="1"/>
  <c r="O223" i="3" s="1"/>
  <c r="O222" i="3" s="1"/>
  <c r="N225" i="3"/>
  <c r="M225" i="3"/>
  <c r="L225" i="3"/>
  <c r="K225" i="3"/>
  <c r="K224" i="3" s="1"/>
  <c r="K223" i="3" s="1"/>
  <c r="K222" i="3" s="1"/>
  <c r="J225" i="3"/>
  <c r="N224" i="3"/>
  <c r="N223" i="3" s="1"/>
  <c r="N222" i="3" s="1"/>
  <c r="M224" i="3"/>
  <c r="M223" i="3"/>
  <c r="M222" i="3" s="1"/>
  <c r="I220" i="3"/>
  <c r="O219" i="3"/>
  <c r="O218" i="3" s="1"/>
  <c r="O217" i="3" s="1"/>
  <c r="O216" i="3" s="1"/>
  <c r="N219" i="3"/>
  <c r="M219" i="3"/>
  <c r="L219" i="3"/>
  <c r="L218" i="3" s="1"/>
  <c r="I219" i="3"/>
  <c r="N218" i="3"/>
  <c r="M218" i="3"/>
  <c r="N217" i="3"/>
  <c r="N216" i="3" s="1"/>
  <c r="M217" i="3"/>
  <c r="M216" i="3" s="1"/>
  <c r="I215" i="3"/>
  <c r="M214" i="3"/>
  <c r="I214" i="3" s="1"/>
  <c r="I211" i="3"/>
  <c r="I210" i="3"/>
  <c r="O209" i="3"/>
  <c r="N209" i="3"/>
  <c r="M209" i="3"/>
  <c r="L209" i="3"/>
  <c r="K209" i="3"/>
  <c r="J209" i="3"/>
  <c r="I209" i="3"/>
  <c r="I208" i="3"/>
  <c r="I207" i="3"/>
  <c r="O206" i="3"/>
  <c r="N206" i="3"/>
  <c r="M206" i="3"/>
  <c r="L206" i="3"/>
  <c r="K206" i="3"/>
  <c r="J206" i="3"/>
  <c r="J205" i="3" s="1"/>
  <c r="I205" i="3" s="1"/>
  <c r="I206" i="3"/>
  <c r="O205" i="3"/>
  <c r="N205" i="3"/>
  <c r="M205" i="3"/>
  <c r="L205" i="3"/>
  <c r="K205" i="3"/>
  <c r="I204" i="3"/>
  <c r="O203" i="3"/>
  <c r="N203" i="3"/>
  <c r="M203" i="3"/>
  <c r="L203" i="3"/>
  <c r="K203" i="3"/>
  <c r="J203" i="3"/>
  <c r="I203" i="3"/>
  <c r="O202" i="3"/>
  <c r="O194" i="3" s="1"/>
  <c r="O177" i="3" s="1"/>
  <c r="O176" i="3" s="1"/>
  <c r="N202" i="3"/>
  <c r="M202" i="3"/>
  <c r="L202" i="3"/>
  <c r="K202" i="3"/>
  <c r="J202" i="3"/>
  <c r="I202" i="3" s="1"/>
  <c r="I201" i="3"/>
  <c r="N200" i="3"/>
  <c r="I199" i="3"/>
  <c r="O198" i="3"/>
  <c r="N198" i="3"/>
  <c r="M198" i="3"/>
  <c r="L198" i="3"/>
  <c r="K198" i="3"/>
  <c r="J198" i="3"/>
  <c r="I198" i="3" s="1"/>
  <c r="I197" i="3"/>
  <c r="O196" i="3"/>
  <c r="N196" i="3"/>
  <c r="M196" i="3"/>
  <c r="L196" i="3"/>
  <c r="K196" i="3"/>
  <c r="K195" i="3" s="1"/>
  <c r="K194" i="3" s="1"/>
  <c r="J196" i="3"/>
  <c r="O195" i="3"/>
  <c r="M195" i="3"/>
  <c r="L195" i="3"/>
  <c r="M194" i="3"/>
  <c r="L194" i="3"/>
  <c r="I193" i="3"/>
  <c r="O192" i="3"/>
  <c r="N192" i="3"/>
  <c r="M192" i="3"/>
  <c r="M189" i="3" s="1"/>
  <c r="M182" i="3" s="1"/>
  <c r="L192" i="3"/>
  <c r="L189" i="3" s="1"/>
  <c r="L182" i="3" s="1"/>
  <c r="L177" i="3" s="1"/>
  <c r="K192" i="3"/>
  <c r="J192" i="3"/>
  <c r="I192" i="3"/>
  <c r="I191" i="3"/>
  <c r="E299" i="2" s="1"/>
  <c r="N190" i="3"/>
  <c r="I190" i="3"/>
  <c r="O189" i="3"/>
  <c r="N189" i="3"/>
  <c r="K189" i="3"/>
  <c r="J189" i="3"/>
  <c r="I188" i="3"/>
  <c r="O187" i="3"/>
  <c r="N187" i="3"/>
  <c r="M187" i="3"/>
  <c r="L187" i="3"/>
  <c r="K187" i="3"/>
  <c r="J187" i="3"/>
  <c r="I187" i="3" s="1"/>
  <c r="I186" i="3"/>
  <c r="I185" i="3"/>
  <c r="O184" i="3"/>
  <c r="N184" i="3"/>
  <c r="M184" i="3"/>
  <c r="L184" i="3"/>
  <c r="L183" i="3" s="1"/>
  <c r="K184" i="3"/>
  <c r="J184" i="3"/>
  <c r="O183" i="3"/>
  <c r="N183" i="3"/>
  <c r="M183" i="3"/>
  <c r="J183" i="3"/>
  <c r="O182" i="3"/>
  <c r="N182" i="3"/>
  <c r="I181" i="3"/>
  <c r="M180" i="3"/>
  <c r="I180" i="3" s="1"/>
  <c r="I175" i="3"/>
  <c r="M174" i="3"/>
  <c r="I174" i="3"/>
  <c r="M173" i="3"/>
  <c r="I173" i="3" s="1"/>
  <c r="I171" i="3"/>
  <c r="M170" i="3"/>
  <c r="K170" i="3"/>
  <c r="I170" i="3"/>
  <c r="I169" i="3"/>
  <c r="O168" i="3"/>
  <c r="N168" i="3"/>
  <c r="M168" i="3"/>
  <c r="L168" i="3"/>
  <c r="L167" i="3" s="1"/>
  <c r="L166" i="3" s="1"/>
  <c r="K168" i="3"/>
  <c r="K167" i="3" s="1"/>
  <c r="O167" i="3"/>
  <c r="O166" i="3" s="1"/>
  <c r="N167" i="3"/>
  <c r="N166" i="3" s="1"/>
  <c r="M167" i="3"/>
  <c r="M166" i="3"/>
  <c r="I165" i="3"/>
  <c r="O164" i="3"/>
  <c r="O163" i="3" s="1"/>
  <c r="O162" i="3" s="1"/>
  <c r="O157" i="3" s="1"/>
  <c r="N164" i="3"/>
  <c r="M164" i="3"/>
  <c r="L164" i="3"/>
  <c r="L163" i="3" s="1"/>
  <c r="L162" i="3" s="1"/>
  <c r="K164" i="3"/>
  <c r="I164" i="3" s="1"/>
  <c r="J164" i="3"/>
  <c r="N163" i="3"/>
  <c r="N162" i="3" s="1"/>
  <c r="M163" i="3"/>
  <c r="K163" i="3"/>
  <c r="K162" i="3" s="1"/>
  <c r="J163" i="3"/>
  <c r="M162" i="3"/>
  <c r="J162" i="3"/>
  <c r="I161" i="3"/>
  <c r="O160" i="3"/>
  <c r="N160" i="3"/>
  <c r="M160" i="3"/>
  <c r="M159" i="3" s="1"/>
  <c r="M158" i="3" s="1"/>
  <c r="L160" i="3"/>
  <c r="K160" i="3"/>
  <c r="J160" i="3"/>
  <c r="O159" i="3"/>
  <c r="N159" i="3"/>
  <c r="L159" i="3"/>
  <c r="L158" i="3" s="1"/>
  <c r="L157" i="3" s="1"/>
  <c r="K159" i="3"/>
  <c r="O158" i="3"/>
  <c r="N158" i="3"/>
  <c r="K158" i="3"/>
  <c r="I156" i="3"/>
  <c r="O155" i="3"/>
  <c r="O154" i="3" s="1"/>
  <c r="O153" i="3" s="1"/>
  <c r="O152" i="3" s="1"/>
  <c r="N155" i="3"/>
  <c r="M155" i="3"/>
  <c r="L155" i="3"/>
  <c r="K155" i="3"/>
  <c r="J155" i="3"/>
  <c r="J154" i="3" s="1"/>
  <c r="N154" i="3"/>
  <c r="N153" i="3" s="1"/>
  <c r="N152" i="3" s="1"/>
  <c r="M154" i="3"/>
  <c r="L154" i="3"/>
  <c r="K154" i="3"/>
  <c r="M153" i="3"/>
  <c r="M152" i="3" s="1"/>
  <c r="L153" i="3"/>
  <c r="K153" i="3"/>
  <c r="L152" i="3"/>
  <c r="K152" i="3"/>
  <c r="I151" i="3"/>
  <c r="O150" i="3"/>
  <c r="N150" i="3"/>
  <c r="M150" i="3"/>
  <c r="M149" i="3" s="1"/>
  <c r="M148" i="3" s="1"/>
  <c r="M147" i="3" s="1"/>
  <c r="L150" i="3"/>
  <c r="L149" i="3" s="1"/>
  <c r="L148" i="3" s="1"/>
  <c r="L147" i="3" s="1"/>
  <c r="K150" i="3"/>
  <c r="J150" i="3"/>
  <c r="O149" i="3"/>
  <c r="O148" i="3" s="1"/>
  <c r="O147" i="3" s="1"/>
  <c r="N149" i="3"/>
  <c r="K149" i="3"/>
  <c r="K148" i="3" s="1"/>
  <c r="K147" i="3" s="1"/>
  <c r="J149" i="3"/>
  <c r="N148" i="3"/>
  <c r="N147" i="3" s="1"/>
  <c r="J148" i="3"/>
  <c r="I146" i="3"/>
  <c r="O145" i="3"/>
  <c r="N145" i="3"/>
  <c r="M145" i="3"/>
  <c r="M144" i="3" s="1"/>
  <c r="M143" i="3" s="1"/>
  <c r="L145" i="3"/>
  <c r="K145" i="3"/>
  <c r="J145" i="3"/>
  <c r="J144" i="3" s="1"/>
  <c r="I145" i="3"/>
  <c r="O144" i="3"/>
  <c r="N144" i="3"/>
  <c r="L144" i="3"/>
  <c r="L143" i="3" s="1"/>
  <c r="K144" i="3"/>
  <c r="O143" i="3"/>
  <c r="N143" i="3"/>
  <c r="K143" i="3"/>
  <c r="I141" i="3"/>
  <c r="N140" i="3"/>
  <c r="N139" i="3" s="1"/>
  <c r="I140" i="3"/>
  <c r="I137" i="3"/>
  <c r="O136" i="3"/>
  <c r="N136" i="3"/>
  <c r="N135" i="3" s="1"/>
  <c r="N134" i="3" s="1"/>
  <c r="M136" i="3"/>
  <c r="M135" i="3" s="1"/>
  <c r="M134" i="3" s="1"/>
  <c r="L136" i="3"/>
  <c r="K136" i="3"/>
  <c r="J136" i="3"/>
  <c r="O135" i="3"/>
  <c r="L135" i="3"/>
  <c r="L134" i="3" s="1"/>
  <c r="K135" i="3"/>
  <c r="J135" i="3"/>
  <c r="O134" i="3"/>
  <c r="K134" i="3"/>
  <c r="J134" i="3"/>
  <c r="I134" i="3" s="1"/>
  <c r="I133" i="3"/>
  <c r="O132" i="3"/>
  <c r="N132" i="3"/>
  <c r="M132" i="3"/>
  <c r="L132" i="3"/>
  <c r="L131" i="3" s="1"/>
  <c r="L127" i="3" s="1"/>
  <c r="K132" i="3"/>
  <c r="K131" i="3" s="1"/>
  <c r="J132" i="3"/>
  <c r="O131" i="3"/>
  <c r="N131" i="3"/>
  <c r="M131" i="3"/>
  <c r="J131" i="3"/>
  <c r="I130" i="3"/>
  <c r="O129" i="3"/>
  <c r="O128" i="3" s="1"/>
  <c r="O127" i="3" s="1"/>
  <c r="N129" i="3"/>
  <c r="M129" i="3"/>
  <c r="L129" i="3"/>
  <c r="K129" i="3"/>
  <c r="K128" i="3" s="1"/>
  <c r="J129" i="3"/>
  <c r="N128" i="3"/>
  <c r="N127" i="3" s="1"/>
  <c r="M128" i="3"/>
  <c r="L128" i="3"/>
  <c r="M127" i="3"/>
  <c r="I126" i="3"/>
  <c r="O125" i="3"/>
  <c r="N125" i="3"/>
  <c r="M125" i="3"/>
  <c r="M124" i="3" s="1"/>
  <c r="M123" i="3" s="1"/>
  <c r="M122" i="3" s="1"/>
  <c r="L125" i="3"/>
  <c r="K125" i="3"/>
  <c r="J125" i="3"/>
  <c r="I125" i="3"/>
  <c r="O124" i="3"/>
  <c r="O123" i="3" s="1"/>
  <c r="O122" i="3" s="1"/>
  <c r="N124" i="3"/>
  <c r="L124" i="3"/>
  <c r="L123" i="3" s="1"/>
  <c r="L122" i="3" s="1"/>
  <c r="K124" i="3"/>
  <c r="J124" i="3"/>
  <c r="J123" i="3" s="1"/>
  <c r="N123" i="3"/>
  <c r="K123" i="3"/>
  <c r="I121" i="3"/>
  <c r="O120" i="3"/>
  <c r="N120" i="3"/>
  <c r="N119" i="3" s="1"/>
  <c r="N118" i="3" s="1"/>
  <c r="N117" i="3" s="1"/>
  <c r="M120" i="3"/>
  <c r="L120" i="3"/>
  <c r="K120" i="3"/>
  <c r="J120" i="3"/>
  <c r="J119" i="3" s="1"/>
  <c r="O119" i="3"/>
  <c r="O118" i="3" s="1"/>
  <c r="O117" i="3" s="1"/>
  <c r="M119" i="3"/>
  <c r="M118" i="3" s="1"/>
  <c r="M117" i="3" s="1"/>
  <c r="L119" i="3"/>
  <c r="K119" i="3"/>
  <c r="L118" i="3"/>
  <c r="L117" i="3" s="1"/>
  <c r="K118" i="3"/>
  <c r="K117" i="3"/>
  <c r="I116" i="3"/>
  <c r="O115" i="3"/>
  <c r="N115" i="3"/>
  <c r="M115" i="3"/>
  <c r="L115" i="3"/>
  <c r="K115" i="3"/>
  <c r="J115" i="3"/>
  <c r="I114" i="3"/>
  <c r="O113" i="3"/>
  <c r="O112" i="3" s="1"/>
  <c r="O111" i="3" s="1"/>
  <c r="N113" i="3"/>
  <c r="M113" i="3"/>
  <c r="M112" i="3" s="1"/>
  <c r="M111" i="3" s="1"/>
  <c r="L113" i="3"/>
  <c r="K113" i="3"/>
  <c r="J113" i="3"/>
  <c r="I113" i="3" s="1"/>
  <c r="N112" i="3"/>
  <c r="N111" i="3" s="1"/>
  <c r="L112" i="3"/>
  <c r="L111" i="3" s="1"/>
  <c r="J112" i="3"/>
  <c r="I110" i="3"/>
  <c r="I109" i="3"/>
  <c r="I108" i="3"/>
  <c r="I107" i="3"/>
  <c r="O106" i="3"/>
  <c r="N106" i="3"/>
  <c r="N105" i="3" s="1"/>
  <c r="N104" i="3" s="1"/>
  <c r="N103" i="3" s="1"/>
  <c r="M106" i="3"/>
  <c r="L106" i="3"/>
  <c r="L105" i="3" s="1"/>
  <c r="L104" i="3" s="1"/>
  <c r="L103" i="3" s="1"/>
  <c r="K106" i="3"/>
  <c r="J106" i="3"/>
  <c r="O105" i="3"/>
  <c r="O104" i="3" s="1"/>
  <c r="M105" i="3"/>
  <c r="M104" i="3" s="1"/>
  <c r="M103" i="3" s="1"/>
  <c r="M102" i="3" s="1"/>
  <c r="K105" i="3"/>
  <c r="K104" i="3" s="1"/>
  <c r="J105" i="3"/>
  <c r="J104" i="3"/>
  <c r="I101" i="3"/>
  <c r="E449" i="2" s="1"/>
  <c r="E448" i="2" s="1"/>
  <c r="O100" i="3"/>
  <c r="N100" i="3"/>
  <c r="M100" i="3"/>
  <c r="L100" i="3"/>
  <c r="L99" i="3" s="1"/>
  <c r="K100" i="3"/>
  <c r="J100" i="3"/>
  <c r="J99" i="3" s="1"/>
  <c r="I99" i="3" s="1"/>
  <c r="O99" i="3"/>
  <c r="O92" i="3" s="1"/>
  <c r="N99" i="3"/>
  <c r="M99" i="3"/>
  <c r="K99" i="3"/>
  <c r="I98" i="3"/>
  <c r="N97" i="3"/>
  <c r="I97" i="3" s="1"/>
  <c r="I96" i="3"/>
  <c r="O95" i="3"/>
  <c r="N95" i="3"/>
  <c r="N92" i="3" s="1"/>
  <c r="M95" i="3"/>
  <c r="L95" i="3"/>
  <c r="L92" i="3" s="1"/>
  <c r="K95" i="3"/>
  <c r="J95" i="3"/>
  <c r="I94" i="3"/>
  <c r="O93" i="3"/>
  <c r="N93" i="3"/>
  <c r="M93" i="3"/>
  <c r="L93" i="3"/>
  <c r="K93" i="3"/>
  <c r="J93" i="3"/>
  <c r="I93" i="3" s="1"/>
  <c r="M92" i="3"/>
  <c r="K92" i="3"/>
  <c r="I91" i="3"/>
  <c r="O90" i="3"/>
  <c r="N90" i="3"/>
  <c r="M90" i="3"/>
  <c r="M89" i="3" s="1"/>
  <c r="M88" i="3" s="1"/>
  <c r="L90" i="3"/>
  <c r="K90" i="3"/>
  <c r="K89" i="3" s="1"/>
  <c r="K88" i="3" s="1"/>
  <c r="J90" i="3"/>
  <c r="I90" i="3"/>
  <c r="O89" i="3"/>
  <c r="N89" i="3"/>
  <c r="L89" i="3"/>
  <c r="L88" i="3" s="1"/>
  <c r="J89" i="3"/>
  <c r="J88" i="3" s="1"/>
  <c r="O88" i="3"/>
  <c r="N88" i="3"/>
  <c r="I87" i="3"/>
  <c r="I86" i="3"/>
  <c r="E87" i="2" s="1"/>
  <c r="I85" i="3"/>
  <c r="O84" i="3"/>
  <c r="N84" i="3"/>
  <c r="M84" i="3"/>
  <c r="M83" i="3" s="1"/>
  <c r="L84" i="3"/>
  <c r="K84" i="3"/>
  <c r="K83" i="3" s="1"/>
  <c r="J84" i="3"/>
  <c r="I84" i="3"/>
  <c r="O83" i="3"/>
  <c r="N83" i="3"/>
  <c r="L83" i="3"/>
  <c r="J83" i="3"/>
  <c r="I82" i="3"/>
  <c r="I81" i="3"/>
  <c r="I80" i="3"/>
  <c r="O79" i="3"/>
  <c r="N79" i="3"/>
  <c r="N78" i="3" s="1"/>
  <c r="M79" i="3"/>
  <c r="L79" i="3"/>
  <c r="L78" i="3" s="1"/>
  <c r="K79" i="3"/>
  <c r="J79" i="3"/>
  <c r="O78" i="3"/>
  <c r="M78" i="3"/>
  <c r="K78" i="3"/>
  <c r="I77" i="3"/>
  <c r="I76" i="3"/>
  <c r="I75" i="3"/>
  <c r="O74" i="3"/>
  <c r="O73" i="3" s="1"/>
  <c r="N74" i="3"/>
  <c r="M74" i="3"/>
  <c r="M73" i="3" s="1"/>
  <c r="L74" i="3"/>
  <c r="K74" i="3"/>
  <c r="K73" i="3" s="1"/>
  <c r="J74" i="3"/>
  <c r="N73" i="3"/>
  <c r="L73" i="3"/>
  <c r="J73" i="3"/>
  <c r="I72" i="3"/>
  <c r="I71" i="3"/>
  <c r="I70" i="3"/>
  <c r="O69" i="3"/>
  <c r="N69" i="3"/>
  <c r="N68" i="3" s="1"/>
  <c r="M69" i="3"/>
  <c r="L69" i="3"/>
  <c r="L68" i="3" s="1"/>
  <c r="L67" i="3" s="1"/>
  <c r="K69" i="3"/>
  <c r="J69" i="3"/>
  <c r="I69" i="3" s="1"/>
  <c r="O68" i="3"/>
  <c r="M68" i="3"/>
  <c r="K68" i="3"/>
  <c r="J68" i="3"/>
  <c r="I66" i="3"/>
  <c r="O65" i="3"/>
  <c r="N65" i="3"/>
  <c r="N64" i="3" s="1"/>
  <c r="N56" i="3" s="1"/>
  <c r="M65" i="3"/>
  <c r="L65" i="3"/>
  <c r="L64" i="3" s="1"/>
  <c r="K65" i="3"/>
  <c r="J65" i="3"/>
  <c r="O64" i="3"/>
  <c r="M64" i="3"/>
  <c r="K64" i="3"/>
  <c r="I63" i="3"/>
  <c r="O62" i="3"/>
  <c r="N62" i="3"/>
  <c r="M62" i="3"/>
  <c r="M61" i="3" s="1"/>
  <c r="L62" i="3"/>
  <c r="K62" i="3"/>
  <c r="K61" i="3" s="1"/>
  <c r="J62" i="3"/>
  <c r="I62" i="3"/>
  <c r="O61" i="3"/>
  <c r="N61" i="3"/>
  <c r="L61" i="3"/>
  <c r="J61" i="3"/>
  <c r="I61" i="3" s="1"/>
  <c r="I60" i="3"/>
  <c r="I59" i="3"/>
  <c r="O58" i="3"/>
  <c r="N58" i="3"/>
  <c r="M58" i="3"/>
  <c r="M57" i="3" s="1"/>
  <c r="L58" i="3"/>
  <c r="K58" i="3"/>
  <c r="K57" i="3" s="1"/>
  <c r="K56" i="3" s="1"/>
  <c r="J58" i="3"/>
  <c r="I58" i="3"/>
  <c r="O57" i="3"/>
  <c r="N57" i="3"/>
  <c r="L57" i="3"/>
  <c r="L56" i="3" s="1"/>
  <c r="J57" i="3"/>
  <c r="O56" i="3"/>
  <c r="I54" i="3"/>
  <c r="O53" i="3"/>
  <c r="N53" i="3"/>
  <c r="N52" i="3" s="1"/>
  <c r="N51" i="3" s="1"/>
  <c r="N50" i="3" s="1"/>
  <c r="M53" i="3"/>
  <c r="L53" i="3"/>
  <c r="K53" i="3"/>
  <c r="J53" i="3"/>
  <c r="J52" i="3" s="1"/>
  <c r="O52" i="3"/>
  <c r="O51" i="3" s="1"/>
  <c r="O50" i="3" s="1"/>
  <c r="M52" i="3"/>
  <c r="M51" i="3" s="1"/>
  <c r="M50" i="3" s="1"/>
  <c r="L52" i="3"/>
  <c r="K52" i="3"/>
  <c r="L51" i="3"/>
  <c r="L50" i="3" s="1"/>
  <c r="K51" i="3"/>
  <c r="K50" i="3"/>
  <c r="I49" i="3"/>
  <c r="O48" i="3"/>
  <c r="O47" i="3" s="1"/>
  <c r="O46" i="3" s="1"/>
  <c r="N48" i="3"/>
  <c r="M48" i="3"/>
  <c r="M47" i="3" s="1"/>
  <c r="M46" i="3" s="1"/>
  <c r="L48" i="3"/>
  <c r="K48" i="3"/>
  <c r="K47" i="3" s="1"/>
  <c r="K46" i="3" s="1"/>
  <c r="J48" i="3"/>
  <c r="I48" i="3" s="1"/>
  <c r="N47" i="3"/>
  <c r="N46" i="3" s="1"/>
  <c r="L47" i="3"/>
  <c r="L46" i="3" s="1"/>
  <c r="J47" i="3"/>
  <c r="I45" i="3"/>
  <c r="O44" i="3"/>
  <c r="N44" i="3"/>
  <c r="M44" i="3"/>
  <c r="L44" i="3"/>
  <c r="K44" i="3"/>
  <c r="J44" i="3"/>
  <c r="I44" i="3"/>
  <c r="I43" i="3"/>
  <c r="I42" i="3"/>
  <c r="O41" i="3"/>
  <c r="N41" i="3"/>
  <c r="M41" i="3"/>
  <c r="L41" i="3"/>
  <c r="K41" i="3"/>
  <c r="J41" i="3"/>
  <c r="I40" i="3"/>
  <c r="I39" i="3"/>
  <c r="O38" i="3"/>
  <c r="N38" i="3"/>
  <c r="M38" i="3"/>
  <c r="L38" i="3"/>
  <c r="K38" i="3"/>
  <c r="K34" i="3" s="1"/>
  <c r="K33" i="3" s="1"/>
  <c r="K32" i="3" s="1"/>
  <c r="J38" i="3"/>
  <c r="I37" i="3"/>
  <c r="I36" i="3"/>
  <c r="O35" i="3"/>
  <c r="N35" i="3"/>
  <c r="N34" i="3" s="1"/>
  <c r="N33" i="3" s="1"/>
  <c r="N32" i="3" s="1"/>
  <c r="M35" i="3"/>
  <c r="L35" i="3"/>
  <c r="L34" i="3" s="1"/>
  <c r="L33" i="3" s="1"/>
  <c r="L32" i="3" s="1"/>
  <c r="K35" i="3"/>
  <c r="J35" i="3"/>
  <c r="I35" i="3" s="1"/>
  <c r="O34" i="3"/>
  <c r="O33" i="3" s="1"/>
  <c r="O32" i="3" s="1"/>
  <c r="M34" i="3"/>
  <c r="M33" i="3" s="1"/>
  <c r="M32" i="3" s="1"/>
  <c r="I31" i="3"/>
  <c r="O30" i="3"/>
  <c r="N30" i="3"/>
  <c r="M30" i="3"/>
  <c r="M29" i="3" s="1"/>
  <c r="M28" i="3" s="1"/>
  <c r="M27" i="3" s="1"/>
  <c r="L30" i="3"/>
  <c r="K30" i="3"/>
  <c r="K29" i="3" s="1"/>
  <c r="K28" i="3" s="1"/>
  <c r="K27" i="3" s="1"/>
  <c r="J30" i="3"/>
  <c r="I30" i="3"/>
  <c r="O29" i="3"/>
  <c r="N29" i="3"/>
  <c r="L29" i="3"/>
  <c r="L28" i="3" s="1"/>
  <c r="L27" i="3" s="1"/>
  <c r="J29" i="3"/>
  <c r="J28" i="3" s="1"/>
  <c r="O28" i="3"/>
  <c r="O27" i="3" s="1"/>
  <c r="N28" i="3"/>
  <c r="N27" i="3"/>
  <c r="I24" i="3"/>
  <c r="O23" i="3"/>
  <c r="N23" i="3"/>
  <c r="N22" i="3" s="1"/>
  <c r="N21" i="3" s="1"/>
  <c r="N20" i="3" s="1"/>
  <c r="M23" i="3"/>
  <c r="L23" i="3"/>
  <c r="L22" i="3" s="1"/>
  <c r="L21" i="3" s="1"/>
  <c r="L20" i="3" s="1"/>
  <c r="K23" i="3"/>
  <c r="J23" i="3"/>
  <c r="O22" i="3"/>
  <c r="O21" i="3" s="1"/>
  <c r="O20" i="3" s="1"/>
  <c r="M22" i="3"/>
  <c r="M21" i="3" s="1"/>
  <c r="M20" i="3" s="1"/>
  <c r="K22" i="3"/>
  <c r="K21" i="3" s="1"/>
  <c r="K20" i="3" s="1"/>
  <c r="J22" i="3"/>
  <c r="J21" i="3"/>
  <c r="I19" i="3"/>
  <c r="I18" i="3"/>
  <c r="O17" i="3"/>
  <c r="N17" i="3"/>
  <c r="N16" i="3" s="1"/>
  <c r="N12" i="3" s="1"/>
  <c r="N11" i="3" s="1"/>
  <c r="N10" i="3" s="1"/>
  <c r="N9" i="3" s="1"/>
  <c r="M17" i="3"/>
  <c r="L17" i="3"/>
  <c r="L16" i="3" s="1"/>
  <c r="K17" i="3"/>
  <c r="J17" i="3"/>
  <c r="O16" i="3"/>
  <c r="M16" i="3"/>
  <c r="K16" i="3"/>
  <c r="I15" i="3"/>
  <c r="O14" i="3"/>
  <c r="N14" i="3"/>
  <c r="M14" i="3"/>
  <c r="M13" i="3" s="1"/>
  <c r="M12" i="3" s="1"/>
  <c r="M11" i="3" s="1"/>
  <c r="M10" i="3" s="1"/>
  <c r="M9" i="3" s="1"/>
  <c r="L14" i="3"/>
  <c r="K14" i="3"/>
  <c r="K13" i="3" s="1"/>
  <c r="K12" i="3" s="1"/>
  <c r="K11" i="3" s="1"/>
  <c r="J14" i="3"/>
  <c r="I14" i="3"/>
  <c r="O13" i="3"/>
  <c r="N13" i="3"/>
  <c r="L13" i="3"/>
  <c r="L12" i="3" s="1"/>
  <c r="L11" i="3" s="1"/>
  <c r="L10" i="3" s="1"/>
  <c r="J13" i="3"/>
  <c r="O12" i="3"/>
  <c r="O11" i="3" s="1"/>
  <c r="O10" i="3" s="1"/>
  <c r="O9" i="3" s="1"/>
  <c r="L9" i="3"/>
  <c r="F676" i="2"/>
  <c r="E447" i="2"/>
  <c r="E446" i="2" s="1"/>
  <c r="E445" i="2" s="1"/>
  <c r="E444" i="2"/>
  <c r="E443" i="2" s="1"/>
  <c r="E442" i="2" s="1"/>
  <c r="E441" i="2"/>
  <c r="E440" i="2"/>
  <c r="E439" i="2"/>
  <c r="E438" i="2" s="1"/>
  <c r="E437" i="2" s="1"/>
  <c r="E436" i="2"/>
  <c r="E435" i="2" s="1"/>
  <c r="E434" i="2" s="1"/>
  <c r="E433" i="2"/>
  <c r="E432" i="2" s="1"/>
  <c r="E429" i="2" s="1"/>
  <c r="E431" i="2"/>
  <c r="E430" i="2" s="1"/>
  <c r="E428" i="2"/>
  <c r="E427" i="2" s="1"/>
  <c r="E426" i="2"/>
  <c r="E425" i="2" s="1"/>
  <c r="E424" i="2"/>
  <c r="E422" i="2" s="1"/>
  <c r="E423" i="2"/>
  <c r="E421" i="2"/>
  <c r="E420" i="2" s="1"/>
  <c r="E419" i="2"/>
  <c r="E418" i="2"/>
  <c r="E417" i="2"/>
  <c r="E416" i="2" s="1"/>
  <c r="E415" i="2"/>
  <c r="E414" i="2"/>
  <c r="E413" i="2"/>
  <c r="E412" i="2"/>
  <c r="E411" i="2" s="1"/>
  <c r="E410" i="2"/>
  <c r="E409" i="2" s="1"/>
  <c r="E407" i="2"/>
  <c r="E406" i="2"/>
  <c r="E405" i="2"/>
  <c r="E404" i="2"/>
  <c r="E403" i="2"/>
  <c r="E402" i="2"/>
  <c r="E400" i="2"/>
  <c r="E399" i="2"/>
  <c r="E398" i="2" s="1"/>
  <c r="E397" i="2"/>
  <c r="E396" i="2" s="1"/>
  <c r="E395" i="2"/>
  <c r="E394" i="2"/>
  <c r="E393" i="2"/>
  <c r="E392" i="2" s="1"/>
  <c r="E389" i="2"/>
  <c r="E388" i="2" s="1"/>
  <c r="E385" i="2" s="1"/>
  <c r="E384" i="2" s="1"/>
  <c r="E387" i="2"/>
  <c r="E386" i="2"/>
  <c r="E383" i="2"/>
  <c r="E382" i="2" s="1"/>
  <c r="E381" i="2"/>
  <c r="E380" i="2" s="1"/>
  <c r="E379" i="2"/>
  <c r="E378" i="2"/>
  <c r="E377" i="2" s="1"/>
  <c r="E376" i="2"/>
  <c r="E375" i="2"/>
  <c r="E374" i="2"/>
  <c r="E373" i="2"/>
  <c r="E372" i="2"/>
  <c r="E371" i="2" s="1"/>
  <c r="E370" i="2"/>
  <c r="E369" i="2" s="1"/>
  <c r="E365" i="2" s="1"/>
  <c r="E364" i="2" s="1"/>
  <c r="E368" i="2"/>
  <c r="E366" i="2" s="1"/>
  <c r="E367" i="2"/>
  <c r="E363" i="2"/>
  <c r="E362" i="2"/>
  <c r="E361" i="2" s="1"/>
  <c r="E360" i="2" s="1"/>
  <c r="E359" i="2"/>
  <c r="E358" i="2" s="1"/>
  <c r="E357" i="2" s="1"/>
  <c r="E356" i="2" s="1"/>
  <c r="E355" i="2"/>
  <c r="E354" i="2"/>
  <c r="E353" i="2" s="1"/>
  <c r="E352" i="2"/>
  <c r="E351" i="2"/>
  <c r="E350" i="2" s="1"/>
  <c r="E349" i="2" s="1"/>
  <c r="E348" i="2" s="1"/>
  <c r="E347" i="2"/>
  <c r="E346" i="2"/>
  <c r="E345" i="2" s="1"/>
  <c r="E344" i="2" s="1"/>
  <c r="E343" i="2"/>
  <c r="E342" i="2" s="1"/>
  <c r="E341" i="2"/>
  <c r="E340" i="2"/>
  <c r="E338" i="2"/>
  <c r="E337" i="2" s="1"/>
  <c r="E335" i="2"/>
  <c r="E334" i="2" s="1"/>
  <c r="E333" i="2"/>
  <c r="E332" i="2" s="1"/>
  <c r="E331" i="2"/>
  <c r="E330" i="2"/>
  <c r="E329" i="2"/>
  <c r="E328" i="2" s="1"/>
  <c r="E326" i="2"/>
  <c r="E325" i="2"/>
  <c r="E324" i="2"/>
  <c r="E323" i="2" s="1"/>
  <c r="E322" i="2"/>
  <c r="E321" i="2" s="1"/>
  <c r="E320" i="2"/>
  <c r="E319" i="2"/>
  <c r="E318" i="2"/>
  <c r="E317" i="2"/>
  <c r="E316" i="2"/>
  <c r="E315" i="2" s="1"/>
  <c r="E314" i="2"/>
  <c r="E313" i="2" s="1"/>
  <c r="E312" i="2"/>
  <c r="E311" i="2"/>
  <c r="E310" i="2"/>
  <c r="E309" i="2"/>
  <c r="E308" i="2"/>
  <c r="E307" i="2" s="1"/>
  <c r="E306" i="2"/>
  <c r="E305" i="2" s="1"/>
  <c r="E304" i="2"/>
  <c r="E303" i="2"/>
  <c r="E301" i="2"/>
  <c r="E300" i="2" s="1"/>
  <c r="E298" i="2"/>
  <c r="E296" i="2"/>
  <c r="E295" i="2"/>
  <c r="E294" i="2"/>
  <c r="E293" i="2"/>
  <c r="E292" i="2" s="1"/>
  <c r="E291" i="2" s="1"/>
  <c r="E290" i="2"/>
  <c r="E288" i="2" s="1"/>
  <c r="E285" i="2" s="1"/>
  <c r="E289" i="2"/>
  <c r="E287" i="2"/>
  <c r="E286" i="2" s="1"/>
  <c r="E284" i="2"/>
  <c r="E283" i="2" s="1"/>
  <c r="E279" i="2" s="1"/>
  <c r="E282" i="2"/>
  <c r="E281" i="2"/>
  <c r="E280" i="2" s="1"/>
  <c r="E278" i="2"/>
  <c r="E277" i="2"/>
  <c r="E276" i="2" s="1"/>
  <c r="E275" i="2"/>
  <c r="E274" i="2"/>
  <c r="E273" i="2"/>
  <c r="E272" i="2"/>
  <c r="E271" i="2"/>
  <c r="E269" i="2"/>
  <c r="E267" i="2" s="1"/>
  <c r="E268" i="2"/>
  <c r="E264" i="2"/>
  <c r="E263" i="2"/>
  <c r="E262" i="2" s="1"/>
  <c r="E261" i="2"/>
  <c r="E260" i="2"/>
  <c r="E259" i="2" s="1"/>
  <c r="E258" i="2" s="1"/>
  <c r="E257" i="2" s="1"/>
  <c r="E256" i="2"/>
  <c r="E255" i="2"/>
  <c r="E254" i="2" s="1"/>
  <c r="E253" i="2"/>
  <c r="E252" i="2" s="1"/>
  <c r="E251" i="2" s="1"/>
  <c r="E250" i="2"/>
  <c r="E249" i="2" s="1"/>
  <c r="E248" i="2" s="1"/>
  <c r="E246" i="2"/>
  <c r="E245" i="2"/>
  <c r="E244" i="2" s="1"/>
  <c r="E243" i="2" s="1"/>
  <c r="E242" i="2"/>
  <c r="E241" i="2" s="1"/>
  <c r="E240" i="2" s="1"/>
  <c r="E239" i="2"/>
  <c r="E238" i="2" s="1"/>
  <c r="E237" i="2"/>
  <c r="E236" i="2" s="1"/>
  <c r="E235" i="2"/>
  <c r="E234" i="2"/>
  <c r="E233" i="2"/>
  <c r="E232" i="2" s="1"/>
  <c r="E231" i="2"/>
  <c r="E230" i="2" s="1"/>
  <c r="E229" i="2"/>
  <c r="E228" i="2" s="1"/>
  <c r="E225" i="2"/>
  <c r="E224" i="2" s="1"/>
  <c r="E223" i="2"/>
  <c r="E222" i="2" s="1"/>
  <c r="E221" i="2" s="1"/>
  <c r="E220" i="2" s="1"/>
  <c r="E219" i="2"/>
  <c r="E218" i="2"/>
  <c r="E217" i="2"/>
  <c r="E216" i="2" s="1"/>
  <c r="E215" i="2" s="1"/>
  <c r="E214" i="2"/>
  <c r="E213" i="2"/>
  <c r="E210" i="2" s="1"/>
  <c r="E209" i="2" s="1"/>
  <c r="E212" i="2"/>
  <c r="E211" i="2" s="1"/>
  <c r="E208" i="2"/>
  <c r="E207" i="2"/>
  <c r="E206" i="2"/>
  <c r="E205" i="2"/>
  <c r="E204" i="2" s="1"/>
  <c r="E203" i="2"/>
  <c r="E202" i="2"/>
  <c r="E201" i="2" s="1"/>
  <c r="E200" i="2"/>
  <c r="E199" i="2"/>
  <c r="E197" i="2"/>
  <c r="E196" i="2" s="1"/>
  <c r="E195" i="2" s="1"/>
  <c r="E194" i="2"/>
  <c r="E193" i="2" s="1"/>
  <c r="E192" i="2"/>
  <c r="E191" i="2"/>
  <c r="E190" i="2"/>
  <c r="E189" i="2"/>
  <c r="E188" i="2"/>
  <c r="E187" i="2"/>
  <c r="E186" i="2"/>
  <c r="E185" i="2"/>
  <c r="E184" i="2"/>
  <c r="E183" i="2"/>
  <c r="E181" i="2"/>
  <c r="E180" i="2" s="1"/>
  <c r="E179" i="2"/>
  <c r="E178" i="2"/>
  <c r="E177" i="2"/>
  <c r="E176" i="2"/>
  <c r="E174" i="2"/>
  <c r="E173" i="2"/>
  <c r="E172" i="2" s="1"/>
  <c r="E171" i="2"/>
  <c r="E170" i="2"/>
  <c r="E169" i="2"/>
  <c r="E168" i="2"/>
  <c r="E167" i="2"/>
  <c r="E166" i="2" s="1"/>
  <c r="E165" i="2"/>
  <c r="E164" i="2" s="1"/>
  <c r="E163" i="2"/>
  <c r="E162" i="2"/>
  <c r="E160" i="2"/>
  <c r="E159" i="2"/>
  <c r="E158" i="2"/>
  <c r="E157" i="2"/>
  <c r="E156" i="2"/>
  <c r="E155" i="2"/>
  <c r="E154" i="2"/>
  <c r="E153" i="2" s="1"/>
  <c r="E152" i="2"/>
  <c r="E151" i="2"/>
  <c r="E150" i="2"/>
  <c r="E149" i="2"/>
  <c r="E148" i="2"/>
  <c r="E147" i="2"/>
  <c r="E146" i="2"/>
  <c r="E145" i="2" s="1"/>
  <c r="E144" i="2"/>
  <c r="E143" i="2"/>
  <c r="E142" i="2"/>
  <c r="E141" i="2"/>
  <c r="E138" i="2"/>
  <c r="E137" i="2" s="1"/>
  <c r="E136" i="2" s="1"/>
  <c r="E135" i="2" s="1"/>
  <c r="E134" i="2"/>
  <c r="E133" i="2"/>
  <c r="E132" i="2" s="1"/>
  <c r="E131" i="2" s="1"/>
  <c r="E130" i="2"/>
  <c r="E129" i="2" s="1"/>
  <c r="E128" i="2" s="1"/>
  <c r="E127" i="2"/>
  <c r="E126" i="2" s="1"/>
  <c r="E125" i="2" s="1"/>
  <c r="E124" i="2"/>
  <c r="E123" i="2"/>
  <c r="E122" i="2"/>
  <c r="E120" i="2"/>
  <c r="E119" i="2"/>
  <c r="E118" i="2"/>
  <c r="E117" i="2"/>
  <c r="E116" i="2"/>
  <c r="E115" i="2"/>
  <c r="E114" i="2"/>
  <c r="E113" i="2" s="1"/>
  <c r="E112" i="2"/>
  <c r="E111" i="2"/>
  <c r="E108" i="2"/>
  <c r="E107" i="2"/>
  <c r="E106" i="2"/>
  <c r="E105" i="2" s="1"/>
  <c r="E104" i="2"/>
  <c r="E103" i="2"/>
  <c r="E102" i="2"/>
  <c r="E101" i="2"/>
  <c r="E100" i="2" s="1"/>
  <c r="E98" i="2"/>
  <c r="E95" i="2" s="1"/>
  <c r="E94" i="2" s="1"/>
  <c r="E97" i="2"/>
  <c r="E96" i="2"/>
  <c r="E93" i="2"/>
  <c r="E92" i="2"/>
  <c r="E91" i="2"/>
  <c r="E90" i="2"/>
  <c r="E89" i="2" s="1"/>
  <c r="E88" i="2"/>
  <c r="E86" i="2"/>
  <c r="E85" i="2"/>
  <c r="E84" i="2" s="1"/>
  <c r="E83" i="2"/>
  <c r="E82" i="2"/>
  <c r="E81" i="2"/>
  <c r="E80" i="2" s="1"/>
  <c r="E79" i="2" s="1"/>
  <c r="E78" i="2"/>
  <c r="E77" i="2"/>
  <c r="E74" i="2" s="1"/>
  <c r="E73" i="2" s="1"/>
  <c r="E76" i="2"/>
  <c r="E75" i="2"/>
  <c r="E72" i="2"/>
  <c r="E71" i="2"/>
  <c r="E70" i="2"/>
  <c r="E69" i="2"/>
  <c r="E68" i="2" s="1"/>
  <c r="E67" i="2"/>
  <c r="E66" i="2"/>
  <c r="E65" i="2"/>
  <c r="E64" i="2"/>
  <c r="E63" i="2" s="1"/>
  <c r="E62" i="2"/>
  <c r="E61" i="2"/>
  <c r="E59" i="2" s="1"/>
  <c r="E58" i="2" s="1"/>
  <c r="E57" i="2" s="1"/>
  <c r="E60" i="2"/>
  <c r="E56" i="2"/>
  <c r="E55" i="2" s="1"/>
  <c r="E54" i="2" s="1"/>
  <c r="E53" i="2" s="1"/>
  <c r="E52" i="2"/>
  <c r="E51" i="2" s="1"/>
  <c r="E50" i="2" s="1"/>
  <c r="E49" i="2"/>
  <c r="E48" i="2"/>
  <c r="E47" i="2" s="1"/>
  <c r="E46" i="2"/>
  <c r="E45" i="2"/>
  <c r="E44" i="2" s="1"/>
  <c r="E43" i="2" s="1"/>
  <c r="E42" i="2"/>
  <c r="E41" i="2"/>
  <c r="E40" i="2"/>
  <c r="E38" i="2" s="1"/>
  <c r="E39" i="2"/>
  <c r="E37" i="2"/>
  <c r="E36" i="2"/>
  <c r="E34" i="2" s="1"/>
  <c r="E35" i="2"/>
  <c r="E33" i="2"/>
  <c r="E32" i="2"/>
  <c r="E30" i="2" s="1"/>
  <c r="E31" i="2"/>
  <c r="E29" i="2"/>
  <c r="E28" i="2"/>
  <c r="E26" i="2" s="1"/>
  <c r="E27" i="2"/>
  <c r="E25" i="2"/>
  <c r="E24" i="2"/>
  <c r="E23" i="2" s="1"/>
  <c r="E22" i="2"/>
  <c r="E21" i="2"/>
  <c r="E20" i="2" s="1"/>
  <c r="E19" i="2"/>
  <c r="E18" i="2"/>
  <c r="E17" i="2"/>
  <c r="E16" i="2"/>
  <c r="E14" i="2"/>
  <c r="E13" i="2"/>
  <c r="E12" i="2"/>
  <c r="E11" i="2" s="1"/>
  <c r="E10" i="2" s="1"/>
  <c r="E15" i="2" l="1"/>
  <c r="E9" i="2" s="1"/>
  <c r="E408" i="2"/>
  <c r="E227" i="2"/>
  <c r="E226" i="2" s="1"/>
  <c r="J118" i="3"/>
  <c r="I119" i="3"/>
  <c r="I246" i="3"/>
  <c r="N245" i="3"/>
  <c r="I245" i="3" s="1"/>
  <c r="E110" i="2"/>
  <c r="E109" i="2" s="1"/>
  <c r="E182" i="2"/>
  <c r="E297" i="2"/>
  <c r="J51" i="3"/>
  <c r="I52" i="3"/>
  <c r="M67" i="3"/>
  <c r="I105" i="3"/>
  <c r="E302" i="2"/>
  <c r="E391" i="2"/>
  <c r="E390" i="2" s="1"/>
  <c r="J46" i="3"/>
  <c r="I46" i="3" s="1"/>
  <c r="G13" i="1" s="1"/>
  <c r="I47" i="3"/>
  <c r="K67" i="3"/>
  <c r="K55" i="3" s="1"/>
  <c r="I104" i="3"/>
  <c r="J111" i="3"/>
  <c r="I111" i="3" s="1"/>
  <c r="I112" i="3"/>
  <c r="E161" i="2"/>
  <c r="E140" i="2" s="1"/>
  <c r="E139" i="2" s="1"/>
  <c r="E339" i="2"/>
  <c r="E336" i="2" s="1"/>
  <c r="K10" i="3"/>
  <c r="K9" i="3" s="1"/>
  <c r="I23" i="3"/>
  <c r="M56" i="3"/>
  <c r="O67" i="3"/>
  <c r="O55" i="3" s="1"/>
  <c r="O26" i="3" s="1"/>
  <c r="K103" i="3"/>
  <c r="I115" i="3"/>
  <c r="M309" i="3"/>
  <c r="M308" i="3" s="1"/>
  <c r="E247" i="2"/>
  <c r="E327" i="2"/>
  <c r="J16" i="3"/>
  <c r="I16" i="3" s="1"/>
  <c r="I17" i="3"/>
  <c r="K26" i="3"/>
  <c r="I73" i="3"/>
  <c r="J78" i="3"/>
  <c r="I78" i="3" s="1"/>
  <c r="I79" i="3"/>
  <c r="O103" i="3"/>
  <c r="O102" i="3" s="1"/>
  <c r="K112" i="3"/>
  <c r="K111" i="3" s="1"/>
  <c r="J341" i="3"/>
  <c r="I342" i="3"/>
  <c r="E198" i="2"/>
  <c r="J20" i="3"/>
  <c r="I20" i="3" s="1"/>
  <c r="I21" i="3"/>
  <c r="L55" i="3"/>
  <c r="I83" i="3"/>
  <c r="I88" i="3"/>
  <c r="I106" i="3"/>
  <c r="J92" i="3"/>
  <c r="I92" i="3" s="1"/>
  <c r="I95" i="3"/>
  <c r="I129" i="3"/>
  <c r="J128" i="3"/>
  <c r="E99" i="2"/>
  <c r="E175" i="2"/>
  <c r="E270" i="2"/>
  <c r="E266" i="2" s="1"/>
  <c r="E265" i="2" s="1"/>
  <c r="E401" i="2"/>
  <c r="I22" i="3"/>
  <c r="J27" i="3"/>
  <c r="I28" i="3"/>
  <c r="J67" i="3"/>
  <c r="E121" i="2"/>
  <c r="L26" i="3"/>
  <c r="I38" i="3"/>
  <c r="I41" i="3"/>
  <c r="J34" i="3"/>
  <c r="J64" i="3"/>
  <c r="I64" i="3" s="1"/>
  <c r="I65" i="3"/>
  <c r="I68" i="3"/>
  <c r="N67" i="3"/>
  <c r="N55" i="3" s="1"/>
  <c r="N26" i="3" s="1"/>
  <c r="I74" i="3"/>
  <c r="L102" i="3"/>
  <c r="I123" i="3"/>
  <c r="I131" i="3"/>
  <c r="O142" i="3"/>
  <c r="I196" i="3"/>
  <c r="J195" i="3"/>
  <c r="J233" i="3"/>
  <c r="I240" i="3"/>
  <c r="L221" i="3"/>
  <c r="L259" i="3"/>
  <c r="L258" i="3" s="1"/>
  <c r="L257" i="3" s="1"/>
  <c r="L256" i="3" s="1"/>
  <c r="I276" i="3"/>
  <c r="L272" i="3"/>
  <c r="I272" i="3" s="1"/>
  <c r="O285" i="3"/>
  <c r="O278" i="3" s="1"/>
  <c r="I303" i="3"/>
  <c r="K308" i="3"/>
  <c r="J311" i="3"/>
  <c r="I312" i="3"/>
  <c r="J322" i="3"/>
  <c r="I323" i="3"/>
  <c r="I13" i="3"/>
  <c r="I29" i="3"/>
  <c r="I57" i="3"/>
  <c r="I89" i="3"/>
  <c r="I100" i="3"/>
  <c r="K127" i="3"/>
  <c r="K122" i="3" s="1"/>
  <c r="I139" i="3"/>
  <c r="N138" i="3"/>
  <c r="I138" i="3" s="1"/>
  <c r="I162" i="3"/>
  <c r="J224" i="3"/>
  <c r="I227" i="3"/>
  <c r="I234" i="3"/>
  <c r="L287" i="3"/>
  <c r="L286" i="3" s="1"/>
  <c r="L285" i="3" s="1"/>
  <c r="L278" i="3" s="1"/>
  <c r="L302" i="3"/>
  <c r="L301" i="3" s="1"/>
  <c r="L300" i="3" s="1"/>
  <c r="L299" i="3" s="1"/>
  <c r="O308" i="3"/>
  <c r="I318" i="3"/>
  <c r="J317" i="3"/>
  <c r="I333" i="3"/>
  <c r="I335" i="3"/>
  <c r="J354" i="3"/>
  <c r="I515" i="3"/>
  <c r="M514" i="3"/>
  <c r="I514" i="3" s="1"/>
  <c r="L142" i="3"/>
  <c r="J153" i="3"/>
  <c r="I154" i="3"/>
  <c r="I160" i="3"/>
  <c r="J159" i="3"/>
  <c r="K166" i="3"/>
  <c r="I166" i="3" s="1"/>
  <c r="I167" i="3"/>
  <c r="I189" i="3"/>
  <c r="J182" i="3"/>
  <c r="I249" i="3"/>
  <c r="J279" i="3"/>
  <c r="I280" i="3"/>
  <c r="I286" i="3"/>
  <c r="J285" i="3"/>
  <c r="L331" i="3"/>
  <c r="L330" i="3" s="1"/>
  <c r="L329" i="3" s="1"/>
  <c r="L328" i="3" s="1"/>
  <c r="L500" i="3"/>
  <c r="I53" i="3"/>
  <c r="I120" i="3"/>
  <c r="I132" i="3"/>
  <c r="I136" i="3"/>
  <c r="I150" i="3"/>
  <c r="I163" i="3"/>
  <c r="L217" i="3"/>
  <c r="I218" i="3"/>
  <c r="N232" i="3"/>
  <c r="I252" i="3"/>
  <c r="M251" i="3"/>
  <c r="M250" i="3" s="1"/>
  <c r="M249" i="3" s="1"/>
  <c r="M221" i="3" s="1"/>
  <c r="N285" i="3"/>
  <c r="N278" i="3" s="1"/>
  <c r="M331" i="3"/>
  <c r="M330" i="3" s="1"/>
  <c r="M329" i="3" s="1"/>
  <c r="M328" i="3" s="1"/>
  <c r="L345" i="3"/>
  <c r="J143" i="3"/>
  <c r="I143" i="3" s="1"/>
  <c r="G23" i="1" s="1"/>
  <c r="I144" i="3"/>
  <c r="I148" i="3"/>
  <c r="J147" i="3"/>
  <c r="I147" i="3" s="1"/>
  <c r="G24" i="1" s="1"/>
  <c r="I184" i="3"/>
  <c r="K183" i="3"/>
  <c r="K182" i="3" s="1"/>
  <c r="K177" i="3" s="1"/>
  <c r="K176" i="3" s="1"/>
  <c r="N221" i="3"/>
  <c r="I287" i="3"/>
  <c r="J330" i="3"/>
  <c r="I336" i="3"/>
  <c r="M335" i="3"/>
  <c r="I200" i="3"/>
  <c r="N195" i="3"/>
  <c r="N194" i="3" s="1"/>
  <c r="N177" i="3" s="1"/>
  <c r="N176" i="3" s="1"/>
  <c r="O221" i="3"/>
  <c r="I264" i="3"/>
  <c r="J263" i="3"/>
  <c r="I293" i="3"/>
  <c r="J301" i="3"/>
  <c r="I332" i="3"/>
  <c r="I473" i="3"/>
  <c r="K472" i="3"/>
  <c r="I472" i="3" s="1"/>
  <c r="K591" i="3"/>
  <c r="K580" i="3" s="1"/>
  <c r="I124" i="3"/>
  <c r="I135" i="3"/>
  <c r="I149" i="3"/>
  <c r="N157" i="3"/>
  <c r="N142" i="3" s="1"/>
  <c r="I251" i="3"/>
  <c r="I292" i="3"/>
  <c r="N308" i="3"/>
  <c r="K329" i="3"/>
  <c r="K328" i="3" s="1"/>
  <c r="I168" i="3"/>
  <c r="I364" i="3"/>
  <c r="O363" i="3"/>
  <c r="O362" i="3" s="1"/>
  <c r="N399" i="3"/>
  <c r="N398" i="3" s="1"/>
  <c r="I414" i="3"/>
  <c r="O428" i="3"/>
  <c r="I453" i="3"/>
  <c r="O500" i="3"/>
  <c r="J644" i="3"/>
  <c r="I155" i="3"/>
  <c r="I225" i="3"/>
  <c r="I325" i="3"/>
  <c r="K375" i="3"/>
  <c r="K374" i="3" s="1"/>
  <c r="K373" i="3" s="1"/>
  <c r="K372" i="3" s="1"/>
  <c r="J411" i="3"/>
  <c r="I412" i="3"/>
  <c r="J428" i="3"/>
  <c r="I501" i="3"/>
  <c r="O518" i="3"/>
  <c r="O513" i="3" s="1"/>
  <c r="M513" i="3"/>
  <c r="M500" i="3" s="1"/>
  <c r="M397" i="3" s="1"/>
  <c r="M389" i="3" s="1"/>
  <c r="J530" i="3"/>
  <c r="I530" i="3" s="1"/>
  <c r="I531" i="3"/>
  <c r="I324" i="3"/>
  <c r="I343" i="3"/>
  <c r="I415" i="3"/>
  <c r="K430" i="3"/>
  <c r="K429" i="3" s="1"/>
  <c r="K428" i="3" s="1"/>
  <c r="I482" i="3"/>
  <c r="I489" i="3"/>
  <c r="O488" i="3"/>
  <c r="O487" i="3" s="1"/>
  <c r="O486" i="3" s="1"/>
  <c r="L574" i="3"/>
  <c r="L573" i="3" s="1"/>
  <c r="I575" i="3"/>
  <c r="N591" i="3"/>
  <c r="M179" i="3"/>
  <c r="M353" i="3"/>
  <c r="M352" i="3" s="1"/>
  <c r="M345" i="3" s="1"/>
  <c r="J362" i="3"/>
  <c r="I362" i="3" s="1"/>
  <c r="I363" i="3"/>
  <c r="I422" i="3"/>
  <c r="I425" i="3"/>
  <c r="O424" i="3"/>
  <c r="I424" i="3" s="1"/>
  <c r="I456" i="3"/>
  <c r="I527" i="3"/>
  <c r="J526" i="3"/>
  <c r="I526" i="3" s="1"/>
  <c r="L531" i="3"/>
  <c r="L530" i="3" s="1"/>
  <c r="I534" i="3"/>
  <c r="I548" i="3"/>
  <c r="O547" i="3"/>
  <c r="O546" i="3" s="1"/>
  <c r="O545" i="3" s="1"/>
  <c r="K558" i="3"/>
  <c r="M172" i="3"/>
  <c r="I172" i="3" s="1"/>
  <c r="M213" i="3"/>
  <c r="J349" i="3"/>
  <c r="K353" i="3"/>
  <c r="K352" i="3" s="1"/>
  <c r="K345" i="3" s="1"/>
  <c r="I356" i="3"/>
  <c r="O355" i="3"/>
  <c r="O354" i="3" s="1"/>
  <c r="O353" i="3" s="1"/>
  <c r="O352" i="3" s="1"/>
  <c r="O345" i="3" s="1"/>
  <c r="J376" i="3"/>
  <c r="I377" i="3"/>
  <c r="J384" i="3"/>
  <c r="I384" i="3" s="1"/>
  <c r="I385" i="3"/>
  <c r="K399" i="3"/>
  <c r="K398" i="3" s="1"/>
  <c r="I420" i="3"/>
  <c r="I497" i="3"/>
  <c r="L542" i="3"/>
  <c r="I542" i="3" s="1"/>
  <c r="I543" i="3"/>
  <c r="I552" i="3"/>
  <c r="I680" i="3"/>
  <c r="L679" i="3"/>
  <c r="L678" i="3" s="1"/>
  <c r="L677" i="3" s="1"/>
  <c r="L676" i="3" s="1"/>
  <c r="L669" i="3" s="1"/>
  <c r="I369" i="3"/>
  <c r="I381" i="3"/>
  <c r="J391" i="3"/>
  <c r="I392" i="3"/>
  <c r="I454" i="3"/>
  <c r="I464" i="3"/>
  <c r="J487" i="3"/>
  <c r="I488" i="3"/>
  <c r="I495" i="3"/>
  <c r="I540" i="3"/>
  <c r="K617" i="3"/>
  <c r="K616" i="3" s="1"/>
  <c r="I618" i="3"/>
  <c r="K664" i="3"/>
  <c r="K663" i="3" s="1"/>
  <c r="K627" i="3" s="1"/>
  <c r="K620" i="3" s="1"/>
  <c r="N355" i="3"/>
  <c r="N354" i="3" s="1"/>
  <c r="N353" i="3" s="1"/>
  <c r="N352" i="3" s="1"/>
  <c r="N345" i="3" s="1"/>
  <c r="L384" i="3"/>
  <c r="L374" i="3" s="1"/>
  <c r="L373" i="3" s="1"/>
  <c r="L372" i="3" s="1"/>
  <c r="I405" i="3"/>
  <c r="L400" i="3"/>
  <c r="L399" i="3" s="1"/>
  <c r="L398" i="3" s="1"/>
  <c r="O398" i="3"/>
  <c r="O397" i="3" s="1"/>
  <c r="O389" i="3" s="1"/>
  <c r="I443" i="3"/>
  <c r="I468" i="3"/>
  <c r="N467" i="3"/>
  <c r="I467" i="3" s="1"/>
  <c r="I492" i="3"/>
  <c r="K500" i="3"/>
  <c r="I519" i="3"/>
  <c r="L518" i="3"/>
  <c r="L513" i="3" s="1"/>
  <c r="I521" i="3"/>
  <c r="J518" i="3"/>
  <c r="O531" i="3"/>
  <c r="O530" i="3" s="1"/>
  <c r="I538" i="3"/>
  <c r="J546" i="3"/>
  <c r="I547" i="3"/>
  <c r="L568" i="3"/>
  <c r="L558" i="3" s="1"/>
  <c r="O724" i="3"/>
  <c r="O723" i="3" s="1"/>
  <c r="O722" i="3" s="1"/>
  <c r="O721" i="3" s="1"/>
  <c r="O720" i="3" s="1"/>
  <c r="I725" i="3"/>
  <c r="I625" i="3"/>
  <c r="L624" i="3"/>
  <c r="L623" i="3" s="1"/>
  <c r="L622" i="3" s="1"/>
  <c r="L621" i="3" s="1"/>
  <c r="I658" i="3"/>
  <c r="L657" i="3"/>
  <c r="L646" i="3" s="1"/>
  <c r="I684" i="3"/>
  <c r="N689" i="3"/>
  <c r="N677" i="3" s="1"/>
  <c r="N676" i="3" s="1"/>
  <c r="N669" i="3" s="1"/>
  <c r="I696" i="3"/>
  <c r="N695" i="3"/>
  <c r="I695" i="3" s="1"/>
  <c r="I708" i="3"/>
  <c r="J707" i="3"/>
  <c r="I707" i="3" s="1"/>
  <c r="I717" i="3"/>
  <c r="J722" i="3"/>
  <c r="I723" i="3"/>
  <c r="I730" i="3"/>
  <c r="J729" i="3"/>
  <c r="I737" i="3"/>
  <c r="L741" i="3"/>
  <c r="L740" i="3" s="1"/>
  <c r="L739" i="3" s="1"/>
  <c r="L727" i="3" s="1"/>
  <c r="L720" i="3" s="1"/>
  <c r="I746" i="3"/>
  <c r="I367" i="3"/>
  <c r="I393" i="3"/>
  <c r="I474" i="3"/>
  <c r="I502" i="3"/>
  <c r="I508" i="3"/>
  <c r="I516" i="3"/>
  <c r="I555" i="3"/>
  <c r="I578" i="3"/>
  <c r="I589" i="3"/>
  <c r="J612" i="3"/>
  <c r="I612" i="3" s="1"/>
  <c r="I613" i="3"/>
  <c r="I632" i="3"/>
  <c r="K645" i="3"/>
  <c r="K644" i="3" s="1"/>
  <c r="K646" i="3"/>
  <c r="M646" i="3"/>
  <c r="M645" i="3" s="1"/>
  <c r="M644" i="3" s="1"/>
  <c r="M627" i="3" s="1"/>
  <c r="M620" i="3" s="1"/>
  <c r="I657" i="3"/>
  <c r="N727" i="3"/>
  <c r="N720" i="3" s="1"/>
  <c r="I553" i="3"/>
  <c r="I583" i="3"/>
  <c r="J586" i="3"/>
  <c r="I586" i="3" s="1"/>
  <c r="I587" i="3"/>
  <c r="K623" i="3"/>
  <c r="K622" i="3" s="1"/>
  <c r="K621" i="3" s="1"/>
  <c r="J639" i="3"/>
  <c r="I639" i="3" s="1"/>
  <c r="G47" i="1" s="1"/>
  <c r="I685" i="3"/>
  <c r="J703" i="3"/>
  <c r="I703" i="3" s="1"/>
  <c r="I704" i="3"/>
  <c r="I498" i="3"/>
  <c r="I562" i="3"/>
  <c r="J561" i="3"/>
  <c r="J616" i="3"/>
  <c r="I616" i="3" s="1"/>
  <c r="I617" i="3"/>
  <c r="I642" i="3"/>
  <c r="L641" i="3"/>
  <c r="L640" i="3" s="1"/>
  <c r="L639" i="3" s="1"/>
  <c r="K730" i="3"/>
  <c r="K729" i="3" s="1"/>
  <c r="K728" i="3" s="1"/>
  <c r="K727" i="3" s="1"/>
  <c r="K720" i="3" s="1"/>
  <c r="I483" i="3"/>
  <c r="I522" i="3"/>
  <c r="I528" i="3"/>
  <c r="O591" i="3"/>
  <c r="M591" i="3"/>
  <c r="M580" i="3" s="1"/>
  <c r="I605" i="3"/>
  <c r="J604" i="3"/>
  <c r="I609" i="3"/>
  <c r="L608" i="3"/>
  <c r="L607" i="3" s="1"/>
  <c r="I607" i="3" s="1"/>
  <c r="M678" i="3"/>
  <c r="M677" i="3" s="1"/>
  <c r="M676" i="3" s="1"/>
  <c r="M669" i="3" s="1"/>
  <c r="I711" i="3"/>
  <c r="I716" i="3"/>
  <c r="J715" i="3"/>
  <c r="J741" i="3"/>
  <c r="I573" i="3"/>
  <c r="N582" i="3"/>
  <c r="N581" i="3" s="1"/>
  <c r="N580" i="3" s="1"/>
  <c r="N551" i="3" s="1"/>
  <c r="J592" i="3"/>
  <c r="I593" i="3"/>
  <c r="J663" i="3"/>
  <c r="I666" i="3"/>
  <c r="L665" i="3"/>
  <c r="L664" i="3" s="1"/>
  <c r="L663" i="3" s="1"/>
  <c r="O678" i="3"/>
  <c r="O677" i="3" s="1"/>
  <c r="O676" i="3" s="1"/>
  <c r="O669" i="3" s="1"/>
  <c r="I690" i="3"/>
  <c r="J689" i="3"/>
  <c r="I699" i="3"/>
  <c r="I705" i="3"/>
  <c r="M727" i="3"/>
  <c r="M720" i="3" s="1"/>
  <c r="I554" i="3"/>
  <c r="I556" i="3"/>
  <c r="M558" i="3"/>
  <c r="I571" i="3"/>
  <c r="J570" i="3"/>
  <c r="O580" i="3"/>
  <c r="O551" i="3" s="1"/>
  <c r="I584" i="3"/>
  <c r="N586" i="3"/>
  <c r="L591" i="3"/>
  <c r="L580" i="3" s="1"/>
  <c r="I599" i="3"/>
  <c r="J598" i="3"/>
  <c r="I608" i="3"/>
  <c r="J622" i="3"/>
  <c r="J630" i="3"/>
  <c r="I631" i="3"/>
  <c r="I641" i="3"/>
  <c r="K640" i="3"/>
  <c r="K639" i="3" s="1"/>
  <c r="I660" i="3"/>
  <c r="J673" i="3"/>
  <c r="I674" i="3"/>
  <c r="I653" i="3"/>
  <c r="I700" i="3"/>
  <c r="I712" i="3"/>
  <c r="I742" i="3"/>
  <c r="L551" i="3" l="1"/>
  <c r="L627" i="3"/>
  <c r="L620" i="3" s="1"/>
  <c r="O25" i="3"/>
  <c r="O8" i="3" s="1"/>
  <c r="L645" i="3"/>
  <c r="L644" i="3" s="1"/>
  <c r="I646" i="3"/>
  <c r="N25" i="3"/>
  <c r="E8" i="2"/>
  <c r="I51" i="3"/>
  <c r="J50" i="3"/>
  <c r="I50" i="3" s="1"/>
  <c r="G15" i="1" s="1"/>
  <c r="I604" i="3"/>
  <c r="J603" i="3"/>
  <c r="I603" i="3" s="1"/>
  <c r="I640" i="3"/>
  <c r="J223" i="3"/>
  <c r="I224" i="3"/>
  <c r="J194" i="3"/>
  <c r="I194" i="3" s="1"/>
  <c r="I195" i="3"/>
  <c r="I724" i="3"/>
  <c r="J740" i="3"/>
  <c r="I741" i="3"/>
  <c r="J721" i="3"/>
  <c r="I721" i="3" s="1"/>
  <c r="I722" i="3"/>
  <c r="J316" i="3"/>
  <c r="I316" i="3" s="1"/>
  <c r="I317" i="3"/>
  <c r="I663" i="3"/>
  <c r="G49" i="1" s="1"/>
  <c r="I715" i="3"/>
  <c r="J714" i="3"/>
  <c r="I714" i="3" s="1"/>
  <c r="I624" i="3"/>
  <c r="I574" i="3"/>
  <c r="J375" i="3"/>
  <c r="I376" i="3"/>
  <c r="K551" i="3"/>
  <c r="N430" i="3"/>
  <c r="I183" i="3"/>
  <c r="I67" i="3"/>
  <c r="J12" i="3"/>
  <c r="N122" i="3"/>
  <c r="N102" i="3" s="1"/>
  <c r="I644" i="3"/>
  <c r="G48" i="1" s="1"/>
  <c r="I233" i="3"/>
  <c r="J232" i="3"/>
  <c r="I232" i="3" s="1"/>
  <c r="J259" i="3"/>
  <c r="I263" i="3"/>
  <c r="I217" i="3"/>
  <c r="L216" i="3"/>
  <c r="J152" i="3"/>
  <c r="I153" i="3"/>
  <c r="I285" i="3"/>
  <c r="J340" i="3"/>
  <c r="I340" i="3" s="1"/>
  <c r="I341" i="3"/>
  <c r="I630" i="3"/>
  <c r="J629" i="3"/>
  <c r="I664" i="3"/>
  <c r="J545" i="3"/>
  <c r="I545" i="3" s="1"/>
  <c r="I546" i="3"/>
  <c r="I330" i="3"/>
  <c r="J127" i="3"/>
  <c r="I128" i="3"/>
  <c r="J56" i="3"/>
  <c r="I56" i="3" s="1"/>
  <c r="J103" i="3"/>
  <c r="I598" i="3"/>
  <c r="J597" i="3"/>
  <c r="I597" i="3" s="1"/>
  <c r="I213" i="3"/>
  <c r="M212" i="3"/>
  <c r="I212" i="3" s="1"/>
  <c r="J400" i="3"/>
  <c r="I411" i="3"/>
  <c r="I182" i="3"/>
  <c r="K102" i="3"/>
  <c r="M551" i="3"/>
  <c r="K25" i="3"/>
  <c r="K8" i="3" s="1"/>
  <c r="L397" i="3"/>
  <c r="L389" i="3" s="1"/>
  <c r="I622" i="3"/>
  <c r="J621" i="3"/>
  <c r="I621" i="3" s="1"/>
  <c r="J158" i="3"/>
  <c r="I159" i="3"/>
  <c r="J321" i="3"/>
  <c r="I321" i="3" s="1"/>
  <c r="I322" i="3"/>
  <c r="G51" i="1" s="1"/>
  <c r="G50" i="1" s="1"/>
  <c r="I34" i="3"/>
  <c r="J33" i="3"/>
  <c r="I623" i="3"/>
  <c r="I570" i="3"/>
  <c r="J569" i="3"/>
  <c r="I689" i="3"/>
  <c r="I679" i="3"/>
  <c r="J677" i="3"/>
  <c r="J300" i="3"/>
  <c r="I301" i="3"/>
  <c r="I250" i="3"/>
  <c r="I355" i="3"/>
  <c r="M55" i="3"/>
  <c r="M26" i="3" s="1"/>
  <c r="J486" i="3"/>
  <c r="I486" i="3" s="1"/>
  <c r="I487" i="3"/>
  <c r="I665" i="3"/>
  <c r="I179" i="3"/>
  <c r="M178" i="3"/>
  <c r="J390" i="3"/>
  <c r="I390" i="3" s="1"/>
  <c r="I391" i="3"/>
  <c r="I331" i="3"/>
  <c r="J278" i="3"/>
  <c r="I278" i="3" s="1"/>
  <c r="I279" i="3"/>
  <c r="G42" i="1" s="1"/>
  <c r="I27" i="3"/>
  <c r="G10" i="1" s="1"/>
  <c r="J672" i="3"/>
  <c r="I673" i="3"/>
  <c r="I592" i="3"/>
  <c r="J591" i="3"/>
  <c r="I591" i="3" s="1"/>
  <c r="G38" i="1" s="1"/>
  <c r="J560" i="3"/>
  <c r="I561" i="3"/>
  <c r="I729" i="3"/>
  <c r="J728" i="3"/>
  <c r="J582" i="3"/>
  <c r="I518" i="3"/>
  <c r="J513" i="3"/>
  <c r="I678" i="3"/>
  <c r="K397" i="3"/>
  <c r="K389" i="3" s="1"/>
  <c r="J348" i="3"/>
  <c r="I349" i="3"/>
  <c r="I645" i="3"/>
  <c r="I302" i="3"/>
  <c r="M157" i="3"/>
  <c r="M142" i="3" s="1"/>
  <c r="K157" i="3"/>
  <c r="K142" i="3" s="1"/>
  <c r="J353" i="3"/>
  <c r="I354" i="3"/>
  <c r="J310" i="3"/>
  <c r="I311" i="3"/>
  <c r="I118" i="3"/>
  <c r="J117" i="3"/>
  <c r="I117" i="3" s="1"/>
  <c r="G19" i="1" s="1"/>
  <c r="J329" i="3" l="1"/>
  <c r="I513" i="3"/>
  <c r="J500" i="3"/>
  <c r="I500" i="3" s="1"/>
  <c r="G35" i="1" s="1"/>
  <c r="I152" i="3"/>
  <c r="G25" i="1" s="1"/>
  <c r="J374" i="3"/>
  <c r="I375" i="3"/>
  <c r="J222" i="3"/>
  <c r="I223" i="3"/>
  <c r="I582" i="3"/>
  <c r="J581" i="3"/>
  <c r="J671" i="3"/>
  <c r="I672" i="3"/>
  <c r="I178" i="3"/>
  <c r="M177" i="3"/>
  <c r="M176" i="3" s="1"/>
  <c r="M25" i="3" s="1"/>
  <c r="M8" i="3" s="1"/>
  <c r="J568" i="3"/>
  <c r="I568" i="3" s="1"/>
  <c r="I569" i="3"/>
  <c r="J157" i="3"/>
  <c r="I157" i="3" s="1"/>
  <c r="G26" i="1" s="1"/>
  <c r="I158" i="3"/>
  <c r="I103" i="3"/>
  <c r="G18" i="1" s="1"/>
  <c r="G17" i="1" s="1"/>
  <c r="I216" i="3"/>
  <c r="G29" i="1" s="1"/>
  <c r="L176" i="3"/>
  <c r="L25" i="3" s="1"/>
  <c r="L8" i="3" s="1"/>
  <c r="J11" i="3"/>
  <c r="I12" i="3"/>
  <c r="N429" i="3"/>
  <c r="I430" i="3"/>
  <c r="I353" i="3"/>
  <c r="G22" i="1" s="1"/>
  <c r="J352" i="3"/>
  <c r="J559" i="3"/>
  <c r="I560" i="3"/>
  <c r="I677" i="3"/>
  <c r="G34" i="1" s="1"/>
  <c r="J676" i="3"/>
  <c r="J177" i="3"/>
  <c r="J628" i="3"/>
  <c r="I629" i="3"/>
  <c r="J299" i="3"/>
  <c r="I299" i="3" s="1"/>
  <c r="I300" i="3"/>
  <c r="J55" i="3"/>
  <c r="I55" i="3" s="1"/>
  <c r="J739" i="3"/>
  <c r="I739" i="3" s="1"/>
  <c r="G44" i="1" s="1"/>
  <c r="I740" i="3"/>
  <c r="J727" i="3"/>
  <c r="I728" i="3"/>
  <c r="G43" i="1" s="1"/>
  <c r="G41" i="1" s="1"/>
  <c r="J309" i="3"/>
  <c r="I310" i="3"/>
  <c r="G14" i="1" s="1"/>
  <c r="I348" i="3"/>
  <c r="J347" i="3"/>
  <c r="J32" i="3"/>
  <c r="I33" i="3"/>
  <c r="I400" i="3"/>
  <c r="J399" i="3"/>
  <c r="I127" i="3"/>
  <c r="J122" i="3"/>
  <c r="I122" i="3" s="1"/>
  <c r="G20" i="1" s="1"/>
  <c r="J258" i="3"/>
  <c r="I259" i="3"/>
  <c r="J558" i="3" l="1"/>
  <c r="I559" i="3"/>
  <c r="G33" i="1" s="1"/>
  <c r="I727" i="3"/>
  <c r="J720" i="3"/>
  <c r="I720" i="3" s="1"/>
  <c r="I352" i="3"/>
  <c r="J345" i="3"/>
  <c r="I345" i="3" s="1"/>
  <c r="J142" i="3"/>
  <c r="I142" i="3" s="1"/>
  <c r="J373" i="3"/>
  <c r="I374" i="3"/>
  <c r="I32" i="3"/>
  <c r="G12" i="1" s="1"/>
  <c r="J26" i="3"/>
  <c r="J627" i="3"/>
  <c r="I628" i="3"/>
  <c r="G46" i="1" s="1"/>
  <c r="G45" i="1" s="1"/>
  <c r="G21" i="1"/>
  <c r="J102" i="3"/>
  <c r="I102" i="3" s="1"/>
  <c r="J670" i="3"/>
  <c r="I670" i="3" s="1"/>
  <c r="I671" i="3"/>
  <c r="I581" i="3"/>
  <c r="G37" i="1" s="1"/>
  <c r="G36" i="1" s="1"/>
  <c r="J580" i="3"/>
  <c r="I580" i="3" s="1"/>
  <c r="J257" i="3"/>
  <c r="I258" i="3"/>
  <c r="I676" i="3"/>
  <c r="I347" i="3"/>
  <c r="G16" i="1" s="1"/>
  <c r="J346" i="3"/>
  <c r="I346" i="3" s="1"/>
  <c r="N428" i="3"/>
  <c r="I429" i="3"/>
  <c r="J10" i="3"/>
  <c r="I11" i="3"/>
  <c r="G11" i="1" s="1"/>
  <c r="I222" i="3"/>
  <c r="J221" i="3"/>
  <c r="I221" i="3" s="1"/>
  <c r="J328" i="3"/>
  <c r="I328" i="3" s="1"/>
  <c r="I329" i="3"/>
  <c r="J176" i="3"/>
  <c r="I176" i="3" s="1"/>
  <c r="I177" i="3"/>
  <c r="G28" i="1" s="1"/>
  <c r="G27" i="1" s="1"/>
  <c r="J398" i="3"/>
  <c r="I399" i="3"/>
  <c r="J308" i="3"/>
  <c r="I308" i="3" s="1"/>
  <c r="I309" i="3"/>
  <c r="J669" i="3" l="1"/>
  <c r="I669" i="3" s="1"/>
  <c r="J397" i="3"/>
  <c r="I398" i="3"/>
  <c r="G31" i="1" s="1"/>
  <c r="I627" i="3"/>
  <c r="J620" i="3"/>
  <c r="I620" i="3" s="1"/>
  <c r="I26" i="3"/>
  <c r="J372" i="3"/>
  <c r="I372" i="3" s="1"/>
  <c r="I373" i="3"/>
  <c r="G9" i="1"/>
  <c r="J9" i="3"/>
  <c r="I10" i="3"/>
  <c r="J256" i="3"/>
  <c r="I256" i="3" s="1"/>
  <c r="I257" i="3"/>
  <c r="G40" i="1" s="1"/>
  <c r="G39" i="1" s="1"/>
  <c r="N397" i="3"/>
  <c r="N389" i="3" s="1"/>
  <c r="N8" i="3" s="1"/>
  <c r="I428" i="3"/>
  <c r="G32" i="1" s="1"/>
  <c r="I558" i="3"/>
  <c r="J551" i="3"/>
  <c r="I551" i="3" s="1"/>
  <c r="J25" i="3" l="1"/>
  <c r="I25" i="3" s="1"/>
  <c r="I9" i="3"/>
  <c r="G30" i="1"/>
  <c r="G8" i="1" s="1"/>
  <c r="J389" i="3"/>
  <c r="I389" i="3" s="1"/>
  <c r="I397" i="3"/>
  <c r="J8" i="3" l="1"/>
  <c r="I8" i="3" s="1"/>
</calcChain>
</file>

<file path=xl/sharedStrings.xml><?xml version="1.0" encoding="utf-8"?>
<sst xmlns="http://schemas.openxmlformats.org/spreadsheetml/2006/main" count="3627" uniqueCount="418">
  <si>
    <t>Приложение 6</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</si>
  <si>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2025 год</t>
  </si>
  <si>
    <t>(рублей)</t>
  </si>
  <si>
    <t>№ п/п</t>
  </si>
  <si>
    <t>Наименование</t>
  </si>
  <si>
    <t>Коды бюджетной классификации</t>
  </si>
  <si>
    <t>2025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</si>
  <si>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</si>
  <si>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</si>
  <si>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</si>
  <si>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</si>
  <si>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</si>
  <si>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</si>
  <si>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</si>
  <si>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</si>
  <si>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</si>
  <si>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</si>
  <si>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</si>
  <si>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</si>
  <si>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</si>
  <si>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</si>
  <si>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</si>
  <si>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</si>
  <si>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</si>
  <si>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</si>
  <si>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</si>
  <si>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</si>
  <si>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</si>
  <si>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</si>
  <si>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</si>
  <si>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</si>
  <si>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</si>
  <si>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</si>
  <si>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</si>
  <si>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</si>
  <si>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</si>
  <si>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</si>
  <si>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</si>
  <si>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</si>
  <si>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</si>
  <si>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</si>
  <si>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</si>
  <si>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</si>
  <si>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</si>
  <si>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</si>
  <si>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Водное хозяйство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</si>
  <si>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</si>
  <si>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</si>
  <si>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</si>
  <si>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</si>
  <si>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</si>
  <si>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</si>
  <si>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</si>
  <si>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Коммунальное хозяйство</t>
  </si>
  <si>
    <t>Благоустройство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</si>
  <si>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</si>
  <si>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</si>
  <si>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</si>
  <si>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</si>
  <si>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</si>
  <si>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</si>
  <si>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</si>
  <si>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</si>
  <si>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</si>
  <si>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</si>
  <si>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</si>
  <si>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</si>
  <si>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</si>
  <si>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</si>
  <si>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</si>
  <si>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</si>
  <si>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</si>
  <si>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</si>
  <si>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</si>
  <si>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</si>
  <si>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</si>
  <si>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</si>
  <si>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</si>
  <si>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</si>
  <si>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</si>
  <si>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</si>
  <si>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</si>
  <si>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</si>
  <si>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</si>
  <si>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10.</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</si>
  <si>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</si>
  <si>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</si>
  <si>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</si>
  <si>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Начальник финансового управления</t>
  </si>
  <si>
    <t>администрации муниципального образования</t>
  </si>
  <si>
    <t>Белореченский муниципальный район</t>
  </si>
  <si>
    <t xml:space="preserve">Краснодарского края </t>
  </si>
  <si>
    <t>Е.А. Греков</t>
  </si>
  <si>
    <t>Приложение 8</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</si>
  <si>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2025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</si>
  <si>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</si>
  <si>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</si>
  <si>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</si>
  <si>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</si>
  <si>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</si>
  <si>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</si>
  <si>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</si>
  <si>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</si>
  <si>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</si>
  <si>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</si>
  <si>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</si>
  <si>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</si>
  <si>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</si>
  <si>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</si>
  <si>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</si>
  <si>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</si>
  <si>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</si>
  <si>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</si>
  <si>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</si>
  <si>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</si>
  <si>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</si>
  <si>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</si>
  <si>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</si>
  <si>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</si>
  <si>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</si>
  <si>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</si>
  <si>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</si>
  <si>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</si>
  <si>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</si>
  <si>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</si>
  <si>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</si>
  <si>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</si>
  <si>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</si>
  <si>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</si>
  <si>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</si>
  <si>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</si>
  <si>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</si>
  <si>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</si>
  <si>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</si>
  <si>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Административно-хозяйственная часть</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</si>
  <si>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</si>
  <si>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</si>
  <si>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</si>
  <si>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</si>
  <si>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</si>
  <si>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</si>
  <si>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</si>
  <si>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</si>
  <si>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</si>
  <si>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</si>
  <si>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</si>
  <si>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</si>
  <si>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Содействие трудоустройству молодых граждан</t>
  </si>
  <si>
    <t>Организация временного трудоустройства несовершеннолетних граждан в возрасте от 14 до 18 лет</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</si>
  <si>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</si>
  <si>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</si>
  <si>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</si>
  <si>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</si>
  <si>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</si>
  <si>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</si>
  <si>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</si>
  <si>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</si>
  <si>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</si>
  <si>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</si>
  <si>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</si>
  <si>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</si>
  <si>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Эффективность вовлечения в оборот земель сельскохозяйственного назначения и развитие мелиоративного комплекса</t>
  </si>
  <si>
    <t>Подготовка проектов межевания земельных участков и проведение кадастровых работ</t>
  </si>
  <si>
    <t>55300L5990</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</si>
  <si>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</si>
  <si>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</si>
  <si>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</si>
  <si>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</si>
  <si>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</si>
  <si>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</si>
  <si>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</si>
  <si>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</si>
  <si>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</si>
  <si>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Приобретение муниципальным учреждением движимого имущества</t>
  </si>
  <si>
    <t>Предоставление субсидий бюджетным, автономным учреждениям и иным некоммерческим организациям</t>
  </si>
  <si>
    <t>Осуществление капитального ремонта</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</si>
  <si>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</si>
  <si>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</si>
  <si>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</si>
  <si>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</si>
  <si>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Дополнительная помощь местным бюджетам для решения социально значимых вопросов местного значения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</si>
  <si>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</si>
  <si>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</si>
  <si>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</si>
  <si>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</si>
  <si>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</si>
  <si>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</si>
  <si>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</si>
  <si>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</si>
  <si>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</si>
  <si>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</si>
  <si>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</si>
  <si>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</si>
  <si>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</si>
  <si>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</si>
  <si>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</si>
  <si>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</si>
  <si>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</si>
  <si>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</si>
  <si>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</si>
  <si>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</si>
  <si>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</si>
  <si>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</si>
  <si>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</si>
  <si>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</si>
  <si>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</si>
  <si>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600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</si>
  <si>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</si>
  <si>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</si>
  <si>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</si>
  <si>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</si>
  <si>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</si>
  <si>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</si>
  <si>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Участие в проведении Всероссийского фестиваля-марафона «Песни России»</t>
  </si>
  <si>
    <t>Развитие библиотечного обслуживания населения</t>
  </si>
  <si>
    <t>Государственная поддержка отрасли культуры</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</si>
  <si>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</si>
  <si>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</si>
  <si>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</si>
  <si>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</si>
  <si>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</si>
  <si>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</si>
  <si>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</si>
  <si>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</si>
  <si>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</si>
  <si>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</si>
  <si>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</si>
  <si>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61100S2820</t>
  </si>
  <si>
    <t>Реализация мероприятий, направленных на развитие детско-юношеского спорта в целях создания условий для подготовки спортивных сборных команд муниципальных образований и участия в обеспечении подготовки спортивного резерва для спортивных сборных команд Краснодарского края, на укрепление материально-технической базы муниципальных физкультурно-спортивных организаций</t>
  </si>
  <si>
    <t>61100S3570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</si>
  <si>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</si>
  <si>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</si>
  <si>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</si>
  <si>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</si>
  <si>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</si>
  <si>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Организация в границах поселений электро-, тепло-, газо- и водоснабжения населения</t>
  </si>
  <si>
    <t>Развитие водоснабжения населенных пунктов</t>
  </si>
  <si>
    <t>Развитие благоустройства населенных пунктов</t>
  </si>
  <si>
    <t>Организация благоустройства сельских территорий</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</si>
  <si>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</si>
  <si>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</si>
  <si>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</si>
  <si>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</si>
  <si>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</si>
  <si>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</si>
  <si>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</si>
  <si>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</si>
  <si>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</si>
  <si>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</si>
  <si>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</si>
  <si>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</si>
  <si>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</si>
  <si>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</si>
  <si>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</si>
  <si>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Капитальные вложения в объекты государственной (муниципальной) собственности</t>
  </si>
  <si>
    <t>Федеральный проект "Модернизация первичного звена здравоохранения Российской Федерации"</t>
  </si>
  <si>
    <t>651N900000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</si>
  <si>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</si>
  <si>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651N953651</t>
  </si>
  <si>
    <t>651N9C3651</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</si>
  <si>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</si>
  <si>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651N9A3651</t>
  </si>
  <si>
    <t>651Д100000</t>
  </si>
  <si>
    <t>651Д153651</t>
  </si>
  <si>
    <t>651Д1А3651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</si>
  <si>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</si>
  <si>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</si>
  <si>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</si>
  <si>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400</t>
  </si>
  <si>
    <t>65200A0820</t>
  </si>
  <si>
    <t>Капитальные вложения в области коммунального хозяйства</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</si>
  <si>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</si>
  <si>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65400S2640</t>
  </si>
  <si>
    <t>65400W2640</t>
  </si>
  <si>
    <t>Капитальные вложения в области газификации</t>
  </si>
  <si>
    <t>Строительство подводящего газопровода к хут.Кубанскому Белореченского района</t>
  </si>
  <si>
    <t>Организация газоснабжения населения (поселений) (строительство подводящих газопроводов, распределительных газопроводов)</t>
  </si>
  <si>
    <t>65500S0620</t>
  </si>
  <si>
    <t>Капитальные вложения в области образования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</si>
  <si>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МАДОУ д/с 12 пос.Заречный"</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</si>
  <si>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14 с. Великовечное"</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</si>
  <si>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16 пос. Первомайский"</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</si>
  <si>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</si>
  <si>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</si>
  <si>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</si>
  <si>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Подготовка проектно-сметной документации для строительства школы в п. Верхневеденеевском Белореченского района Краснодарского края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</si>
  <si>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и системы теплоснабжения в МБДОУ д/с №26 села Школьного"</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</si>
  <si>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</si>
  <si>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</si>
  <si>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</si>
  <si>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65700SТ000</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</si>
  <si>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</si>
  <si>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65700W1070</t>
  </si>
  <si>
    <t>Государственная программа Краснодарского края "Развитие общественной инфраструктуры"</t>
  </si>
  <si>
    <t>Cтроительство,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</si>
  <si>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65701S1210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</si>
  <si>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</si>
  <si>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65701S1220</t>
  </si>
  <si>
    <t>65701W1210</t>
  </si>
  <si>
    <t>65701W1220</t>
  </si>
  <si>
    <t>Капитальные вложения в области физкультуры и спорта</t>
  </si>
  <si>
    <t>Проектирование малобюджетного спортивного комплекса в с. Великовечное</t>
  </si>
  <si>
    <t>Строительство Центра единоборств в г. Белореченске</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</si>
  <si>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</si>
  <si>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65800S1200</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</si>
  <si>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</si>
  <si>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</si>
  <si>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</si>
  <si>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</si>
  <si>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</si>
  <si>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</si>
  <si>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</si>
  <si>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</si>
  <si>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</si>
  <si>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</si>
  <si>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</si>
  <si>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</si>
  <si>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</si>
  <si>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</si>
  <si>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</si>
  <si>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</si>
  <si>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</si>
  <si>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</si>
  <si>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</si>
  <si>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</si>
  <si>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</si>
  <si>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</si>
  <si>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Реализация мероприятий, направленных на создание современной инфраструктуры для отдыха детей в каникулярное время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</si>
  <si>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70100S0570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</si>
  <si>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</si>
  <si>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</si>
  <si>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</si>
  <si>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70100А4940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</si>
  <si>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</si>
  <si>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</si>
  <si>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</si>
  <si>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</si>
  <si>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</si>
  <si>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</si>
  <si>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</si>
  <si>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</si>
  <si>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</si>
  <si>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</si>
  <si>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72100S0170</t>
  </si>
  <si>
    <t>Подготовка изменений в генеральные планы муниципальных образований Краснодарского края</t>
  </si>
  <si>
    <t>72100S2560</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</si>
  <si>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</si>
  <si>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</si>
  <si>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</si>
  <si>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</si>
  <si>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</si>
  <si>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Участие в организации деятельности по накоплению (в том числе раздельному накоплению) и транспортированию твердых коммунальных отходов</t>
  </si>
  <si>
    <t>73100S0500</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</si>
  <si>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</si>
  <si>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</si>
  <si>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</si>
  <si>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</si>
  <si>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</si>
  <si>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</si>
  <si>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Другие непрограммные направления деятельности органов местного самоуправления</t>
  </si>
  <si>
    <t>Разработка (корректировка) проектной и рабочей документации на капитальный ремонт гидротехнических сооружений, находящихся в муниципальной собственности</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</si>
  <si>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</si>
  <si>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</si>
  <si>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Ремонт и обслуживание имущества, находящегося в казне</t>
  </si>
  <si>
    <t>Выплата гражданам, заключившим контракт о прохождении военной службы</t>
  </si>
  <si>
    <t>Выплата пенсий за выслугу лет лицам, замещавшим муниципальные должности и должности муниципальной службы в органах местного самоуправления</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</si>
  <si>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</si>
  <si>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</si>
  <si>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</si>
  <si>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</si>
  <si>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</si>
  <si>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</si>
  <si>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</si>
  <si>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</si>
  <si>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</si>
  <si>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</si>
  <si>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строительства, архитектуры и градостроительства</t>
  </si>
  <si>
    <t>Мероприятия в области подготовительных работ и ввода в эксплуатацию объектов строительства</t>
  </si>
  <si>
    <t xml:space="preserve"> </t>
  </si>
  <si>
    <t>Приложение 10</t>
  </si>
  <si>
    <t>Ведомственная структура расходов   бюджета муниципального образования Белореченский муниципальный район Краснодарского края  на 2025 год</t>
  </si>
  <si>
    <t>№ п\п</t>
  </si>
  <si>
    <t>Первоначальный бюджет</t>
  </si>
  <si>
    <t>00.12.2024</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</si>
  <si>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</si>
  <si>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</si>
  <si>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</si>
  <si>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</si>
  <si>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</si>
  <si>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</si>
  <si>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</si>
  <si>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</si>
  <si>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</si>
  <si>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</si>
  <si>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</si>
  <si>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</si>
  <si>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</si>
  <si>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Административно-хозяйственная часть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</si>
  <si>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</si>
  <si>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</si>
  <si>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</si>
  <si>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 xml:space="preserve">Физическая культура </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</si>
  <si>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</si>
  <si>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</si>
  <si>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</si>
  <si>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</si>
  <si>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</si>
  <si>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</si>
  <si>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</si>
  <si>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</si>
  <si>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</si>
  <si>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Управление культуры администрации муниципального образования Белореченский муниципальный район Краснодарского края</t>
  </si>
  <si>
    <t>Управление по физкультуре и спорту администрации муниципального образования Белореченский муниципальный район Краснодарского края</t>
  </si>
  <si>
    <t>Физическая культура и спорт</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</si>
  <si>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</si>
  <si>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</si>
  <si>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</si>
  <si>
    <t>к  решению Совета муниципального образования Белореченский муниципальный район Краснодарского края от 27 марта 2025 г. № 165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</si>
</sst>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
    <numFmt numFmtId="166" formatCode="#,##0,000,000,000"/>
    <numFmt numFmtId="167" formatCode="0000000"/>
    <numFmt numFmtId="168" formatCode="#,##0.00;[Red]\-#,##0.00;0.00"/>
    <numFmt numFmtId="169" formatCode="#,##0,000,000"/>
    <numFmt numFmtId="170" formatCode="dd/mm/yy"/>
  </numFmts>
  <fonts count="22">
    <font>
      <sz val="10"/>
      <name val="Arial Cyr"/>
      <charset val="1"/>
    </font>
    <font>
      <sz val="14"/>
      <name val="Times New Roman"/>
      <charset val="1"/>
    </font>
    <font>
      <sz val="14"/>
      <color rgb="FF000000"/>
      <name val="Times New Roman"/>
      <charset val="1"/>
    </font>
    <font>
      <sz val="14"/>
      <name val="Arial Cyr"/>
      <charset val="1"/>
    </font>
    <font>
      <sz val="12"/>
      <name val="Times New Roman"/>
      <charset val="1"/>
    </font>
    <font>
      <b/>
      <sz val="14"/>
      <name val="Times New Roman"/>
      <charset val="1"/>
    </font>
    <font>
      <b/>
      <sz val="14"/>
      <color rgb="FFFF0000"/>
      <name val="Times New Roman"/>
      <charset val="1"/>
    </font>
    <font>
      <b/>
      <sz val="10"/>
      <name val="Arial Cyr"/>
      <charset val="1"/>
    </font>
    <font>
      <sz val="14"/>
      <name val="Times New Roman"/>
      <family val="1"/>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0"/>
      <color rgb="FFCE181E"/>
      <name val="Arial Cyr"/>
      <charset val="1"/>
    </font>
    <font>
      <b/>
      <sz val="12"/>
      <name val="Times New Roman"/>
      <charset val="1"/>
    </font>
    <font>
      <b/>
      <u/>
      <sz val="12"/>
      <color rgb="FF000000"/>
      <name val="Times New Roman"/>
      <charset val="1"/>
    </font>
    <font>
      <b/>
      <u/>
      <sz val="12"/>
      <color rgb="FFCE181E"/>
      <name val="Times New Roman"/>
      <charset val="1"/>
    </font>
    <font>
      <b/>
      <sz val="14"/>
      <color rgb="FFCE181E"/>
      <name val="Times New Roman"/>
      <charset val="1"/>
    </font>
    <font>
      <sz val="14"/>
      <color rgb="FFCE181E"/>
      <name val="Times New Roman"/>
      <charset val="1"/>
    </font>
    <font>
      <sz val="12"/>
      <color rgb="FF000000"/>
      <name val="Times New Roman"/>
      <charset val="1"/>
    </font>
    <font>
      <sz val="12"/>
      <color rgb="FFCE181E"/>
      <name val="Times New Roman"/>
      <charset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50">
    <xf numFmtId="0" fontId="0" fillId="0" borderId="0" xfId="0"/>
    <xf numFmtId="167" fontId="4" fillId="0" borderId="2" xfId="0" applyNumberFormat="1" applyFont="1" applyBorder="1" applyAlignment="1">
      <alignment horizontal="center" vertical="top" wrapText="1"/>
    </xf>
    <xf numFmtId="49" fontId="15" fillId="0" borderId="2" xfId="0" applyNumberFormat="1" applyFont="1" applyBorder="1" applyAlignment="1">
      <alignment horizontal="center" vertical="top" wrapText="1"/>
    </xf>
    <xf numFmtId="0" fontId="1" fillId="0" borderId="0" xfId="0" applyFont="1" applyAlignment="1">
      <alignment horizontal="center" vertical="center" wrapText="1"/>
    </xf>
    <xf numFmtId="0" fontId="2" fillId="0" borderId="0" xfId="0" applyFont="1" applyAlignment="1">
      <alignment horizontal="center" wrapText="1"/>
    </xf>
    <xf numFmtId="0" fontId="2" fillId="0" borderId="0" xfId="0" applyFont="1" applyAlignment="1">
      <alignment horizontal="left" vertical="top"/>
    </xf>
    <xf numFmtId="0" fontId="1" fillId="0" borderId="0" xfId="0" applyFont="1" applyAlignment="1">
      <alignment horizontal="left" wrapText="1"/>
    </xf>
    <xf numFmtId="0" fontId="1" fillId="0" borderId="0" xfId="0" applyFont="1" applyAlignment="1">
      <alignment horizontal="left" vertical="center"/>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1" fillId="0" borderId="0" xfId="0" applyFont="1" applyAlignment="1">
      <alignment horizontal="center" wrapText="1"/>
    </xf>
    <xf numFmtId="0" fontId="3" fillId="0" borderId="0" xfId="0" applyFont="1"/>
    <xf numFmtId="0" fontId="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4" fontId="5" fillId="0" borderId="0" xfId="0" applyNumberFormat="1" applyFont="1" applyAlignment="1">
      <alignment horizontal="right" vertical="center"/>
    </xf>
    <xf numFmtId="0" fontId="5" fillId="0" borderId="0" xfId="0" applyFont="1" applyAlignment="1">
      <alignment horizontal="center" vertical="top"/>
    </xf>
    <xf numFmtId="0" fontId="5" fillId="0" borderId="0" xfId="0" applyFont="1" applyAlignment="1">
      <alignment horizontal="left" vertical="top" wrapText="1"/>
    </xf>
    <xf numFmtId="49" fontId="5" fillId="0" borderId="0" xfId="0" applyNumberFormat="1" applyFont="1" applyAlignment="1">
      <alignment horizontal="center" wrapText="1"/>
    </xf>
    <xf numFmtId="164" fontId="6" fillId="0" borderId="0" xfId="0" applyNumberFormat="1" applyFont="1"/>
    <xf numFmtId="164" fontId="5" fillId="0" borderId="0" xfId="0" applyNumberFormat="1" applyFont="1"/>
    <xf numFmtId="4" fontId="5"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5" fillId="0" borderId="0" xfId="0" applyFont="1" applyAlignment="1">
      <alignment horizontal="left" wrapText="1"/>
    </xf>
    <xf numFmtId="49" fontId="5"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5"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0" fontId="5" fillId="0" borderId="0" xfId="0" applyFont="1" applyAlignment="1">
      <alignment vertical="center"/>
    </xf>
    <xf numFmtId="0" fontId="1" fillId="0" borderId="0" xfId="0" applyFont="1" applyAlignment="1">
      <alignment horizontal="right"/>
    </xf>
    <xf numFmtId="0" fontId="8" fillId="0" borderId="0" xfId="0" applyFont="1"/>
    <xf numFmtId="0" fontId="9" fillId="0" borderId="0" xfId="0" applyFont="1"/>
    <xf numFmtId="0" fontId="9"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right"/>
    </xf>
    <xf numFmtId="0" fontId="11" fillId="0" borderId="0" xfId="0" applyFont="1"/>
    <xf numFmtId="4" fontId="11" fillId="0" borderId="0" xfId="0" applyNumberFormat="1"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12" fillId="0" borderId="0" xfId="0" applyFont="1" applyAlignment="1">
      <alignment horizontal="left" vertical="top" wrapText="1"/>
    </xf>
    <xf numFmtId="166" fontId="12" fillId="0" borderId="0" xfId="0" applyNumberFormat="1" applyFont="1" applyAlignment="1">
      <alignment horizontal="left" vertical="top" wrapText="1"/>
    </xf>
    <xf numFmtId="49" fontId="12" fillId="0" borderId="0" xfId="0" applyNumberFormat="1" applyFont="1" applyAlignment="1">
      <alignment horizontal="center" wrapText="1"/>
    </xf>
    <xf numFmtId="4" fontId="12" fillId="0" borderId="0" xfId="0" applyNumberFormat="1" applyFont="1" applyAlignment="1">
      <alignment horizontal="right" wrapText="1"/>
    </xf>
    <xf numFmtId="0" fontId="13" fillId="0" borderId="0" xfId="0" applyFont="1"/>
    <xf numFmtId="4" fontId="13" fillId="0" borderId="0" xfId="0" applyNumberFormat="1" applyFont="1"/>
    <xf numFmtId="0" fontId="12" fillId="0" borderId="0" xfId="0" applyFont="1" applyAlignment="1">
      <alignment horizontal="left" vertical="top"/>
    </xf>
    <xf numFmtId="0" fontId="12" fillId="0" borderId="0" xfId="0" applyFont="1" applyAlignment="1">
      <alignment horizontal="center" vertical="top"/>
    </xf>
    <xf numFmtId="4" fontId="12"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2" fillId="0" borderId="0" xfId="0" applyNumberFormat="1" applyFont="1" applyAlignment="1">
      <alignment horizontal="center" vertical="top"/>
    </xf>
    <xf numFmtId="168" fontId="2" fillId="0" borderId="0" xfId="0" applyNumberFormat="1" applyFont="1" applyAlignment="1">
      <alignment horizontal="left" vertical="top" wrapText="1"/>
    </xf>
    <xf numFmtId="4" fontId="1" fillId="0" borderId="0" xfId="0" applyNumberFormat="1" applyFont="1" applyAlignment="1">
      <alignment horizontal="right" vertical="top"/>
    </xf>
    <xf numFmtId="1" fontId="12" fillId="0" borderId="0" xfId="0" applyNumberFormat="1" applyFont="1" applyAlignment="1">
      <alignment horizontal="center" vertical="top"/>
    </xf>
    <xf numFmtId="1" fontId="1" fillId="0" borderId="0" xfId="0" applyNumberFormat="1" applyFont="1" applyAlignment="1">
      <alignment horizontal="center" vertical="top"/>
    </xf>
    <xf numFmtId="0" fontId="5" fillId="0" borderId="0" xfId="0" applyFont="1" applyAlignment="1">
      <alignment horizontal="left" vertical="top"/>
    </xf>
    <xf numFmtId="49" fontId="5" fillId="0" borderId="0" xfId="0" applyNumberFormat="1" applyFont="1" applyAlignment="1">
      <alignment horizontal="center" vertical="top"/>
    </xf>
    <xf numFmtId="167" fontId="12" fillId="0" borderId="0" xfId="0" applyNumberFormat="1" applyFont="1" applyAlignment="1">
      <alignment horizontal="left" vertical="top" wrapText="1"/>
    </xf>
    <xf numFmtId="167" fontId="1" fillId="0" borderId="0" xfId="0" applyNumberFormat="1" applyFont="1" applyAlignment="1">
      <alignment horizontal="left" vertical="top" wrapText="1"/>
    </xf>
    <xf numFmtId="169" fontId="2" fillId="0" borderId="0" xfId="0" applyNumberFormat="1" applyFont="1" applyAlignment="1">
      <alignment horizontal="left" vertical="top"/>
    </xf>
    <xf numFmtId="4" fontId="2" fillId="0" borderId="0" xfId="0" applyNumberFormat="1" applyFont="1" applyAlignment="1">
      <alignment horizontal="right"/>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center"/>
    </xf>
    <xf numFmtId="0" fontId="11" fillId="0" borderId="0" xfId="0" applyFont="1" applyAlignment="1">
      <alignment horizontal="right"/>
    </xf>
    <xf numFmtId="2" fontId="11" fillId="0" borderId="0" xfId="0" applyNumberFormat="1" applyFont="1"/>
    <xf numFmtId="0" fontId="4" fillId="0" borderId="0" xfId="0" applyFont="1" applyAlignment="1">
      <alignment horizontal="center" vertical="top"/>
    </xf>
    <xf numFmtId="0" fontId="4" fillId="0" borderId="0" xfId="0" applyFont="1" applyAlignment="1">
      <alignment horizontal="center"/>
    </xf>
    <xf numFmtId="164" fontId="4" fillId="0" borderId="0" xfId="0" applyNumberFormat="1" applyFont="1" applyAlignment="1">
      <alignment horizontal="center" wrapText="1"/>
    </xf>
    <xf numFmtId="0" fontId="4" fillId="0" borderId="0" xfId="0" applyFont="1"/>
    <xf numFmtId="166" fontId="4" fillId="0" borderId="0" xfId="0" applyNumberFormat="1" applyFont="1" applyAlignment="1">
      <alignment horizontal="right"/>
    </xf>
    <xf numFmtId="0" fontId="4" fillId="0" borderId="0" xfId="0" applyFont="1" applyAlignment="1">
      <alignment horizontal="right"/>
    </xf>
    <xf numFmtId="4" fontId="4" fillId="0" borderId="0" xfId="0" applyNumberFormat="1" applyFont="1" applyAlignment="1">
      <alignment horizontal="right"/>
    </xf>
    <xf numFmtId="0" fontId="14" fillId="0" borderId="0" xfId="0" applyFont="1"/>
    <xf numFmtId="0" fontId="1" fillId="0" borderId="0" xfId="0" applyFont="1" applyAlignment="1">
      <alignment horizontal="center"/>
    </xf>
    <xf numFmtId="166" fontId="0" fillId="0" borderId="0" xfId="0" applyNumberFormat="1" applyAlignment="1">
      <alignment horizontal="right"/>
    </xf>
    <xf numFmtId="0" fontId="4" fillId="0" borderId="0" xfId="0" applyFont="1" applyAlignment="1">
      <alignment horizontal="left" vertical="top"/>
    </xf>
    <xf numFmtId="0" fontId="4" fillId="0" borderId="0" xfId="0" applyFont="1" applyAlignment="1">
      <alignment horizontal="left"/>
    </xf>
    <xf numFmtId="0" fontId="15" fillId="0" borderId="0" xfId="0" applyFont="1" applyAlignment="1">
      <alignment horizontal="center" vertical="top"/>
    </xf>
    <xf numFmtId="0" fontId="1" fillId="0" borderId="0" xfId="0" applyFont="1" applyAlignment="1">
      <alignment horizontal="center" vertical="center" wrapText="1"/>
    </xf>
    <xf numFmtId="0" fontId="15" fillId="0" borderId="0" xfId="0" applyFont="1"/>
    <xf numFmtId="49" fontId="5"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5" fillId="0" borderId="0" xfId="0" applyNumberFormat="1" applyFont="1" applyAlignment="1">
      <alignment horizontal="right"/>
    </xf>
    <xf numFmtId="4" fontId="1" fillId="0" borderId="0" xfId="0" applyNumberFormat="1" applyFont="1" applyAlignment="1">
      <alignment horizontal="right"/>
    </xf>
    <xf numFmtId="0" fontId="4" fillId="0" borderId="2" xfId="0" applyFont="1" applyBorder="1" applyAlignment="1">
      <alignment horizontal="center" vertical="top" wrapText="1"/>
    </xf>
    <xf numFmtId="49" fontId="4" fillId="0" borderId="2" xfId="0" applyNumberFormat="1" applyFont="1" applyBorder="1" applyAlignment="1">
      <alignment horizontal="center" vertical="top" wrapText="1"/>
    </xf>
    <xf numFmtId="166" fontId="4" fillId="0" borderId="2" xfId="0" applyNumberFormat="1" applyFont="1" applyBorder="1" applyAlignment="1">
      <alignment horizontal="right" vertical="top" wrapText="1"/>
    </xf>
    <xf numFmtId="1" fontId="4" fillId="0" borderId="2" xfId="0" applyNumberFormat="1" applyFont="1" applyBorder="1" applyAlignment="1">
      <alignment horizontal="center" vertical="top" wrapText="1"/>
    </xf>
    <xf numFmtId="166" fontId="4"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xf>
    <xf numFmtId="0" fontId="5" fillId="0" borderId="0" xfId="0" applyFont="1" applyAlignment="1">
      <alignment horizontal="center" vertical="top" wrapText="1"/>
    </xf>
    <xf numFmtId="166" fontId="5" fillId="0" borderId="0" xfId="0" applyNumberFormat="1" applyFont="1" applyAlignment="1">
      <alignment horizontal="left" vertical="top" wrapText="1"/>
    </xf>
    <xf numFmtId="4" fontId="5" fillId="0" borderId="0" xfId="0" applyNumberFormat="1" applyFont="1" applyAlignment="1">
      <alignment horizontal="right" vertical="top"/>
    </xf>
    <xf numFmtId="4" fontId="18"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9"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168" fontId="1" fillId="0" borderId="0" xfId="0" applyNumberFormat="1" applyFont="1" applyAlignment="1">
      <alignment horizontal="left" vertical="top" wrapText="1"/>
    </xf>
    <xf numFmtId="4" fontId="4" fillId="0" borderId="0" xfId="0" applyNumberFormat="1" applyFont="1" applyAlignment="1">
      <alignment horizontal="right" vertical="top"/>
    </xf>
    <xf numFmtId="4" fontId="20" fillId="0" borderId="0" xfId="0" applyNumberFormat="1" applyFont="1" applyAlignment="1">
      <alignment horizontal="right" vertical="top"/>
    </xf>
    <xf numFmtId="4" fontId="21" fillId="0" borderId="0" xfId="0" applyNumberFormat="1" applyFont="1" applyAlignment="1">
      <alignment horizontal="right" vertical="top"/>
    </xf>
    <xf numFmtId="164" fontId="1" fillId="0" borderId="0" xfId="0" applyNumberFormat="1" applyFont="1" applyAlignment="1">
      <alignment horizontal="center" wrapText="1"/>
    </xf>
    <xf numFmtId="0" fontId="4" fillId="0" borderId="2" xfId="0" applyFont="1" applyBorder="1" applyAlignment="1">
      <alignment horizontal="center" vertical="top" wrapText="1"/>
    </xf>
    <xf numFmtId="49" fontId="1" fillId="0" borderId="2" xfId="0" applyNumberFormat="1" applyFont="1" applyBorder="1" applyAlignment="1">
      <alignment horizontal="center" vertical="center"/>
    </xf>
    <xf numFmtId="170" fontId="4" fillId="0" borderId="2" xfId="0" applyNumberFormat="1" applyFont="1" applyBorder="1" applyAlignment="1">
      <alignment horizontal="center" vertical="center" wrapText="1"/>
    </xf>
    <xf numFmtId="170" fontId="16"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4"/>
  <sheetViews>
    <sheetView view="pageBreakPreview" zoomScale="65" zoomScaleNormal="60" zoomScalePageLayoutView="65" workbookViewId="0">
      <selection activeCell="B5" sqref="B5:B6"/>
    </sheetView>
  </sheetViews>
  <sheetFormatPr defaultRowHeight="12.75"/>
  <cols>
    <col min="1" max="1" width="4.42578125" customWidth="1"/>
    <col min="2" max="2" width="61" customWidth="1"/>
    <col min="3" max="3" width="4.42578125" customWidth="1"/>
    <col min="4" max="4" width="7.28515625" customWidth="1"/>
    <col min="5" max="5" width="8.140625" hidden="1" customWidth="1"/>
    <col min="6" max="6" width="5.28515625" hidden="1" customWidth="1"/>
    <col min="7" max="7" width="20.7109375" customWidth="1"/>
    <col min="8" max="1025" width="7.28515625" customWidth="1"/>
  </cols>
  <sheetData>
    <row r="1" spans="1:9" ht="31.35" customHeight="1">
      <c r="A1" s="15"/>
      <c r="B1" s="15"/>
      <c r="C1" s="14" t="s">
        <v>0</v>
      </c>
      <c r="D1" s="14"/>
      <c r="E1" s="14"/>
      <c r="F1" s="14"/>
      <c r="G1" s="14"/>
    </row>
    <row r="2" spans="1:9" ht="138" customHeight="1">
      <c r="A2" s="15"/>
      <c r="B2" s="15"/>
      <c r="C2" s="13" t="s">
        <v>417</v>
      </c>
      <c r="D2" s="13"/>
      <c r="E2" s="13"/>
      <c r="F2" s="13"/>
      <c r="G2" s="13"/>
    </row>
    <row r="3" spans="1:9" ht="60" customHeight="1">
      <c r="A3" s="15"/>
      <c r="B3" s="12" t="s">
        <v>1</v>
      </c>
      <c r="C3" s="12"/>
      <c r="D3" s="12"/>
      <c r="E3" s="12"/>
      <c r="F3" s="12"/>
      <c r="G3" s="12"/>
    </row>
    <row r="4" spans="1:9" ht="22.35" customHeight="1">
      <c r="A4" s="19"/>
      <c r="B4" s="19"/>
      <c r="C4" s="19"/>
      <c r="D4" s="11" t="s">
        <v>2</v>
      </c>
      <c r="E4" s="11"/>
      <c r="F4" s="11"/>
      <c r="G4" s="11"/>
      <c r="H4" s="15"/>
      <c r="I4" s="15"/>
    </row>
    <row r="5" spans="1:9" ht="72.2" customHeight="1">
      <c r="A5" s="10" t="s">
        <v>3</v>
      </c>
      <c r="B5" s="10" t="s">
        <v>4</v>
      </c>
      <c r="C5" s="9" t="s">
        <v>5</v>
      </c>
      <c r="D5" s="9"/>
      <c r="E5" s="9"/>
      <c r="F5" s="9"/>
      <c r="G5" s="8" t="s">
        <v>6</v>
      </c>
    </row>
    <row r="6" spans="1:9" ht="36" customHeight="1">
      <c r="A6" s="10"/>
      <c r="B6" s="10"/>
      <c r="C6" s="20" t="s">
        <v>7</v>
      </c>
      <c r="D6" s="20" t="s">
        <v>8</v>
      </c>
      <c r="E6" s="23" t="s">
        <v>9</v>
      </c>
      <c r="F6" s="23" t="s">
        <v>10</v>
      </c>
      <c r="G6" s="8"/>
    </row>
    <row r="7" spans="1:9" ht="18.75">
      <c r="A7" s="24">
        <v>1</v>
      </c>
      <c r="B7" s="20">
        <v>2</v>
      </c>
      <c r="C7" s="20">
        <v>3</v>
      </c>
      <c r="D7" s="20">
        <v>4</v>
      </c>
      <c r="E7" s="23" t="s">
        <v>11</v>
      </c>
      <c r="F7" s="23" t="s">
        <v>12</v>
      </c>
      <c r="G7" s="22">
        <v>5</v>
      </c>
    </row>
    <row r="8" spans="1:9" ht="18.75">
      <c r="A8" s="18"/>
      <c r="B8" s="25" t="s">
        <v>13</v>
      </c>
      <c r="C8" s="26"/>
      <c r="D8" s="26"/>
      <c r="E8" s="27"/>
      <c r="F8" s="27"/>
      <c r="G8" s="28">
        <f>G9+G17+G21+G27+G30+G36+G39+G41+G45+G50</f>
        <v>5309761723.1900005</v>
      </c>
    </row>
    <row r="9" spans="1:9" ht="18.75">
      <c r="A9" s="29" t="s">
        <v>14</v>
      </c>
      <c r="B9" s="30" t="s">
        <v>15</v>
      </c>
      <c r="C9" s="31" t="s">
        <v>16</v>
      </c>
      <c r="D9" s="32"/>
      <c r="E9" s="33"/>
      <c r="F9" s="33"/>
      <c r="G9" s="34">
        <f>G10+G11+G12+G14+G15+G16+G13</f>
        <v>397335440</v>
      </c>
    </row>
    <row r="10" spans="1:9" ht="56.25">
      <c r="A10" s="35"/>
      <c r="B10" s="36" t="s">
        <v>17</v>
      </c>
      <c r="C10" s="37" t="s">
        <v>16</v>
      </c>
      <c r="D10" s="37" t="s">
        <v>18</v>
      </c>
      <c r="E10" s="37"/>
      <c r="F10" s="37"/>
      <c r="G10" s="38">
        <f>'приложение 10'!I27</f>
        <v>2860000</v>
      </c>
    </row>
    <row r="11" spans="1:9" ht="75">
      <c r="A11" s="35"/>
      <c r="B11" s="36" t="s">
        <v>19</v>
      </c>
      <c r="C11" s="37" t="s">
        <v>16</v>
      </c>
      <c r="D11" s="37" t="s">
        <v>20</v>
      </c>
      <c r="E11" s="37" t="s">
        <v>21</v>
      </c>
      <c r="F11" s="37"/>
      <c r="G11" s="38">
        <f>'приложение 10'!I11</f>
        <v>7773700</v>
      </c>
    </row>
    <row r="12" spans="1:9" ht="75">
      <c r="A12" s="35"/>
      <c r="B12" s="36" t="s">
        <v>22</v>
      </c>
      <c r="C12" s="37" t="s">
        <v>16</v>
      </c>
      <c r="D12" s="37" t="s">
        <v>23</v>
      </c>
      <c r="E12" s="37"/>
      <c r="F12" s="37"/>
      <c r="G12" s="38">
        <f>'приложение 10'!I32</f>
        <v>108046900</v>
      </c>
    </row>
    <row r="13" spans="1:9" ht="18.75">
      <c r="A13" s="35"/>
      <c r="B13" s="39" t="s">
        <v>24</v>
      </c>
      <c r="C13" s="37" t="s">
        <v>16</v>
      </c>
      <c r="D13" s="37" t="s">
        <v>25</v>
      </c>
      <c r="E13" s="37"/>
      <c r="F13" s="37"/>
      <c r="G13" s="38">
        <f>'приложение 10'!I46</f>
        <v>7800</v>
      </c>
    </row>
    <row r="14" spans="1:9" ht="56.25">
      <c r="A14" s="35"/>
      <c r="B14" s="36" t="s">
        <v>26</v>
      </c>
      <c r="C14" s="37" t="s">
        <v>16</v>
      </c>
      <c r="D14" s="37" t="s">
        <v>27</v>
      </c>
      <c r="E14" s="37" t="s">
        <v>21</v>
      </c>
      <c r="F14" s="37"/>
      <c r="G14" s="38">
        <f>'приложение 10'!I310+'приложение 10'!I330</f>
        <v>35819400</v>
      </c>
    </row>
    <row r="15" spans="1:9" ht="18.75">
      <c r="A15" s="35"/>
      <c r="B15" s="36" t="s">
        <v>28</v>
      </c>
      <c r="C15" s="37" t="s">
        <v>16</v>
      </c>
      <c r="D15" s="37" t="s">
        <v>29</v>
      </c>
      <c r="E15" s="37" t="s">
        <v>30</v>
      </c>
      <c r="F15" s="37"/>
      <c r="G15" s="38">
        <f>'приложение 10'!I50</f>
        <v>9000000</v>
      </c>
    </row>
    <row r="16" spans="1:9" ht="18.75">
      <c r="A16" s="35"/>
      <c r="B16" s="36" t="s">
        <v>31</v>
      </c>
      <c r="C16" s="37" t="s">
        <v>16</v>
      </c>
      <c r="D16" s="37" t="s">
        <v>32</v>
      </c>
      <c r="E16" s="37" t="s">
        <v>30</v>
      </c>
      <c r="F16" s="37" t="s">
        <v>33</v>
      </c>
      <c r="G16" s="38">
        <f>'приложение 10'!I55+'приложение 10'!I374+'приложение 10'!I316+'приложение 10'!I622+'приложение 10'!I391+'приложение 10'!I553+'приложение 10'!I340+'приложение 10'!I20+'приложение 10'!I347+'приложение 10'!I671</f>
        <v>233827640</v>
      </c>
    </row>
    <row r="17" spans="1:7" s="42" customFormat="1" ht="37.5">
      <c r="A17" s="29" t="s">
        <v>34</v>
      </c>
      <c r="B17" s="40" t="s">
        <v>35</v>
      </c>
      <c r="C17" s="41" t="s">
        <v>20</v>
      </c>
      <c r="D17" s="41"/>
      <c r="E17" s="41"/>
      <c r="F17" s="41"/>
      <c r="G17" s="34">
        <f>G18+G20+G19</f>
        <v>53445500</v>
      </c>
    </row>
    <row r="18" spans="1:7" ht="18.75">
      <c r="A18" s="35"/>
      <c r="B18" s="36" t="s">
        <v>36</v>
      </c>
      <c r="C18" s="37" t="s">
        <v>20</v>
      </c>
      <c r="D18" s="37" t="s">
        <v>37</v>
      </c>
      <c r="E18" s="37"/>
      <c r="F18" s="37"/>
      <c r="G18" s="38">
        <f>'приложение 10'!I103</f>
        <v>46273500</v>
      </c>
    </row>
    <row r="19" spans="1:7" ht="56.25">
      <c r="A19" s="35"/>
      <c r="B19" s="43" t="s">
        <v>38</v>
      </c>
      <c r="C19" s="44" t="s">
        <v>20</v>
      </c>
      <c r="D19" s="44" t="s">
        <v>39</v>
      </c>
      <c r="E19" s="37"/>
      <c r="F19" s="37"/>
      <c r="G19" s="38">
        <f>'приложение 10'!I117</f>
        <v>252000</v>
      </c>
    </row>
    <row r="20" spans="1:7" ht="56.25">
      <c r="A20" s="35"/>
      <c r="B20" s="36" t="s">
        <v>40</v>
      </c>
      <c r="C20" s="37" t="s">
        <v>20</v>
      </c>
      <c r="D20" s="37" t="s">
        <v>41</v>
      </c>
      <c r="E20" s="37"/>
      <c r="F20" s="37"/>
      <c r="G20" s="38">
        <f>'приложение 10'!I122</f>
        <v>6920000</v>
      </c>
    </row>
    <row r="21" spans="1:7" s="42" customFormat="1" ht="18.75">
      <c r="A21" s="29" t="s">
        <v>42</v>
      </c>
      <c r="B21" s="40" t="s">
        <v>43</v>
      </c>
      <c r="C21" s="41" t="s">
        <v>23</v>
      </c>
      <c r="D21" s="41"/>
      <c r="E21" s="41"/>
      <c r="F21" s="41"/>
      <c r="G21" s="34">
        <f>G22+G25+G24+G23+G26</f>
        <v>53618161.899999999</v>
      </c>
    </row>
    <row r="22" spans="1:7" ht="18.75">
      <c r="A22" s="35"/>
      <c r="B22" s="36" t="s">
        <v>44</v>
      </c>
      <c r="C22" s="37" t="s">
        <v>23</v>
      </c>
      <c r="D22" s="37" t="s">
        <v>25</v>
      </c>
      <c r="E22" s="37"/>
      <c r="F22" s="37"/>
      <c r="G22" s="38">
        <f>'приложение 10'!I353</f>
        <v>32523007</v>
      </c>
    </row>
    <row r="23" spans="1:7" ht="18.75">
      <c r="A23" s="35"/>
      <c r="B23" s="39" t="s">
        <v>45</v>
      </c>
      <c r="C23" s="37" t="s">
        <v>23</v>
      </c>
      <c r="D23" s="37" t="s">
        <v>27</v>
      </c>
      <c r="E23" s="37"/>
      <c r="F23" s="37"/>
      <c r="G23" s="38">
        <f>'приложение 10'!I143</f>
        <v>173300</v>
      </c>
    </row>
    <row r="24" spans="1:7" ht="18.75">
      <c r="A24" s="35"/>
      <c r="B24" s="36" t="s">
        <v>46</v>
      </c>
      <c r="C24" s="37" t="s">
        <v>23</v>
      </c>
      <c r="D24" s="37" t="s">
        <v>47</v>
      </c>
      <c r="E24" s="37"/>
      <c r="F24" s="37"/>
      <c r="G24" s="38">
        <f>'приложение 10'!I147</f>
        <v>1250000</v>
      </c>
    </row>
    <row r="25" spans="1:7" ht="18.75">
      <c r="A25" s="35"/>
      <c r="B25" s="36" t="s">
        <v>48</v>
      </c>
      <c r="C25" s="37" t="s">
        <v>23</v>
      </c>
      <c r="D25" s="37" t="s">
        <v>37</v>
      </c>
      <c r="E25" s="37"/>
      <c r="F25" s="37"/>
      <c r="G25" s="38">
        <f>'приложение 10'!I152</f>
        <v>13609054.9</v>
      </c>
    </row>
    <row r="26" spans="1:7" ht="37.5">
      <c r="A26" s="35"/>
      <c r="B26" s="39" t="s">
        <v>49</v>
      </c>
      <c r="C26" s="37" t="s">
        <v>23</v>
      </c>
      <c r="D26" s="37" t="s">
        <v>50</v>
      </c>
      <c r="E26" s="37"/>
      <c r="F26" s="37"/>
      <c r="G26" s="38">
        <f>'приложение 10'!I157</f>
        <v>6062800</v>
      </c>
    </row>
    <row r="27" spans="1:7" s="42" customFormat="1" ht="18.75">
      <c r="A27" s="29" t="s">
        <v>51</v>
      </c>
      <c r="B27" s="40" t="s">
        <v>52</v>
      </c>
      <c r="C27" s="41" t="s">
        <v>25</v>
      </c>
      <c r="D27" s="41"/>
      <c r="E27" s="41"/>
      <c r="F27" s="41"/>
      <c r="G27" s="34">
        <f>G28+G29</f>
        <v>664695021.28999996</v>
      </c>
    </row>
    <row r="28" spans="1:7" ht="18.75">
      <c r="A28" s="29"/>
      <c r="B28" s="36" t="s">
        <v>53</v>
      </c>
      <c r="C28" s="37" t="s">
        <v>25</v>
      </c>
      <c r="D28" s="37" t="s">
        <v>18</v>
      </c>
      <c r="E28" s="41"/>
      <c r="F28" s="41"/>
      <c r="G28" s="38">
        <f>'приложение 10'!I177</f>
        <v>662195021.28999996</v>
      </c>
    </row>
    <row r="29" spans="1:7" ht="18.75">
      <c r="A29" s="29"/>
      <c r="B29" s="39" t="s">
        <v>54</v>
      </c>
      <c r="C29" s="37" t="s">
        <v>25</v>
      </c>
      <c r="D29" s="37" t="s">
        <v>20</v>
      </c>
      <c r="E29" s="41"/>
      <c r="F29" s="41"/>
      <c r="G29" s="38">
        <f>'приложение 10'!I216</f>
        <v>2500000</v>
      </c>
    </row>
    <row r="30" spans="1:7" s="42" customFormat="1" ht="18.75">
      <c r="A30" s="29" t="s">
        <v>55</v>
      </c>
      <c r="B30" s="40" t="s">
        <v>56</v>
      </c>
      <c r="C30" s="41" t="s">
        <v>57</v>
      </c>
      <c r="D30" s="41"/>
      <c r="E30" s="41"/>
      <c r="F30" s="41"/>
      <c r="G30" s="34">
        <f>G31+G32+G34+G35+G33</f>
        <v>3534766988</v>
      </c>
    </row>
    <row r="31" spans="1:7" ht="18.75">
      <c r="A31" s="35"/>
      <c r="B31" s="36" t="s">
        <v>58</v>
      </c>
      <c r="C31" s="37" t="s">
        <v>57</v>
      </c>
      <c r="D31" s="37" t="s">
        <v>16</v>
      </c>
      <c r="E31" s="37"/>
      <c r="F31" s="37"/>
      <c r="G31" s="38">
        <f>'приложение 10'!I398+'приложение 10'!I222</f>
        <v>1054760506</v>
      </c>
    </row>
    <row r="32" spans="1:7" ht="18.75">
      <c r="A32" s="35"/>
      <c r="B32" s="36" t="s">
        <v>59</v>
      </c>
      <c r="C32" s="37" t="s">
        <v>57</v>
      </c>
      <c r="D32" s="37" t="s">
        <v>18</v>
      </c>
      <c r="E32" s="37"/>
      <c r="F32" s="37"/>
      <c r="G32" s="38">
        <f>'приложение 10'!I428+'приложение 10'!I232</f>
        <v>1964617890</v>
      </c>
    </row>
    <row r="33" spans="1:7" ht="18.75">
      <c r="A33" s="35"/>
      <c r="B33" s="43" t="s">
        <v>60</v>
      </c>
      <c r="C33" s="37" t="s">
        <v>57</v>
      </c>
      <c r="D33" s="37" t="s">
        <v>20</v>
      </c>
      <c r="E33" s="37"/>
      <c r="F33" s="37"/>
      <c r="G33" s="38">
        <f>'приложение 10'!I486+'приложение 10'!I559</f>
        <v>363878638</v>
      </c>
    </row>
    <row r="34" spans="1:7" ht="18.75">
      <c r="A34" s="35"/>
      <c r="B34" s="36" t="s">
        <v>61</v>
      </c>
      <c r="C34" s="37" t="s">
        <v>57</v>
      </c>
      <c r="D34" s="37" t="s">
        <v>57</v>
      </c>
      <c r="E34" s="37"/>
      <c r="F34" s="37"/>
      <c r="G34" s="38">
        <f>'приложение 10'!I677+'приложение 10'!I722</f>
        <v>23688800</v>
      </c>
    </row>
    <row r="35" spans="1:7" ht="18.75">
      <c r="A35" s="35"/>
      <c r="B35" s="36" t="s">
        <v>62</v>
      </c>
      <c r="C35" s="37" t="s">
        <v>57</v>
      </c>
      <c r="D35" s="37" t="s">
        <v>37</v>
      </c>
      <c r="E35" s="37"/>
      <c r="F35" s="37"/>
      <c r="G35" s="38">
        <f>'приложение 10'!I500+'приложение 10'!I249+'приложение 10'!I714+'приложение 10'!I568</f>
        <v>127821154</v>
      </c>
    </row>
    <row r="36" spans="1:7" s="42" customFormat="1" ht="18.75">
      <c r="A36" s="29" t="s">
        <v>63</v>
      </c>
      <c r="B36" s="40" t="s">
        <v>64</v>
      </c>
      <c r="C36" s="41" t="s">
        <v>47</v>
      </c>
      <c r="D36" s="41"/>
      <c r="E36" s="41"/>
      <c r="F36" s="41"/>
      <c r="G36" s="34">
        <f>G37+G38</f>
        <v>113278300</v>
      </c>
    </row>
    <row r="37" spans="1:7" ht="18.75">
      <c r="A37" s="35"/>
      <c r="B37" s="36" t="s">
        <v>65</v>
      </c>
      <c r="C37" s="37" t="s">
        <v>47</v>
      </c>
      <c r="D37" s="37" t="s">
        <v>16</v>
      </c>
      <c r="E37" s="37"/>
      <c r="F37" s="37"/>
      <c r="G37" s="38">
        <f>'приложение 10'!I581</f>
        <v>94528000</v>
      </c>
    </row>
    <row r="38" spans="1:7" ht="37.5">
      <c r="A38" s="35"/>
      <c r="B38" s="36" t="s">
        <v>66</v>
      </c>
      <c r="C38" s="37" t="s">
        <v>47</v>
      </c>
      <c r="D38" s="37" t="s">
        <v>23</v>
      </c>
      <c r="E38" s="37" t="s">
        <v>67</v>
      </c>
      <c r="F38" s="37" t="s">
        <v>68</v>
      </c>
      <c r="G38" s="38">
        <f>'приложение 10'!I591</f>
        <v>18750300</v>
      </c>
    </row>
    <row r="39" spans="1:7" s="42" customFormat="1" ht="18.75">
      <c r="A39" s="29" t="s">
        <v>69</v>
      </c>
      <c r="B39" s="40" t="s">
        <v>70</v>
      </c>
      <c r="C39" s="41" t="s">
        <v>37</v>
      </c>
      <c r="D39" s="41"/>
      <c r="E39" s="41"/>
      <c r="F39" s="41"/>
      <c r="G39" s="34">
        <f>G40</f>
        <v>29588900</v>
      </c>
    </row>
    <row r="40" spans="1:7" ht="18.75">
      <c r="A40" s="35"/>
      <c r="B40" s="36" t="s">
        <v>71</v>
      </c>
      <c r="C40" s="37" t="s">
        <v>37</v>
      </c>
      <c r="D40" s="37" t="s">
        <v>18</v>
      </c>
      <c r="E40" s="37"/>
      <c r="F40" s="37"/>
      <c r="G40" s="38">
        <f>'приложение 10'!I257</f>
        <v>29588900</v>
      </c>
    </row>
    <row r="41" spans="1:7" s="42" customFormat="1" ht="18.75">
      <c r="A41" s="29" t="s">
        <v>72</v>
      </c>
      <c r="B41" s="40" t="s">
        <v>73</v>
      </c>
      <c r="C41" s="41" t="s">
        <v>39</v>
      </c>
      <c r="D41" s="41"/>
      <c r="E41" s="41"/>
      <c r="F41" s="41"/>
      <c r="G41" s="34">
        <f>G42+G43+G44</f>
        <v>251831400</v>
      </c>
    </row>
    <row r="42" spans="1:7" ht="18.75">
      <c r="A42" s="35"/>
      <c r="B42" s="36" t="s">
        <v>74</v>
      </c>
      <c r="C42" s="37" t="s">
        <v>39</v>
      </c>
      <c r="D42" s="37" t="s">
        <v>20</v>
      </c>
      <c r="E42" s="37"/>
      <c r="F42" s="37"/>
      <c r="G42" s="38">
        <f>'приложение 10'!I279</f>
        <v>34960000</v>
      </c>
    </row>
    <row r="43" spans="1:7" ht="18.75">
      <c r="A43" s="35"/>
      <c r="B43" s="36" t="s">
        <v>75</v>
      </c>
      <c r="C43" s="37" t="s">
        <v>39</v>
      </c>
      <c r="D43" s="37" t="s">
        <v>23</v>
      </c>
      <c r="E43" s="37"/>
      <c r="F43" s="37"/>
      <c r="G43" s="38">
        <f>'приложение 10'!I546+'приложение 10'!I728+'приложение 10'!I285</f>
        <v>203263300</v>
      </c>
    </row>
    <row r="44" spans="1:7" ht="18.75">
      <c r="A44" s="35"/>
      <c r="B44" s="36" t="s">
        <v>76</v>
      </c>
      <c r="C44" s="37" t="s">
        <v>39</v>
      </c>
      <c r="D44" s="37" t="s">
        <v>27</v>
      </c>
      <c r="E44" s="37"/>
      <c r="F44" s="37"/>
      <c r="G44" s="38">
        <f>'приложение 10'!I739</f>
        <v>13608100</v>
      </c>
    </row>
    <row r="45" spans="1:7" s="42" customFormat="1" ht="18.75">
      <c r="A45" s="29" t="s">
        <v>77</v>
      </c>
      <c r="B45" s="40" t="s">
        <v>78</v>
      </c>
      <c r="C45" s="41" t="s">
        <v>29</v>
      </c>
      <c r="D45" s="41"/>
      <c r="E45" s="41"/>
      <c r="F45" s="41"/>
      <c r="G45" s="34">
        <f>G46+G49+G48+G47</f>
        <v>191202012</v>
      </c>
    </row>
    <row r="46" spans="1:7" ht="18.75">
      <c r="A46" s="35"/>
      <c r="B46" s="36" t="s">
        <v>79</v>
      </c>
      <c r="C46" s="37" t="s">
        <v>29</v>
      </c>
      <c r="D46" s="37" t="s">
        <v>16</v>
      </c>
      <c r="E46" s="37"/>
      <c r="F46" s="37"/>
      <c r="G46" s="38">
        <f>'приложение 10'!I628+'приложение 10'!I300</f>
        <v>11139500</v>
      </c>
    </row>
    <row r="47" spans="1:7" ht="18.75">
      <c r="A47" s="35"/>
      <c r="B47" s="39" t="s">
        <v>80</v>
      </c>
      <c r="C47" s="37" t="s">
        <v>29</v>
      </c>
      <c r="D47" s="37" t="s">
        <v>18</v>
      </c>
      <c r="E47" s="37"/>
      <c r="F47" s="37"/>
      <c r="G47" s="38">
        <f>'приложение 10'!I639</f>
        <v>29700</v>
      </c>
    </row>
    <row r="48" spans="1:7" ht="18.75">
      <c r="A48" s="35"/>
      <c r="B48" s="45" t="s">
        <v>81</v>
      </c>
      <c r="C48" s="37" t="s">
        <v>29</v>
      </c>
      <c r="D48" s="37" t="s">
        <v>20</v>
      </c>
      <c r="E48" s="37"/>
      <c r="F48" s="37"/>
      <c r="G48" s="38">
        <f>'приложение 10'!I644</f>
        <v>176258512</v>
      </c>
    </row>
    <row r="49" spans="1:7" ht="37.5">
      <c r="A49" s="35"/>
      <c r="B49" s="36" t="s">
        <v>82</v>
      </c>
      <c r="C49" s="37" t="s">
        <v>29</v>
      </c>
      <c r="D49" s="37" t="s">
        <v>25</v>
      </c>
      <c r="E49" s="37" t="s">
        <v>83</v>
      </c>
      <c r="F49" s="37"/>
      <c r="G49" s="38">
        <f>'приложение 10'!I663</f>
        <v>3774300</v>
      </c>
    </row>
    <row r="50" spans="1:7" s="42" customFormat="1" ht="56.25">
      <c r="A50" s="29" t="s">
        <v>84</v>
      </c>
      <c r="B50" s="46" t="s">
        <v>85</v>
      </c>
      <c r="C50" s="41" t="s">
        <v>41</v>
      </c>
      <c r="D50" s="41" t="s">
        <v>86</v>
      </c>
      <c r="E50" s="41"/>
      <c r="F50" s="41"/>
      <c r="G50" s="34">
        <f>G51</f>
        <v>20000000</v>
      </c>
    </row>
    <row r="51" spans="1:7" ht="56.25">
      <c r="A51" s="29"/>
      <c r="B51" s="47" t="s">
        <v>87</v>
      </c>
      <c r="C51" s="37" t="s">
        <v>41</v>
      </c>
      <c r="D51" s="37" t="s">
        <v>16</v>
      </c>
      <c r="E51" s="41"/>
      <c r="F51" s="41"/>
      <c r="G51" s="38">
        <f>'приложение 10'!I322</f>
        <v>20000000</v>
      </c>
    </row>
    <row r="52" spans="1:7" ht="18.75">
      <c r="A52" s="48"/>
      <c r="B52" s="7"/>
      <c r="C52" s="7"/>
      <c r="D52" s="37"/>
      <c r="E52" s="41"/>
      <c r="F52" s="41"/>
    </row>
    <row r="53" spans="1:7" ht="18.75">
      <c r="B53" s="15" t="s">
        <v>88</v>
      </c>
      <c r="C53" s="36"/>
    </row>
    <row r="54" spans="1:7" ht="17.649999999999999" customHeight="1">
      <c r="B54" s="6" t="s">
        <v>89</v>
      </c>
      <c r="C54" s="6"/>
    </row>
    <row r="55" spans="1:7" ht="17.649999999999999" customHeight="1">
      <c r="B55" s="6" t="s">
        <v>90</v>
      </c>
      <c r="C55" s="6"/>
      <c r="G55" s="49"/>
    </row>
    <row r="56" spans="1:7" ht="18.75">
      <c r="B56" s="50" t="s">
        <v>91</v>
      </c>
      <c r="G56" s="49" t="s">
        <v>92</v>
      </c>
    </row>
    <row r="105" ht="47.25" customHeight="1"/>
    <row r="144" ht="70.5" customHeight="1"/>
  </sheetData>
  <mergeCells count="11">
    <mergeCell ref="B52:C52"/>
    <mergeCell ref="B54:C54"/>
    <mergeCell ref="B55:C55"/>
    <mergeCell ref="C1:G1"/>
    <mergeCell ref="C2:G2"/>
    <mergeCell ref="B3:G3"/>
    <mergeCell ref="D4:G4"/>
    <mergeCell ref="A5:A6"/>
    <mergeCell ref="B5:B6"/>
    <mergeCell ref="C5:F5"/>
    <mergeCell ref="G5:G6"/>
  </mergeCells>
  <pageMargins left="0.78749999999999998" right="0.196527777777778" top="0.78749999999999998" bottom="0.44722222222222202" header="0.51180555555555496" footer="0.51180555555555496"/>
  <pageSetup paperSize="9" scale="8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676"/>
  <sheetViews>
    <sheetView view="pageBreakPreview" zoomScale="65" zoomScaleNormal="60" zoomScalePageLayoutView="65" workbookViewId="0">
      <selection activeCell="C3" sqref="C3:E3"/>
    </sheetView>
  </sheetViews>
  <sheetFormatPr defaultRowHeight="18.75"/>
  <cols>
    <col min="1" max="1" width="4.42578125" style="51" customWidth="1"/>
    <col min="2" max="2" width="58.140625" style="43" customWidth="1"/>
    <col min="3" max="3" width="16.85546875" style="52" customWidth="1"/>
    <col min="4" max="4" width="11.140625" style="53" customWidth="1"/>
    <col min="5" max="5" width="20.7109375" style="54" customWidth="1"/>
    <col min="6" max="6" width="0.42578125" style="55" customWidth="1"/>
    <col min="7" max="7" width="14.28515625" style="56" customWidth="1"/>
    <col min="8" max="8" width="11.140625" style="55" customWidth="1"/>
    <col min="9" max="1023" width="7.28515625" style="55" customWidth="1"/>
    <col min="1024" max="1025" width="7.28515625" customWidth="1"/>
  </cols>
  <sheetData>
    <row r="1" spans="1:7">
      <c r="A1" s="57"/>
      <c r="C1" s="58"/>
      <c r="D1" s="59"/>
      <c r="E1" s="60"/>
    </row>
    <row r="2" spans="1:7" ht="27.95" customHeight="1">
      <c r="A2" s="57"/>
      <c r="C2" s="5" t="s">
        <v>93</v>
      </c>
      <c r="D2" s="5"/>
      <c r="E2" s="5"/>
    </row>
    <row r="3" spans="1:7" ht="85.5" customHeight="1">
      <c r="A3" s="57"/>
      <c r="C3" s="13" t="s">
        <v>417</v>
      </c>
      <c r="D3" s="13"/>
      <c r="E3" s="13"/>
      <c r="F3" s="61"/>
    </row>
    <row r="4" spans="1:7" ht="75.599999999999994" customHeight="1">
      <c r="A4" s="43"/>
      <c r="B4" s="4" t="s">
        <v>94</v>
      </c>
      <c r="C4" s="4"/>
      <c r="D4" s="4"/>
      <c r="E4" s="4"/>
    </row>
    <row r="5" spans="1:7" ht="19.350000000000001" customHeight="1">
      <c r="A5" s="43"/>
      <c r="C5" s="58"/>
      <c r="D5" s="59"/>
      <c r="E5" s="60" t="s">
        <v>2</v>
      </c>
      <c r="F5" s="60"/>
    </row>
    <row r="6" spans="1:7">
      <c r="A6" s="62"/>
      <c r="B6" s="62" t="s">
        <v>4</v>
      </c>
      <c r="C6" s="63" t="s">
        <v>95</v>
      </c>
      <c r="D6" s="64" t="s">
        <v>96</v>
      </c>
      <c r="E6" s="64" t="s">
        <v>6</v>
      </c>
    </row>
    <row r="7" spans="1:7">
      <c r="A7" s="65">
        <v>1</v>
      </c>
      <c r="B7" s="62">
        <v>2</v>
      </c>
      <c r="C7" s="63" t="s">
        <v>97</v>
      </c>
      <c r="D7" s="66" t="s">
        <v>98</v>
      </c>
      <c r="E7" s="65">
        <v>5</v>
      </c>
    </row>
    <row r="8" spans="1:7" s="71" customFormat="1">
      <c r="A8" s="67"/>
      <c r="B8" s="67" t="s">
        <v>99</v>
      </c>
      <c r="C8" s="68"/>
      <c r="D8" s="69"/>
      <c r="E8" s="70">
        <f>E9+E53+E57+E99+E109+E121+E139+E209+E226+E261+E265+E408+E364+E257+E348+E360+E380+E344+E356+E390+E220+E247+E131+E135+E384</f>
        <v>5309761723.1899996</v>
      </c>
      <c r="G8" s="72"/>
    </row>
    <row r="9" spans="1:7" s="71" customFormat="1" ht="56.25">
      <c r="A9" s="67" t="s">
        <v>14</v>
      </c>
      <c r="B9" s="67" t="s">
        <v>100</v>
      </c>
      <c r="C9" s="73">
        <v>5000000000</v>
      </c>
      <c r="D9" s="74"/>
      <c r="E9" s="75">
        <f>E10+E15+E43+E47+E50</f>
        <v>233387200</v>
      </c>
      <c r="G9" s="72"/>
    </row>
    <row r="10" spans="1:7" ht="56.25">
      <c r="A10" s="43"/>
      <c r="B10" s="43" t="s">
        <v>101</v>
      </c>
      <c r="C10" s="58">
        <v>5010000000</v>
      </c>
      <c r="D10" s="76"/>
      <c r="E10" s="77">
        <f>E11+E13</f>
        <v>3112000</v>
      </c>
    </row>
    <row r="11" spans="1:7" ht="37.5">
      <c r="A11" s="43"/>
      <c r="B11" s="78" t="s">
        <v>102</v>
      </c>
      <c r="C11" s="58">
        <v>5010000190</v>
      </c>
      <c r="D11" s="76"/>
      <c r="E11" s="77">
        <f>E12</f>
        <v>2860000</v>
      </c>
    </row>
    <row r="12" spans="1:7" ht="112.5">
      <c r="A12" s="43"/>
      <c r="B12" s="43" t="s">
        <v>103</v>
      </c>
      <c r="C12" s="58">
        <v>5010000190</v>
      </c>
      <c r="D12" s="76" t="s">
        <v>104</v>
      </c>
      <c r="E12" s="77">
        <f>'приложение 10'!I31</f>
        <v>2860000</v>
      </c>
    </row>
    <row r="13" spans="1:7" ht="166.15" customHeight="1">
      <c r="A13" s="43"/>
      <c r="B13" s="43" t="s">
        <v>105</v>
      </c>
      <c r="C13" s="58">
        <v>5010060070</v>
      </c>
      <c r="D13" s="76"/>
      <c r="E13" s="77">
        <f>E14</f>
        <v>252000</v>
      </c>
    </row>
    <row r="14" spans="1:7" ht="56.25">
      <c r="A14" s="43"/>
      <c r="B14" s="43" t="s">
        <v>106</v>
      </c>
      <c r="C14" s="58">
        <v>5010060070</v>
      </c>
      <c r="D14" s="76" t="s">
        <v>107</v>
      </c>
      <c r="E14" s="77">
        <f>'приложение 10'!I121</f>
        <v>252000</v>
      </c>
    </row>
    <row r="15" spans="1:7" ht="37.5">
      <c r="A15" s="43"/>
      <c r="B15" s="43" t="s">
        <v>108</v>
      </c>
      <c r="C15" s="58">
        <v>5020000000</v>
      </c>
      <c r="D15" s="76"/>
      <c r="E15" s="77">
        <f>E16+E20+E23+E26+E34+E30+E38+E41</f>
        <v>204659400</v>
      </c>
    </row>
    <row r="16" spans="1:7" ht="37.5">
      <c r="A16" s="43"/>
      <c r="B16" s="78" t="s">
        <v>102</v>
      </c>
      <c r="C16" s="58">
        <v>5020000190</v>
      </c>
      <c r="D16" s="76"/>
      <c r="E16" s="77">
        <f>E17+E18+E19</f>
        <v>182228500</v>
      </c>
    </row>
    <row r="17" spans="1:5" ht="112.5">
      <c r="A17" s="43"/>
      <c r="B17" s="43" t="s">
        <v>103</v>
      </c>
      <c r="C17" s="58">
        <v>5020000190</v>
      </c>
      <c r="D17" s="76" t="s">
        <v>104</v>
      </c>
      <c r="E17" s="77">
        <f>'приложение 10'!I36+'приложение 10'!I314+'приложение 10'!I357+'приложение 10'!I378+'приложение 10'!I504+'приложение 10'!I595+'приложение 10'!I667+'приложение 10'!I718</f>
        <v>182205400</v>
      </c>
    </row>
    <row r="18" spans="1:5" ht="56.25" hidden="1">
      <c r="A18" s="43"/>
      <c r="B18" s="43" t="s">
        <v>106</v>
      </c>
      <c r="C18" s="58">
        <v>5020000190</v>
      </c>
      <c r="D18" s="76" t="s">
        <v>107</v>
      </c>
      <c r="E18" s="77">
        <f>'приложение 10'!I379+'приложение 10'!I505</f>
        <v>0</v>
      </c>
    </row>
    <row r="19" spans="1:5">
      <c r="A19" s="43"/>
      <c r="B19" s="43" t="s">
        <v>109</v>
      </c>
      <c r="C19" s="58">
        <v>5020000190</v>
      </c>
      <c r="D19" s="76" t="s">
        <v>110</v>
      </c>
      <c r="E19" s="77">
        <f>'приложение 10'!I37+'приложение 10'!I315+'приложение 10'!I358+'приложение 10'!I380+'приложение 10'!I506+'приложение 10'!I596+'приложение 10'!I668+'приложение 10'!I719</f>
        <v>23100</v>
      </c>
    </row>
    <row r="20" spans="1:5" ht="206.25">
      <c r="A20" s="43"/>
      <c r="B20" s="43" t="s">
        <v>111</v>
      </c>
      <c r="C20" s="58">
        <v>5020060870</v>
      </c>
      <c r="D20" s="76"/>
      <c r="E20" s="77">
        <f>E21+E22</f>
        <v>933400</v>
      </c>
    </row>
    <row r="21" spans="1:5" ht="112.5">
      <c r="A21" s="43"/>
      <c r="B21" s="43" t="s">
        <v>103</v>
      </c>
      <c r="C21" s="58">
        <v>5020060870</v>
      </c>
      <c r="D21" s="76" t="s">
        <v>104</v>
      </c>
      <c r="E21" s="77">
        <f>'приложение 10'!I39</f>
        <v>933400</v>
      </c>
    </row>
    <row r="22" spans="1:5" ht="56.25" hidden="1">
      <c r="A22" s="43"/>
      <c r="B22" s="43" t="s">
        <v>106</v>
      </c>
      <c r="C22" s="58">
        <v>5020060870</v>
      </c>
      <c r="D22" s="76" t="s">
        <v>107</v>
      </c>
      <c r="E22" s="77">
        <f>'приложение 10'!I40</f>
        <v>0</v>
      </c>
    </row>
    <row r="23" spans="1:5" ht="75">
      <c r="A23" s="43"/>
      <c r="B23" s="79" t="s">
        <v>112</v>
      </c>
      <c r="C23" s="58">
        <v>5020060910</v>
      </c>
      <c r="D23" s="80"/>
      <c r="E23" s="77">
        <f>E24+E25</f>
        <v>1860800</v>
      </c>
    </row>
    <row r="24" spans="1:5" ht="112.5">
      <c r="A24" s="43"/>
      <c r="B24" s="43" t="s">
        <v>103</v>
      </c>
      <c r="C24" s="58">
        <v>5020060910</v>
      </c>
      <c r="D24" s="76" t="s">
        <v>104</v>
      </c>
      <c r="E24" s="77">
        <f>'приложение 10'!I360</f>
        <v>1860800</v>
      </c>
    </row>
    <row r="25" spans="1:5" ht="56.25" hidden="1">
      <c r="A25" s="43"/>
      <c r="B25" s="43" t="s">
        <v>106</v>
      </c>
      <c r="C25" s="58">
        <v>5020060910</v>
      </c>
      <c r="D25" s="76" t="s">
        <v>107</v>
      </c>
      <c r="E25" s="77">
        <f>'приложение 10'!I361</f>
        <v>0</v>
      </c>
    </row>
    <row r="26" spans="1:5" ht="281.25">
      <c r="A26" s="43"/>
      <c r="B26" s="43" t="s">
        <v>113</v>
      </c>
      <c r="C26" s="58">
        <v>5020069170</v>
      </c>
      <c r="D26" s="81"/>
      <c r="E26" s="77">
        <f>E27+E28+E29</f>
        <v>1255400</v>
      </c>
    </row>
    <row r="27" spans="1:5" ht="93.75">
      <c r="A27" s="43"/>
      <c r="B27" s="43" t="s">
        <v>114</v>
      </c>
      <c r="C27" s="58">
        <v>5020069170</v>
      </c>
      <c r="D27" s="81">
        <v>100</v>
      </c>
      <c r="E27" s="77">
        <f>'приложение 10'!I743</f>
        <v>1255400</v>
      </c>
    </row>
    <row r="28" spans="1:5" ht="56.25" hidden="1">
      <c r="A28" s="43"/>
      <c r="B28" s="43" t="s">
        <v>106</v>
      </c>
      <c r="C28" s="58">
        <v>5020069170</v>
      </c>
      <c r="D28" s="76" t="s">
        <v>107</v>
      </c>
      <c r="E28" s="77">
        <f>'приложение 10'!I744</f>
        <v>0</v>
      </c>
    </row>
    <row r="29" spans="1:5" hidden="1">
      <c r="A29" s="43"/>
      <c r="B29" s="43" t="s">
        <v>109</v>
      </c>
      <c r="C29" s="58">
        <v>5020069170</v>
      </c>
      <c r="D29" s="76" t="s">
        <v>110</v>
      </c>
      <c r="E29" s="77">
        <f>'приложение 10'!I745</f>
        <v>0</v>
      </c>
    </row>
    <row r="30" spans="1:5" ht="112.5">
      <c r="A30" s="43"/>
      <c r="B30" s="43" t="s">
        <v>115</v>
      </c>
      <c r="C30" s="58">
        <v>5020069180</v>
      </c>
      <c r="D30" s="80"/>
      <c r="E30" s="77">
        <f>E31+E32+E33</f>
        <v>933600</v>
      </c>
    </row>
    <row r="31" spans="1:5" ht="93.75">
      <c r="A31" s="43"/>
      <c r="B31" s="43" t="s">
        <v>114</v>
      </c>
      <c r="C31" s="58">
        <v>5020069180</v>
      </c>
      <c r="D31" s="80">
        <v>100</v>
      </c>
      <c r="E31" s="77">
        <f>'приложение 10'!I747</f>
        <v>933600</v>
      </c>
    </row>
    <row r="32" spans="1:5" ht="56.25" hidden="1">
      <c r="A32" s="43"/>
      <c r="B32" s="43" t="s">
        <v>106</v>
      </c>
      <c r="C32" s="58">
        <v>5020069180</v>
      </c>
      <c r="D32" s="80">
        <v>200</v>
      </c>
      <c r="E32" s="77">
        <f>'приложение 10'!I748</f>
        <v>0</v>
      </c>
    </row>
    <row r="33" spans="1:5" hidden="1">
      <c r="A33" s="43"/>
      <c r="B33" s="43" t="s">
        <v>109</v>
      </c>
      <c r="C33" s="58">
        <v>5020069180</v>
      </c>
      <c r="D33" s="80">
        <v>800</v>
      </c>
      <c r="E33" s="77">
        <f>'приложение 10'!I749</f>
        <v>0</v>
      </c>
    </row>
    <row r="34" spans="1:5" ht="75">
      <c r="A34" s="43"/>
      <c r="B34" s="43" t="s">
        <v>116</v>
      </c>
      <c r="C34" s="58">
        <v>5020069190</v>
      </c>
      <c r="D34" s="80"/>
      <c r="E34" s="77">
        <f>E35+E36+E37</f>
        <v>11419100</v>
      </c>
    </row>
    <row r="35" spans="1:5" ht="93.75">
      <c r="A35" s="43"/>
      <c r="B35" s="43" t="s">
        <v>114</v>
      </c>
      <c r="C35" s="58">
        <v>5020069190</v>
      </c>
      <c r="D35" s="80">
        <v>100</v>
      </c>
      <c r="E35" s="77">
        <f>'приложение 10'!I751</f>
        <v>10718600</v>
      </c>
    </row>
    <row r="36" spans="1:5" ht="56.25">
      <c r="A36" s="43"/>
      <c r="B36" s="43" t="s">
        <v>106</v>
      </c>
      <c r="C36" s="58">
        <v>5020069190</v>
      </c>
      <c r="D36" s="80">
        <v>200</v>
      </c>
      <c r="E36" s="77">
        <f>'приложение 10'!I752</f>
        <v>700000</v>
      </c>
    </row>
    <row r="37" spans="1:5">
      <c r="A37" s="43"/>
      <c r="B37" s="43" t="s">
        <v>109</v>
      </c>
      <c r="C37" s="58">
        <v>5020069190</v>
      </c>
      <c r="D37" s="80">
        <v>800</v>
      </c>
      <c r="E37" s="77">
        <f>'приложение 10'!I753</f>
        <v>500</v>
      </c>
    </row>
    <row r="38" spans="1:5" ht="75">
      <c r="A38" s="43"/>
      <c r="B38" s="43" t="s">
        <v>117</v>
      </c>
      <c r="C38" s="58">
        <v>5020069200</v>
      </c>
      <c r="D38" s="76"/>
      <c r="E38" s="77">
        <f>E39+E40</f>
        <v>5095200</v>
      </c>
    </row>
    <row r="39" spans="1:5" ht="112.5">
      <c r="A39" s="43"/>
      <c r="B39" s="43" t="s">
        <v>103</v>
      </c>
      <c r="C39" s="58">
        <v>5020069200</v>
      </c>
      <c r="D39" s="76" t="s">
        <v>104</v>
      </c>
      <c r="E39" s="77">
        <f>'приложение 10'!I42</f>
        <v>4995200</v>
      </c>
    </row>
    <row r="40" spans="1:5" ht="56.25">
      <c r="A40" s="43"/>
      <c r="B40" s="43" t="s">
        <v>106</v>
      </c>
      <c r="C40" s="58">
        <v>5020069200</v>
      </c>
      <c r="D40" s="76" t="s">
        <v>107</v>
      </c>
      <c r="E40" s="77">
        <f>'приложение 10'!I43</f>
        <v>100000</v>
      </c>
    </row>
    <row r="41" spans="1:5" ht="243.75">
      <c r="A41" s="43"/>
      <c r="B41" s="39" t="s">
        <v>118</v>
      </c>
      <c r="C41" s="82">
        <v>5020069210</v>
      </c>
      <c r="D41" s="83"/>
      <c r="E41" s="77">
        <f>E42</f>
        <v>933400</v>
      </c>
    </row>
    <row r="42" spans="1:5" ht="112.5">
      <c r="A42" s="43"/>
      <c r="B42" s="39" t="s">
        <v>103</v>
      </c>
      <c r="C42" s="82">
        <v>5020069210</v>
      </c>
      <c r="D42" s="83" t="s">
        <v>104</v>
      </c>
      <c r="E42" s="77">
        <f>'приложение 10'!I45</f>
        <v>933400</v>
      </c>
    </row>
    <row r="43" spans="1:5" ht="37.5">
      <c r="A43" s="43"/>
      <c r="B43" s="43" t="s">
        <v>119</v>
      </c>
      <c r="C43" s="58">
        <v>5030000000</v>
      </c>
      <c r="D43" s="76"/>
      <c r="E43" s="77">
        <f>E44</f>
        <v>20315800</v>
      </c>
    </row>
    <row r="44" spans="1:5" ht="56.25">
      <c r="A44" s="43"/>
      <c r="B44" s="43" t="s">
        <v>120</v>
      </c>
      <c r="C44" s="58">
        <v>5030010030</v>
      </c>
      <c r="D44" s="76"/>
      <c r="E44" s="77">
        <f>E45+E46</f>
        <v>20315800</v>
      </c>
    </row>
    <row r="45" spans="1:5" ht="56.25">
      <c r="A45" s="43"/>
      <c r="B45" s="43" t="s">
        <v>106</v>
      </c>
      <c r="C45" s="58">
        <v>5030010030</v>
      </c>
      <c r="D45" s="76" t="s">
        <v>107</v>
      </c>
      <c r="E45" s="77">
        <f>'приложение 10'!I24+'приложение 10'!I344+'приложение 10'!I351+'приложение 10'!I383+'приложение 10'!I675+'приложение 10'!I395+'приложение 10'!I320+'приложение 10'!I557+'приложение 10'!I626+'приложение 10'!I59</f>
        <v>18960800</v>
      </c>
    </row>
    <row r="46" spans="1:5">
      <c r="A46" s="43"/>
      <c r="B46" s="43" t="s">
        <v>109</v>
      </c>
      <c r="C46" s="58">
        <v>5030010030</v>
      </c>
      <c r="D46" s="76" t="s">
        <v>110</v>
      </c>
      <c r="E46" s="77">
        <f>'приложение 10'!I396+'приложение 10'!I60</f>
        <v>1355000</v>
      </c>
    </row>
    <row r="47" spans="1:5" ht="37.5">
      <c r="A47" s="43"/>
      <c r="B47" s="39" t="s">
        <v>121</v>
      </c>
      <c r="C47" s="82">
        <v>5040000000</v>
      </c>
      <c r="D47" s="83"/>
      <c r="E47" s="77">
        <f>E48</f>
        <v>1800000</v>
      </c>
    </row>
    <row r="48" spans="1:5" ht="37.5">
      <c r="A48" s="43"/>
      <c r="B48" s="39" t="s">
        <v>122</v>
      </c>
      <c r="C48" s="82">
        <v>5040010560</v>
      </c>
      <c r="D48" s="83"/>
      <c r="E48" s="77">
        <f>E49</f>
        <v>1800000</v>
      </c>
    </row>
    <row r="49" spans="1:7" ht="56.25">
      <c r="A49" s="43"/>
      <c r="B49" s="39" t="s">
        <v>106</v>
      </c>
      <c r="C49" s="82">
        <v>5040010560</v>
      </c>
      <c r="D49" s="83" t="s">
        <v>107</v>
      </c>
      <c r="E49" s="77">
        <f>'приложение 10'!I63</f>
        <v>1800000</v>
      </c>
    </row>
    <row r="50" spans="1:7" ht="37.5">
      <c r="A50" s="43"/>
      <c r="B50" s="39" t="s">
        <v>123</v>
      </c>
      <c r="C50" s="82">
        <v>5050000000</v>
      </c>
      <c r="D50" s="83"/>
      <c r="E50" s="77">
        <f>E51</f>
        <v>3500000</v>
      </c>
    </row>
    <row r="51" spans="1:7" ht="37.5">
      <c r="A51" s="43"/>
      <c r="B51" s="39" t="s">
        <v>124</v>
      </c>
      <c r="C51" s="82">
        <v>5050010780</v>
      </c>
      <c r="D51" s="83"/>
      <c r="E51" s="77">
        <f>E52</f>
        <v>3500000</v>
      </c>
    </row>
    <row r="52" spans="1:7" ht="56.25">
      <c r="A52" s="43"/>
      <c r="B52" s="39" t="s">
        <v>106</v>
      </c>
      <c r="C52" s="82">
        <v>5050010780</v>
      </c>
      <c r="D52" s="83" t="s">
        <v>107</v>
      </c>
      <c r="E52" s="77">
        <f>'приложение 10'!I66</f>
        <v>3500000</v>
      </c>
    </row>
    <row r="53" spans="1:7" s="71" customFormat="1" ht="37.5">
      <c r="A53" s="67" t="s">
        <v>34</v>
      </c>
      <c r="B53" s="67" t="s">
        <v>125</v>
      </c>
      <c r="C53" s="73">
        <v>5100000000</v>
      </c>
      <c r="D53" s="84"/>
      <c r="E53" s="75">
        <f>E54</f>
        <v>20000000</v>
      </c>
      <c r="G53" s="72"/>
    </row>
    <row r="54" spans="1:7" ht="56.25">
      <c r="A54" s="43"/>
      <c r="B54" s="39" t="s">
        <v>126</v>
      </c>
      <c r="C54" s="82">
        <v>5110000000</v>
      </c>
      <c r="D54" s="83"/>
      <c r="E54" s="77">
        <f>E55</f>
        <v>20000000</v>
      </c>
    </row>
    <row r="55" spans="1:7" ht="37.5">
      <c r="A55" s="43"/>
      <c r="B55" s="39" t="s">
        <v>127</v>
      </c>
      <c r="C55" s="82" t="s">
        <v>128</v>
      </c>
      <c r="D55" s="83"/>
      <c r="E55" s="77">
        <f>E56</f>
        <v>20000000</v>
      </c>
    </row>
    <row r="56" spans="1:7">
      <c r="A56" s="43"/>
      <c r="B56" s="39" t="s">
        <v>129</v>
      </c>
      <c r="C56" s="82" t="s">
        <v>128</v>
      </c>
      <c r="D56" s="83" t="s">
        <v>130</v>
      </c>
      <c r="E56" s="77">
        <f>'приложение 10'!I326</f>
        <v>20000000</v>
      </c>
    </row>
    <row r="57" spans="1:7" s="71" customFormat="1" ht="37.5">
      <c r="A57" s="67" t="s">
        <v>42</v>
      </c>
      <c r="B57" s="67" t="s">
        <v>131</v>
      </c>
      <c r="C57" s="73">
        <v>5200000000</v>
      </c>
      <c r="D57" s="84"/>
      <c r="E57" s="75">
        <f>E58+E63+E73+E79+E89+E94+E84+E68</f>
        <v>295158940</v>
      </c>
      <c r="G57" s="72"/>
    </row>
    <row r="58" spans="1:7">
      <c r="A58" s="43"/>
      <c r="B58" s="43" t="s">
        <v>132</v>
      </c>
      <c r="C58" s="58">
        <v>5210000000</v>
      </c>
      <c r="D58" s="76"/>
      <c r="E58" s="77">
        <f>E59</f>
        <v>142169240</v>
      </c>
    </row>
    <row r="59" spans="1:7" ht="37.5">
      <c r="A59" s="43"/>
      <c r="B59" s="78" t="s">
        <v>133</v>
      </c>
      <c r="C59" s="58">
        <v>5210000590</v>
      </c>
      <c r="D59" s="76"/>
      <c r="E59" s="77">
        <f>E60+E61+E62</f>
        <v>142169240</v>
      </c>
    </row>
    <row r="60" spans="1:7" ht="112.5">
      <c r="A60" s="43"/>
      <c r="B60" s="43" t="s">
        <v>103</v>
      </c>
      <c r="C60" s="58">
        <v>5210000590</v>
      </c>
      <c r="D60" s="76" t="s">
        <v>104</v>
      </c>
      <c r="E60" s="77">
        <f>'приложение 10'!I253+'приложение 10'!I70</f>
        <v>126934840</v>
      </c>
    </row>
    <row r="61" spans="1:7" ht="56.25">
      <c r="A61" s="43"/>
      <c r="B61" s="43" t="s">
        <v>106</v>
      </c>
      <c r="C61" s="58">
        <v>5210000590</v>
      </c>
      <c r="D61" s="76" t="s">
        <v>107</v>
      </c>
      <c r="E61" s="77">
        <f>'приложение 10'!I254+'приложение 10'!I71</f>
        <v>15057700</v>
      </c>
    </row>
    <row r="62" spans="1:7">
      <c r="A62" s="43"/>
      <c r="B62" s="43" t="s">
        <v>109</v>
      </c>
      <c r="C62" s="58">
        <v>5210000590</v>
      </c>
      <c r="D62" s="76" t="s">
        <v>110</v>
      </c>
      <c r="E62" s="77">
        <f>'приложение 10'!I255+'приложение 10'!I72</f>
        <v>176700</v>
      </c>
    </row>
    <row r="63" spans="1:7">
      <c r="A63" s="43"/>
      <c r="B63" s="85" t="s">
        <v>134</v>
      </c>
      <c r="C63" s="58">
        <v>5220000000</v>
      </c>
      <c r="D63" s="76"/>
      <c r="E63" s="77">
        <f>E64</f>
        <v>32516500</v>
      </c>
    </row>
    <row r="64" spans="1:7" ht="37.5">
      <c r="A64" s="43"/>
      <c r="B64" s="78" t="s">
        <v>133</v>
      </c>
      <c r="C64" s="58">
        <v>5220000590</v>
      </c>
      <c r="D64" s="76"/>
      <c r="E64" s="77">
        <f>E65+E66+E67</f>
        <v>32516500</v>
      </c>
    </row>
    <row r="65" spans="1:5" ht="112.5">
      <c r="A65" s="43"/>
      <c r="B65" s="43" t="s">
        <v>103</v>
      </c>
      <c r="C65" s="58">
        <v>5220000590</v>
      </c>
      <c r="D65" s="76" t="s">
        <v>104</v>
      </c>
      <c r="E65" s="77">
        <f>'приложение 10'!I75</f>
        <v>18907500</v>
      </c>
    </row>
    <row r="66" spans="1:5" ht="56.25">
      <c r="A66" s="43"/>
      <c r="B66" s="43" t="s">
        <v>106</v>
      </c>
      <c r="C66" s="58">
        <v>5220000590</v>
      </c>
      <c r="D66" s="76" t="s">
        <v>107</v>
      </c>
      <c r="E66" s="77">
        <f>'приложение 10'!I76</f>
        <v>13445000</v>
      </c>
    </row>
    <row r="67" spans="1:5">
      <c r="A67" s="43"/>
      <c r="B67" s="43" t="s">
        <v>109</v>
      </c>
      <c r="C67" s="58">
        <v>5220000590</v>
      </c>
      <c r="D67" s="76" t="s">
        <v>110</v>
      </c>
      <c r="E67" s="77">
        <f>'приложение 10'!I77</f>
        <v>164000</v>
      </c>
    </row>
    <row r="68" spans="1:5">
      <c r="A68" s="43"/>
      <c r="B68" s="39" t="s">
        <v>135</v>
      </c>
      <c r="C68" s="82">
        <v>5230000000</v>
      </c>
      <c r="D68" s="83"/>
      <c r="E68" s="77">
        <f>E69</f>
        <v>9843000</v>
      </c>
    </row>
    <row r="69" spans="1:5" ht="37.5">
      <c r="A69" s="43"/>
      <c r="B69" s="39" t="s">
        <v>133</v>
      </c>
      <c r="C69" s="82">
        <v>5230000590</v>
      </c>
      <c r="D69" s="83"/>
      <c r="E69" s="77">
        <f>E70+E71+E72</f>
        <v>9843000</v>
      </c>
    </row>
    <row r="70" spans="1:5" ht="112.5">
      <c r="A70" s="43"/>
      <c r="B70" s="39" t="s">
        <v>103</v>
      </c>
      <c r="C70" s="82">
        <v>5230000590</v>
      </c>
      <c r="D70" s="83" t="s">
        <v>104</v>
      </c>
      <c r="E70" s="77">
        <f>'приложение 10'!I80</f>
        <v>9239300</v>
      </c>
    </row>
    <row r="71" spans="1:5" ht="56.25">
      <c r="A71" s="43"/>
      <c r="B71" s="39" t="s">
        <v>106</v>
      </c>
      <c r="C71" s="82">
        <v>5230000590</v>
      </c>
      <c r="D71" s="83" t="s">
        <v>107</v>
      </c>
      <c r="E71" s="77">
        <f>'приложение 10'!I81</f>
        <v>350300</v>
      </c>
    </row>
    <row r="72" spans="1:5">
      <c r="A72" s="43"/>
      <c r="B72" s="39" t="s">
        <v>109</v>
      </c>
      <c r="C72" s="82">
        <v>5230000590</v>
      </c>
      <c r="D72" s="83" t="s">
        <v>110</v>
      </c>
      <c r="E72" s="77">
        <f>'приложение 10'!I82</f>
        <v>253400</v>
      </c>
    </row>
    <row r="73" spans="1:5">
      <c r="A73" s="43"/>
      <c r="B73" s="78" t="s">
        <v>136</v>
      </c>
      <c r="C73" s="58">
        <v>5240000000</v>
      </c>
      <c r="D73" s="76"/>
      <c r="E73" s="77">
        <f>E74</f>
        <v>39673500</v>
      </c>
    </row>
    <row r="74" spans="1:5" ht="37.5">
      <c r="A74" s="43"/>
      <c r="B74" s="78" t="s">
        <v>133</v>
      </c>
      <c r="C74" s="58">
        <v>5240000590</v>
      </c>
      <c r="D74" s="76"/>
      <c r="E74" s="77">
        <f>E75+E76+E78+E77</f>
        <v>39673500</v>
      </c>
    </row>
    <row r="75" spans="1:5" ht="112.5">
      <c r="A75" s="43"/>
      <c r="B75" s="43" t="s">
        <v>103</v>
      </c>
      <c r="C75" s="58">
        <v>5240000590</v>
      </c>
      <c r="D75" s="76" t="s">
        <v>104</v>
      </c>
      <c r="E75" s="77">
        <f>'приложение 10'!I107</f>
        <v>24648100</v>
      </c>
    </row>
    <row r="76" spans="1:5" ht="56.25">
      <c r="A76" s="43"/>
      <c r="B76" s="43" t="s">
        <v>106</v>
      </c>
      <c r="C76" s="58">
        <v>5240000590</v>
      </c>
      <c r="D76" s="76" t="s">
        <v>107</v>
      </c>
      <c r="E76" s="77">
        <f>'приложение 10'!I108</f>
        <v>3000400</v>
      </c>
    </row>
    <row r="77" spans="1:5">
      <c r="A77" s="43"/>
      <c r="B77" s="43" t="s">
        <v>129</v>
      </c>
      <c r="C77" s="58">
        <v>5240000590</v>
      </c>
      <c r="D77" s="76" t="s">
        <v>130</v>
      </c>
      <c r="E77" s="77">
        <f>'приложение 10'!I109</f>
        <v>12000000</v>
      </c>
    </row>
    <row r="78" spans="1:5">
      <c r="A78" s="43"/>
      <c r="B78" s="43" t="s">
        <v>109</v>
      </c>
      <c r="C78" s="58">
        <v>5240000590</v>
      </c>
      <c r="D78" s="76" t="s">
        <v>110</v>
      </c>
      <c r="E78" s="77">
        <f>'приложение 10'!I110</f>
        <v>25000</v>
      </c>
    </row>
    <row r="79" spans="1:5">
      <c r="A79" s="43"/>
      <c r="B79" s="43" t="s">
        <v>137</v>
      </c>
      <c r="C79" s="58">
        <v>5250000000</v>
      </c>
      <c r="D79" s="80"/>
      <c r="E79" s="77">
        <f>E80</f>
        <v>31787400</v>
      </c>
    </row>
    <row r="80" spans="1:5" ht="37.5">
      <c r="A80" s="43"/>
      <c r="B80" s="43" t="s">
        <v>133</v>
      </c>
      <c r="C80" s="58">
        <v>5250000590</v>
      </c>
      <c r="D80" s="80"/>
      <c r="E80" s="77">
        <f>E81+E82+E83</f>
        <v>31787400</v>
      </c>
    </row>
    <row r="81" spans="1:5" ht="112.5">
      <c r="A81" s="43"/>
      <c r="B81" s="43" t="s">
        <v>103</v>
      </c>
      <c r="C81" s="58">
        <v>5250000590</v>
      </c>
      <c r="D81" s="80">
        <v>100</v>
      </c>
      <c r="E81" s="77">
        <f>'приложение 10'!I510+'приложение 10'!I600</f>
        <v>28694900</v>
      </c>
    </row>
    <row r="82" spans="1:5" ht="56.25">
      <c r="A82" s="43"/>
      <c r="B82" s="43" t="s">
        <v>106</v>
      </c>
      <c r="C82" s="58">
        <v>5250000590</v>
      </c>
      <c r="D82" s="80">
        <v>200</v>
      </c>
      <c r="E82" s="77">
        <f>'приложение 10'!I511+'приложение 10'!I601</f>
        <v>3064500</v>
      </c>
    </row>
    <row r="83" spans="1:5">
      <c r="A83" s="43"/>
      <c r="B83" s="43" t="s">
        <v>109</v>
      </c>
      <c r="C83" s="58">
        <v>5250000590</v>
      </c>
      <c r="D83" s="80">
        <v>800</v>
      </c>
      <c r="E83" s="77">
        <f>'приложение 10'!I512+'приложение 10'!I602</f>
        <v>28000</v>
      </c>
    </row>
    <row r="84" spans="1:5">
      <c r="A84" s="43"/>
      <c r="B84" s="43" t="s">
        <v>138</v>
      </c>
      <c r="C84" s="58">
        <v>5260000000</v>
      </c>
      <c r="D84" s="76"/>
      <c r="E84" s="77">
        <f>E85</f>
        <v>19911500</v>
      </c>
    </row>
    <row r="85" spans="1:5" ht="37.5">
      <c r="A85" s="43"/>
      <c r="B85" s="43" t="s">
        <v>133</v>
      </c>
      <c r="C85" s="58">
        <v>5260000590</v>
      </c>
      <c r="D85" s="76"/>
      <c r="E85" s="77">
        <f>E86+E87+E88</f>
        <v>19911500</v>
      </c>
    </row>
    <row r="86" spans="1:5" ht="112.5">
      <c r="A86" s="43"/>
      <c r="B86" s="43" t="s">
        <v>103</v>
      </c>
      <c r="C86" s="58">
        <v>5260000590</v>
      </c>
      <c r="D86" s="76" t="s">
        <v>104</v>
      </c>
      <c r="E86" s="77">
        <f>'приложение 10'!I85</f>
        <v>16472500</v>
      </c>
    </row>
    <row r="87" spans="1:5" ht="56.25">
      <c r="A87" s="43"/>
      <c r="B87" s="43" t="s">
        <v>106</v>
      </c>
      <c r="C87" s="58">
        <v>5260000590</v>
      </c>
      <c r="D87" s="76" t="s">
        <v>107</v>
      </c>
      <c r="E87" s="77">
        <f>'приложение 10'!I86</f>
        <v>2792000</v>
      </c>
    </row>
    <row r="88" spans="1:5">
      <c r="A88" s="43"/>
      <c r="B88" s="43" t="s">
        <v>109</v>
      </c>
      <c r="C88" s="58">
        <v>5260000590</v>
      </c>
      <c r="D88" s="76" t="s">
        <v>110</v>
      </c>
      <c r="E88" s="77">
        <f>'приложение 10'!I87</f>
        <v>647000</v>
      </c>
    </row>
    <row r="89" spans="1:5">
      <c r="A89" s="43"/>
      <c r="B89" s="43" t="s">
        <v>139</v>
      </c>
      <c r="C89" s="58">
        <v>5270000000</v>
      </c>
      <c r="D89" s="80"/>
      <c r="E89" s="77">
        <f>E90</f>
        <v>15130300</v>
      </c>
    </row>
    <row r="90" spans="1:5" ht="37.5">
      <c r="A90" s="43"/>
      <c r="B90" s="43" t="s">
        <v>133</v>
      </c>
      <c r="C90" s="58">
        <v>5270000590</v>
      </c>
      <c r="D90" s="80"/>
      <c r="E90" s="77">
        <f>E91+E92+E93</f>
        <v>15130300</v>
      </c>
    </row>
    <row r="91" spans="1:5" ht="112.5">
      <c r="A91" s="43"/>
      <c r="B91" s="43" t="s">
        <v>103</v>
      </c>
      <c r="C91" s="58">
        <v>5270000590</v>
      </c>
      <c r="D91" s="80">
        <v>100</v>
      </c>
      <c r="E91" s="77">
        <f>'приложение 10'!I681</f>
        <v>13567100</v>
      </c>
    </row>
    <row r="92" spans="1:5" ht="56.25">
      <c r="A92" s="43"/>
      <c r="B92" s="43" t="s">
        <v>106</v>
      </c>
      <c r="C92" s="58">
        <v>5270000590</v>
      </c>
      <c r="D92" s="80">
        <v>200</v>
      </c>
      <c r="E92" s="77">
        <f>'приложение 10'!I682</f>
        <v>1558200</v>
      </c>
    </row>
    <row r="93" spans="1:5">
      <c r="A93" s="43"/>
      <c r="B93" s="43" t="s">
        <v>109</v>
      </c>
      <c r="C93" s="58">
        <v>5270000590</v>
      </c>
      <c r="D93" s="80">
        <v>800</v>
      </c>
      <c r="E93" s="77">
        <f>'приложение 10'!I683</f>
        <v>5000</v>
      </c>
    </row>
    <row r="94" spans="1:5" ht="56.25">
      <c r="A94" s="43"/>
      <c r="B94" s="43" t="s">
        <v>140</v>
      </c>
      <c r="C94" s="58">
        <v>5280000000</v>
      </c>
      <c r="D94" s="76"/>
      <c r="E94" s="77">
        <f>E95</f>
        <v>4127500</v>
      </c>
    </row>
    <row r="95" spans="1:5" ht="37.5">
      <c r="A95" s="43"/>
      <c r="B95" s="43" t="s">
        <v>141</v>
      </c>
      <c r="C95" s="58">
        <v>5280000590</v>
      </c>
      <c r="D95" s="76"/>
      <c r="E95" s="77">
        <f>E96+E97+E98</f>
        <v>4127500</v>
      </c>
    </row>
    <row r="96" spans="1:5" ht="112.5">
      <c r="A96" s="43"/>
      <c r="B96" s="43" t="s">
        <v>103</v>
      </c>
      <c r="C96" s="58">
        <v>5280000590</v>
      </c>
      <c r="D96" s="76" t="s">
        <v>104</v>
      </c>
      <c r="E96" s="77">
        <f>'приложение 10'!I686</f>
        <v>3965500</v>
      </c>
    </row>
    <row r="97" spans="1:7" ht="56.25">
      <c r="A97" s="43"/>
      <c r="B97" s="43" t="s">
        <v>106</v>
      </c>
      <c r="C97" s="58">
        <v>5280000590</v>
      </c>
      <c r="D97" s="76" t="s">
        <v>107</v>
      </c>
      <c r="E97" s="77">
        <f>'приложение 10'!I687</f>
        <v>161000</v>
      </c>
    </row>
    <row r="98" spans="1:7">
      <c r="A98" s="43"/>
      <c r="B98" s="43" t="s">
        <v>109</v>
      </c>
      <c r="C98" s="58">
        <v>5280000590</v>
      </c>
      <c r="D98" s="76" t="s">
        <v>110</v>
      </c>
      <c r="E98" s="77">
        <f>'приложение 10'!I688</f>
        <v>1000</v>
      </c>
    </row>
    <row r="99" spans="1:7" s="71" customFormat="1" ht="56.25">
      <c r="A99" s="67" t="s">
        <v>51</v>
      </c>
      <c r="B99" s="67" t="s">
        <v>142</v>
      </c>
      <c r="C99" s="73">
        <v>5300000000</v>
      </c>
      <c r="D99" s="84"/>
      <c r="E99" s="75">
        <f>E100+E105</f>
        <v>2760700</v>
      </c>
      <c r="G99" s="72"/>
    </row>
    <row r="100" spans="1:7">
      <c r="A100" s="43"/>
      <c r="B100" s="78" t="s">
        <v>143</v>
      </c>
      <c r="C100" s="58">
        <v>5310000000</v>
      </c>
      <c r="D100" s="76"/>
      <c r="E100" s="77">
        <f>E101</f>
        <v>1760700</v>
      </c>
    </row>
    <row r="101" spans="1:7" ht="37.5">
      <c r="A101" s="43"/>
      <c r="B101" s="39" t="s">
        <v>144</v>
      </c>
      <c r="C101" s="82">
        <v>5310010350</v>
      </c>
      <c r="D101" s="83"/>
      <c r="E101" s="77">
        <f>E102+E103+E104</f>
        <v>1760700</v>
      </c>
    </row>
    <row r="102" spans="1:7" ht="112.5">
      <c r="A102" s="43"/>
      <c r="B102" s="39" t="s">
        <v>103</v>
      </c>
      <c r="C102" s="82">
        <v>5310010350</v>
      </c>
      <c r="D102" s="83" t="s">
        <v>104</v>
      </c>
      <c r="E102" s="77">
        <f>'приложение 10'!I692</f>
        <v>100000</v>
      </c>
    </row>
    <row r="103" spans="1:7" ht="56.25">
      <c r="A103" s="43"/>
      <c r="B103" s="39" t="s">
        <v>106</v>
      </c>
      <c r="C103" s="82">
        <v>5310010350</v>
      </c>
      <c r="D103" s="83" t="s">
        <v>107</v>
      </c>
      <c r="E103" s="77">
        <f>'приложение 10'!I693</f>
        <v>1210700</v>
      </c>
    </row>
    <row r="104" spans="1:7" ht="37.5">
      <c r="A104" s="43"/>
      <c r="B104" s="39" t="s">
        <v>145</v>
      </c>
      <c r="C104" s="82">
        <v>5310010350</v>
      </c>
      <c r="D104" s="83" t="s">
        <v>146</v>
      </c>
      <c r="E104" s="77">
        <f>'приложение 10'!I694</f>
        <v>450000</v>
      </c>
    </row>
    <row r="105" spans="1:7" ht="37.5">
      <c r="A105" s="43"/>
      <c r="B105" s="39" t="s">
        <v>147</v>
      </c>
      <c r="C105" s="82">
        <v>5320000000</v>
      </c>
      <c r="D105" s="83"/>
      <c r="E105" s="86">
        <f>E106</f>
        <v>1000000</v>
      </c>
    </row>
    <row r="106" spans="1:7" ht="56.25">
      <c r="A106" s="43"/>
      <c r="B106" s="39" t="s">
        <v>148</v>
      </c>
      <c r="C106" s="82">
        <v>5320010360</v>
      </c>
      <c r="D106" s="83"/>
      <c r="E106" s="86">
        <f>E107+E108</f>
        <v>1000000</v>
      </c>
    </row>
    <row r="107" spans="1:7" ht="112.5">
      <c r="A107" s="43"/>
      <c r="B107" s="39" t="s">
        <v>103</v>
      </c>
      <c r="C107" s="82">
        <v>5320010360</v>
      </c>
      <c r="D107" s="83" t="s">
        <v>104</v>
      </c>
      <c r="E107" s="86">
        <f>'приложение 10'!I697</f>
        <v>900000</v>
      </c>
    </row>
    <row r="108" spans="1:7">
      <c r="A108" s="43"/>
      <c r="B108" s="39" t="s">
        <v>109</v>
      </c>
      <c r="C108" s="82">
        <v>5320010360</v>
      </c>
      <c r="D108" s="83" t="s">
        <v>110</v>
      </c>
      <c r="E108" s="86">
        <f>'приложение 10'!I698</f>
        <v>100000</v>
      </c>
    </row>
    <row r="109" spans="1:7" s="71" customFormat="1" ht="37.5">
      <c r="A109" s="67" t="s">
        <v>55</v>
      </c>
      <c r="B109" s="67" t="s">
        <v>149</v>
      </c>
      <c r="C109" s="73">
        <v>5400000000</v>
      </c>
      <c r="D109" s="87"/>
      <c r="E109" s="75">
        <f>E110</f>
        <v>91853000</v>
      </c>
      <c r="G109" s="72"/>
    </row>
    <row r="110" spans="1:7">
      <c r="A110" s="43"/>
      <c r="B110" s="43" t="s">
        <v>150</v>
      </c>
      <c r="C110" s="58">
        <v>5410000000</v>
      </c>
      <c r="D110" s="76"/>
      <c r="E110" s="77">
        <f>E115+E111+E113+E117+E119</f>
        <v>91853000</v>
      </c>
    </row>
    <row r="111" spans="1:7" ht="150">
      <c r="A111" s="43"/>
      <c r="B111" s="39" t="s">
        <v>151</v>
      </c>
      <c r="C111" s="82">
        <v>5410069100</v>
      </c>
      <c r="D111" s="88"/>
      <c r="E111" s="77">
        <f>E112</f>
        <v>51959700</v>
      </c>
    </row>
    <row r="112" spans="1:7" ht="37.5">
      <c r="A112" s="43"/>
      <c r="B112" s="39" t="s">
        <v>145</v>
      </c>
      <c r="C112" s="82">
        <v>5410069100</v>
      </c>
      <c r="D112" s="88">
        <v>300</v>
      </c>
      <c r="E112" s="77">
        <f>'приложение 10'!I732</f>
        <v>51959700</v>
      </c>
    </row>
    <row r="113" spans="1:7" ht="93.75">
      <c r="A113" s="43"/>
      <c r="B113" s="39" t="s">
        <v>152</v>
      </c>
      <c r="C113" s="82">
        <v>5410069110</v>
      </c>
      <c r="D113" s="88"/>
      <c r="E113" s="77">
        <f>E114</f>
        <v>378500</v>
      </c>
    </row>
    <row r="114" spans="1:7" ht="37.5">
      <c r="A114" s="43"/>
      <c r="B114" s="39" t="s">
        <v>145</v>
      </c>
      <c r="C114" s="82">
        <v>5410069110</v>
      </c>
      <c r="D114" s="88">
        <v>300</v>
      </c>
      <c r="E114" s="77">
        <f>'приложение 10'!I734</f>
        <v>378500</v>
      </c>
    </row>
    <row r="115" spans="1:7" ht="150">
      <c r="A115" s="43"/>
      <c r="B115" s="39" t="s">
        <v>153</v>
      </c>
      <c r="C115" s="82">
        <v>5410069120</v>
      </c>
      <c r="D115" s="83"/>
      <c r="E115" s="77">
        <f>E116</f>
        <v>284300</v>
      </c>
    </row>
    <row r="116" spans="1:7" ht="56.25">
      <c r="A116" s="43"/>
      <c r="B116" s="39" t="s">
        <v>106</v>
      </c>
      <c r="C116" s="82">
        <v>5410069120</v>
      </c>
      <c r="D116" s="83" t="s">
        <v>107</v>
      </c>
      <c r="E116" s="77">
        <f>'приложение 10'!I726</f>
        <v>284300</v>
      </c>
    </row>
    <row r="117" spans="1:7" ht="93.75">
      <c r="A117" s="43"/>
      <c r="B117" s="39" t="s">
        <v>154</v>
      </c>
      <c r="C117" s="82">
        <v>5410069130</v>
      </c>
      <c r="D117" s="88"/>
      <c r="E117" s="77">
        <f>E118</f>
        <v>38843600</v>
      </c>
    </row>
    <row r="118" spans="1:7" ht="37.5">
      <c r="A118" s="43"/>
      <c r="B118" s="39" t="s">
        <v>145</v>
      </c>
      <c r="C118" s="82">
        <v>5410069130</v>
      </c>
      <c r="D118" s="88">
        <v>300</v>
      </c>
      <c r="E118" s="77">
        <f>'приложение 10'!I736</f>
        <v>38843600</v>
      </c>
    </row>
    <row r="119" spans="1:7" ht="112.5">
      <c r="A119" s="43"/>
      <c r="B119" s="39" t="s">
        <v>155</v>
      </c>
      <c r="C119" s="82">
        <v>5410069140</v>
      </c>
      <c r="D119" s="88"/>
      <c r="E119" s="77">
        <f>E120</f>
        <v>386900</v>
      </c>
    </row>
    <row r="120" spans="1:7" ht="37.5">
      <c r="A120" s="43"/>
      <c r="B120" s="39" t="s">
        <v>145</v>
      </c>
      <c r="C120" s="82">
        <v>5410069140</v>
      </c>
      <c r="D120" s="88">
        <v>300</v>
      </c>
      <c r="E120" s="77">
        <f>'приложение 10'!I738</f>
        <v>386900</v>
      </c>
    </row>
    <row r="121" spans="1:7" s="71" customFormat="1" ht="75">
      <c r="A121" s="67" t="s">
        <v>63</v>
      </c>
      <c r="B121" s="67" t="s">
        <v>156</v>
      </c>
      <c r="C121" s="73">
        <v>5500000000</v>
      </c>
      <c r="D121" s="84"/>
      <c r="E121" s="75">
        <f>E122+E125+E128</f>
        <v>19257607</v>
      </c>
      <c r="G121" s="72"/>
    </row>
    <row r="122" spans="1:7">
      <c r="A122" s="43"/>
      <c r="B122" s="39" t="s">
        <v>157</v>
      </c>
      <c r="C122" s="82">
        <v>5510000000</v>
      </c>
      <c r="D122" s="83"/>
      <c r="E122" s="77">
        <f>E123</f>
        <v>18554600</v>
      </c>
    </row>
    <row r="123" spans="1:7" ht="168.75">
      <c r="A123" s="43"/>
      <c r="B123" s="39" t="s">
        <v>158</v>
      </c>
      <c r="C123" s="82">
        <v>5510060912</v>
      </c>
      <c r="D123" s="83"/>
      <c r="E123" s="77">
        <f>E124</f>
        <v>18554600</v>
      </c>
    </row>
    <row r="124" spans="1:7">
      <c r="A124" s="43"/>
      <c r="B124" s="39" t="s">
        <v>109</v>
      </c>
      <c r="C124" s="82">
        <v>5510060912</v>
      </c>
      <c r="D124" s="83" t="s">
        <v>110</v>
      </c>
      <c r="E124" s="77">
        <f>'приложение 10'!I365</f>
        <v>18554600</v>
      </c>
    </row>
    <row r="125" spans="1:7" ht="37.5">
      <c r="A125" s="43"/>
      <c r="B125" s="39" t="s">
        <v>159</v>
      </c>
      <c r="C125" s="82">
        <v>5520000000</v>
      </c>
      <c r="D125" s="83"/>
      <c r="E125" s="77">
        <f>E126</f>
        <v>686100</v>
      </c>
    </row>
    <row r="126" spans="1:7" ht="187.5">
      <c r="A126" s="43"/>
      <c r="B126" s="39" t="s">
        <v>160</v>
      </c>
      <c r="C126" s="82">
        <v>5520061650</v>
      </c>
      <c r="D126" s="83"/>
      <c r="E126" s="77">
        <f>E127</f>
        <v>686100</v>
      </c>
    </row>
    <row r="127" spans="1:7" ht="56.25">
      <c r="A127" s="43"/>
      <c r="B127" s="39" t="s">
        <v>106</v>
      </c>
      <c r="C127" s="82">
        <v>5520061650</v>
      </c>
      <c r="D127" s="83" t="s">
        <v>107</v>
      </c>
      <c r="E127" s="77">
        <f>'приложение 10'!I368</f>
        <v>686100</v>
      </c>
    </row>
    <row r="128" spans="1:7" ht="56.25">
      <c r="A128" s="43"/>
      <c r="B128" s="39" t="s">
        <v>161</v>
      </c>
      <c r="C128" s="82">
        <v>5530000000</v>
      </c>
      <c r="D128" s="83"/>
      <c r="E128" s="77">
        <f>E129</f>
        <v>16907</v>
      </c>
    </row>
    <row r="129" spans="1:1024" ht="37.5">
      <c r="A129" s="43"/>
      <c r="B129" s="39" t="s">
        <v>162</v>
      </c>
      <c r="C129" s="82" t="s">
        <v>163</v>
      </c>
      <c r="D129" s="83"/>
      <c r="E129" s="77">
        <f>E130</f>
        <v>16907</v>
      </c>
    </row>
    <row r="130" spans="1:1024" ht="56.25">
      <c r="A130" s="43"/>
      <c r="B130" s="39" t="s">
        <v>106</v>
      </c>
      <c r="C130" s="82" t="s">
        <v>163</v>
      </c>
      <c r="D130" s="83" t="s">
        <v>107</v>
      </c>
      <c r="E130" s="77">
        <f>'приложение 10'!I371</f>
        <v>16907</v>
      </c>
    </row>
    <row r="131" spans="1:1024" s="71" customFormat="1" ht="37.5">
      <c r="A131" s="67" t="s">
        <v>69</v>
      </c>
      <c r="B131" s="30" t="s">
        <v>164</v>
      </c>
      <c r="C131" s="89">
        <v>5600000000</v>
      </c>
      <c r="D131" s="90"/>
      <c r="E131" s="75">
        <f>E132</f>
        <v>500000</v>
      </c>
      <c r="G131" s="72"/>
      <c r="AMJ131" s="42"/>
    </row>
    <row r="132" spans="1:1024" ht="56.25">
      <c r="A132" s="43"/>
      <c r="B132" s="39" t="s">
        <v>165</v>
      </c>
      <c r="C132" s="82">
        <v>5610000000</v>
      </c>
      <c r="D132" s="83"/>
      <c r="E132" s="77">
        <f>E133</f>
        <v>500000</v>
      </c>
    </row>
    <row r="133" spans="1:1024" ht="37.5">
      <c r="A133" s="43"/>
      <c r="B133" s="39" t="s">
        <v>166</v>
      </c>
      <c r="C133" s="82">
        <v>5610010550</v>
      </c>
      <c r="D133" s="83"/>
      <c r="E133" s="77">
        <f>E134</f>
        <v>500000</v>
      </c>
    </row>
    <row r="134" spans="1:1024" ht="56.25">
      <c r="A134" s="43"/>
      <c r="B134" s="39" t="s">
        <v>106</v>
      </c>
      <c r="C134" s="82">
        <v>5610010550</v>
      </c>
      <c r="D134" s="83" t="s">
        <v>107</v>
      </c>
      <c r="E134" s="77">
        <f>'приложение 10'!I161</f>
        <v>500000</v>
      </c>
    </row>
    <row r="135" spans="1:1024" s="71" customFormat="1" ht="56.25">
      <c r="A135" s="67" t="s">
        <v>72</v>
      </c>
      <c r="B135" s="30" t="s">
        <v>167</v>
      </c>
      <c r="C135" s="89">
        <v>5700000000</v>
      </c>
      <c r="D135" s="90"/>
      <c r="E135" s="75">
        <f>E136</f>
        <v>330000</v>
      </c>
      <c r="G135" s="72"/>
      <c r="AMJ135" s="42"/>
    </row>
    <row r="136" spans="1:1024" ht="37.5">
      <c r="A136" s="43"/>
      <c r="B136" s="39" t="s">
        <v>168</v>
      </c>
      <c r="C136" s="82">
        <v>5710000000</v>
      </c>
      <c r="D136" s="83"/>
      <c r="E136" s="77">
        <f>E137</f>
        <v>330000</v>
      </c>
    </row>
    <row r="137" spans="1:1024" ht="56.25">
      <c r="A137" s="43"/>
      <c r="B137" s="39" t="s">
        <v>169</v>
      </c>
      <c r="C137" s="82">
        <v>5710010400</v>
      </c>
      <c r="D137" s="83"/>
      <c r="E137" s="77">
        <f>E138</f>
        <v>330000</v>
      </c>
    </row>
    <row r="138" spans="1:1024" ht="56.25">
      <c r="A138" s="43"/>
      <c r="B138" s="39" t="s">
        <v>106</v>
      </c>
      <c r="C138" s="82">
        <v>5710010400</v>
      </c>
      <c r="D138" s="83" t="s">
        <v>107</v>
      </c>
      <c r="E138" s="77">
        <f>'приложение 10'!I165</f>
        <v>330000</v>
      </c>
    </row>
    <row r="139" spans="1:1024" s="71" customFormat="1" ht="37.5">
      <c r="A139" s="67" t="s">
        <v>77</v>
      </c>
      <c r="B139" s="67" t="s">
        <v>170</v>
      </c>
      <c r="C139" s="73">
        <v>5800000000</v>
      </c>
      <c r="D139" s="87"/>
      <c r="E139" s="75">
        <f>E140+E182+E198</f>
        <v>3254312116</v>
      </c>
      <c r="G139" s="72"/>
    </row>
    <row r="140" spans="1:1024" ht="37.5">
      <c r="A140" s="43"/>
      <c r="B140" s="43" t="s">
        <v>171</v>
      </c>
      <c r="C140" s="58">
        <v>5810000000</v>
      </c>
      <c r="D140" s="80"/>
      <c r="E140" s="77">
        <f>E147+E149+E151+E153+E141+E145+E161+E157+E172+E175+E143+E159+E155</f>
        <v>2870416378</v>
      </c>
    </row>
    <row r="141" spans="1:1024" ht="37.5">
      <c r="A141" s="43"/>
      <c r="B141" s="43" t="s">
        <v>133</v>
      </c>
      <c r="C141" s="58">
        <v>5810000590</v>
      </c>
      <c r="D141" s="80"/>
      <c r="E141" s="77">
        <f>E142</f>
        <v>495681352</v>
      </c>
    </row>
    <row r="142" spans="1:1024" ht="62.25" customHeight="1">
      <c r="A142" s="43"/>
      <c r="B142" s="43" t="s">
        <v>172</v>
      </c>
      <c r="C142" s="58">
        <v>5810000590</v>
      </c>
      <c r="D142" s="80">
        <v>600</v>
      </c>
      <c r="E142" s="77">
        <f>'приложение 10'!I402+'приложение 10'!I432</f>
        <v>495681352</v>
      </c>
    </row>
    <row r="143" spans="1:1024" ht="62.25" customHeight="1">
      <c r="A143" s="43"/>
      <c r="B143" s="39" t="s">
        <v>173</v>
      </c>
      <c r="C143" s="82">
        <v>5810009010</v>
      </c>
      <c r="D143" s="88"/>
      <c r="E143" s="77">
        <f>E144</f>
        <v>360000</v>
      </c>
    </row>
    <row r="144" spans="1:1024" ht="62.25" customHeight="1">
      <c r="A144" s="43"/>
      <c r="B144" s="39" t="s">
        <v>174</v>
      </c>
      <c r="C144" s="82">
        <v>5810009010</v>
      </c>
      <c r="D144" s="88">
        <v>600</v>
      </c>
      <c r="E144" s="77">
        <f>'приложение 10'!I434</f>
        <v>360000</v>
      </c>
    </row>
    <row r="145" spans="1:5">
      <c r="A145" s="43"/>
      <c r="B145" s="43" t="s">
        <v>175</v>
      </c>
      <c r="C145" s="58">
        <v>5810009020</v>
      </c>
      <c r="D145" s="80"/>
      <c r="E145" s="77">
        <f>E146</f>
        <v>2103348</v>
      </c>
    </row>
    <row r="146" spans="1:5" ht="56.25">
      <c r="A146" s="43"/>
      <c r="B146" s="43" t="s">
        <v>174</v>
      </c>
      <c r="C146" s="58">
        <v>5810009020</v>
      </c>
      <c r="D146" s="80">
        <v>600</v>
      </c>
      <c r="E146" s="77">
        <f>'приложение 10'!I404+'приложение 10'!I436</f>
        <v>2103348</v>
      </c>
    </row>
    <row r="147" spans="1:5" ht="187.5">
      <c r="A147" s="43"/>
      <c r="B147" s="43" t="s">
        <v>176</v>
      </c>
      <c r="C147" s="58">
        <v>5810060820</v>
      </c>
      <c r="D147" s="80"/>
      <c r="E147" s="77">
        <f>E148</f>
        <v>2604400</v>
      </c>
    </row>
    <row r="148" spans="1:5" ht="56.25">
      <c r="A148" s="43"/>
      <c r="B148" s="43" t="s">
        <v>174</v>
      </c>
      <c r="C148" s="58">
        <v>5810060820</v>
      </c>
      <c r="D148" s="80">
        <v>600</v>
      </c>
      <c r="E148" s="77">
        <f>'приложение 10'!I406+'приложение 10'!I438</f>
        <v>2604400</v>
      </c>
    </row>
    <row r="149" spans="1:5" ht="112.5">
      <c r="A149" s="43"/>
      <c r="B149" s="43" t="s">
        <v>177</v>
      </c>
      <c r="C149" s="58">
        <v>5810060860</v>
      </c>
      <c r="D149" s="80"/>
      <c r="E149" s="77">
        <f>E150</f>
        <v>1886927400</v>
      </c>
    </row>
    <row r="150" spans="1:5" ht="56.25">
      <c r="A150" s="43"/>
      <c r="B150" s="43" t="s">
        <v>174</v>
      </c>
      <c r="C150" s="58">
        <v>5810060860</v>
      </c>
      <c r="D150" s="80">
        <v>600</v>
      </c>
      <c r="E150" s="77">
        <f>'приложение 10'!I408+'приложение 10'!I440</f>
        <v>1886927400</v>
      </c>
    </row>
    <row r="151" spans="1:5" ht="243.75">
      <c r="A151" s="43"/>
      <c r="B151" s="43" t="s">
        <v>178</v>
      </c>
      <c r="C151" s="58">
        <v>5810062370</v>
      </c>
      <c r="D151" s="80"/>
      <c r="E151" s="77">
        <f>E152</f>
        <v>52390800</v>
      </c>
    </row>
    <row r="152" spans="1:5" ht="56.25">
      <c r="A152" s="43"/>
      <c r="B152" s="43" t="s">
        <v>174</v>
      </c>
      <c r="C152" s="58">
        <v>5810062370</v>
      </c>
      <c r="D152" s="80">
        <v>600</v>
      </c>
      <c r="E152" s="77">
        <f>'приложение 10'!I442</f>
        <v>52390800</v>
      </c>
    </row>
    <row r="153" spans="1:5" ht="262.5">
      <c r="A153" s="43"/>
      <c r="B153" s="43" t="s">
        <v>179</v>
      </c>
      <c r="C153" s="58">
        <v>5810062500</v>
      </c>
      <c r="D153" s="80"/>
      <c r="E153" s="77">
        <f>E154</f>
        <v>7071500</v>
      </c>
    </row>
    <row r="154" spans="1:5" ht="56.25">
      <c r="A154" s="43"/>
      <c r="B154" s="43" t="s">
        <v>174</v>
      </c>
      <c r="C154" s="58">
        <v>5810062500</v>
      </c>
      <c r="D154" s="80">
        <v>600</v>
      </c>
      <c r="E154" s="77">
        <f>'приложение 10'!I444</f>
        <v>7071500</v>
      </c>
    </row>
    <row r="155" spans="1:5" ht="56.25">
      <c r="A155" s="43"/>
      <c r="B155" s="39" t="s">
        <v>180</v>
      </c>
      <c r="C155" s="82">
        <v>5810062980</v>
      </c>
      <c r="D155" s="88"/>
      <c r="E155" s="77">
        <f>E156</f>
        <v>8600000</v>
      </c>
    </row>
    <row r="156" spans="1:5" ht="56.25">
      <c r="A156" s="43"/>
      <c r="B156" s="39" t="s">
        <v>174</v>
      </c>
      <c r="C156" s="82">
        <v>5810062980</v>
      </c>
      <c r="D156" s="88">
        <v>600</v>
      </c>
      <c r="E156" s="77">
        <f>'приложение 10'!I410+'приложение 10'!I446</f>
        <v>8600000</v>
      </c>
    </row>
    <row r="157" spans="1:5" ht="168.75">
      <c r="A157" s="43"/>
      <c r="B157" s="43" t="s">
        <v>181</v>
      </c>
      <c r="C157" s="58">
        <v>5810063540</v>
      </c>
      <c r="D157" s="80"/>
      <c r="E157" s="77">
        <f>E158</f>
        <v>2309200</v>
      </c>
    </row>
    <row r="158" spans="1:5" ht="56.25">
      <c r="A158" s="43"/>
      <c r="B158" s="43" t="s">
        <v>174</v>
      </c>
      <c r="C158" s="58">
        <v>5810063540</v>
      </c>
      <c r="D158" s="80">
        <v>600</v>
      </c>
      <c r="E158" s="77">
        <f>'приложение 10'!I448</f>
        <v>2309200</v>
      </c>
    </row>
    <row r="159" spans="1:5" ht="206.25">
      <c r="A159" s="43"/>
      <c r="B159" s="39" t="s">
        <v>182</v>
      </c>
      <c r="C159" s="82" t="s">
        <v>183</v>
      </c>
      <c r="D159" s="88"/>
      <c r="E159" s="77">
        <f>E160</f>
        <v>96347800</v>
      </c>
    </row>
    <row r="160" spans="1:5" ht="56.25">
      <c r="A160" s="43"/>
      <c r="B160" s="39" t="s">
        <v>174</v>
      </c>
      <c r="C160" s="82" t="s">
        <v>183</v>
      </c>
      <c r="D160" s="88">
        <v>600</v>
      </c>
      <c r="E160" s="77">
        <f>'приложение 10'!I450</f>
        <v>96347800</v>
      </c>
    </row>
    <row r="161" spans="1:5" ht="37.5">
      <c r="A161" s="43"/>
      <c r="B161" s="43" t="s">
        <v>184</v>
      </c>
      <c r="C161" s="58">
        <v>5810100000</v>
      </c>
      <c r="D161" s="80"/>
      <c r="E161" s="77">
        <f>E162+E164+E170+E168+E166</f>
        <v>206155678</v>
      </c>
    </row>
    <row r="162" spans="1:5" ht="37.5">
      <c r="A162" s="43"/>
      <c r="B162" s="43" t="s">
        <v>184</v>
      </c>
      <c r="C162" s="58">
        <v>5810100590</v>
      </c>
      <c r="D162" s="80"/>
      <c r="E162" s="77">
        <f>E163</f>
        <v>62642178</v>
      </c>
    </row>
    <row r="163" spans="1:5" ht="56.25">
      <c r="A163" s="43"/>
      <c r="B163" s="43" t="s">
        <v>174</v>
      </c>
      <c r="C163" s="58">
        <v>5810100590</v>
      </c>
      <c r="D163" s="80">
        <v>600</v>
      </c>
      <c r="E163" s="77">
        <f>'приложение 10'!I455+'приложение 10'!I413</f>
        <v>62642178</v>
      </c>
    </row>
    <row r="164" spans="1:5" ht="93.75" hidden="1">
      <c r="A164" s="43"/>
      <c r="B164" s="43" t="s">
        <v>185</v>
      </c>
      <c r="C164" s="58" t="s">
        <v>186</v>
      </c>
      <c r="D164" s="80"/>
      <c r="E164" s="77">
        <f>E165</f>
        <v>0</v>
      </c>
    </row>
    <row r="165" spans="1:5" ht="56.25" hidden="1">
      <c r="A165" s="43"/>
      <c r="B165" s="43" t="s">
        <v>174</v>
      </c>
      <c r="C165" s="58" t="s">
        <v>186</v>
      </c>
      <c r="D165" s="80">
        <v>600</v>
      </c>
      <c r="E165" s="77">
        <f>'приложение 10'!I457</f>
        <v>0</v>
      </c>
    </row>
    <row r="166" spans="1:5" ht="168.75">
      <c r="A166" s="43"/>
      <c r="B166" s="39" t="s">
        <v>187</v>
      </c>
      <c r="C166" s="82" t="s">
        <v>188</v>
      </c>
      <c r="D166" s="88"/>
      <c r="E166" s="77">
        <f>E167</f>
        <v>125364900</v>
      </c>
    </row>
    <row r="167" spans="1:5" ht="56.25">
      <c r="A167" s="43"/>
      <c r="B167" s="39" t="s">
        <v>174</v>
      </c>
      <c r="C167" s="82" t="s">
        <v>188</v>
      </c>
      <c r="D167" s="88">
        <v>600</v>
      </c>
      <c r="E167" s="77">
        <f>'приложение 10'!I459</f>
        <v>125364900</v>
      </c>
    </row>
    <row r="168" spans="1:5" ht="281.25" hidden="1">
      <c r="A168" s="43"/>
      <c r="B168" s="39" t="s">
        <v>189</v>
      </c>
      <c r="C168" s="82" t="s">
        <v>190</v>
      </c>
      <c r="D168" s="88"/>
      <c r="E168" s="77">
        <f>E169</f>
        <v>0</v>
      </c>
    </row>
    <row r="169" spans="1:5" ht="56.25" hidden="1">
      <c r="A169" s="43"/>
      <c r="B169" s="39" t="s">
        <v>174</v>
      </c>
      <c r="C169" s="82" t="s">
        <v>190</v>
      </c>
      <c r="D169" s="88">
        <v>600</v>
      </c>
      <c r="E169" s="77">
        <f>'приложение 10'!I461</f>
        <v>0</v>
      </c>
    </row>
    <row r="170" spans="1:5" ht="93.75">
      <c r="A170" s="43"/>
      <c r="B170" s="43" t="s">
        <v>191</v>
      </c>
      <c r="C170" s="58" t="s">
        <v>192</v>
      </c>
      <c r="D170" s="80"/>
      <c r="E170" s="77">
        <f>E171</f>
        <v>18148600</v>
      </c>
    </row>
    <row r="171" spans="1:5" ht="56.25">
      <c r="A171" s="43"/>
      <c r="B171" s="43" t="s">
        <v>174</v>
      </c>
      <c r="C171" s="58" t="s">
        <v>192</v>
      </c>
      <c r="D171" s="80">
        <v>600</v>
      </c>
      <c r="E171" s="77">
        <f>'приложение 10'!I463</f>
        <v>18148600</v>
      </c>
    </row>
    <row r="172" spans="1:5" ht="37.5" hidden="1">
      <c r="A172" s="43"/>
      <c r="B172" s="43" t="s">
        <v>193</v>
      </c>
      <c r="C172" s="58" t="s">
        <v>194</v>
      </c>
      <c r="D172" s="80"/>
      <c r="E172" s="77">
        <f>E173</f>
        <v>0</v>
      </c>
    </row>
    <row r="173" spans="1:5" ht="93.75" hidden="1">
      <c r="A173" s="43"/>
      <c r="B173" s="43" t="s">
        <v>195</v>
      </c>
      <c r="C173" s="58" t="s">
        <v>196</v>
      </c>
      <c r="D173" s="80"/>
      <c r="E173" s="77">
        <f>E174</f>
        <v>0</v>
      </c>
    </row>
    <row r="174" spans="1:5" ht="56.25" hidden="1">
      <c r="A174" s="43"/>
      <c r="B174" s="43" t="s">
        <v>174</v>
      </c>
      <c r="C174" s="58" t="s">
        <v>196</v>
      </c>
      <c r="D174" s="80">
        <v>600</v>
      </c>
      <c r="E174" s="77">
        <f>'приложение 10'!I466</f>
        <v>0</v>
      </c>
    </row>
    <row r="175" spans="1:5">
      <c r="A175" s="43"/>
      <c r="B175" s="43" t="s">
        <v>197</v>
      </c>
      <c r="C175" s="58" t="s">
        <v>198</v>
      </c>
      <c r="D175" s="80"/>
      <c r="E175" s="77">
        <f>E178+E180+E176</f>
        <v>109864900</v>
      </c>
    </row>
    <row r="176" spans="1:5" ht="225">
      <c r="A176" s="43"/>
      <c r="B176" s="39" t="s">
        <v>199</v>
      </c>
      <c r="C176" s="82" t="s">
        <v>200</v>
      </c>
      <c r="D176" s="88"/>
      <c r="E176" s="77">
        <f>E177</f>
        <v>2499800</v>
      </c>
    </row>
    <row r="177" spans="1:5" ht="56.25">
      <c r="A177" s="43"/>
      <c r="B177" s="39" t="s">
        <v>174</v>
      </c>
      <c r="C177" s="82" t="s">
        <v>200</v>
      </c>
      <c r="D177" s="88">
        <v>600</v>
      </c>
      <c r="E177" s="77">
        <f>'приложение 10'!I517</f>
        <v>2499800</v>
      </c>
    </row>
    <row r="178" spans="1:5" ht="93.75">
      <c r="A178" s="43"/>
      <c r="B178" s="43" t="s">
        <v>195</v>
      </c>
      <c r="C178" s="58" t="s">
        <v>201</v>
      </c>
      <c r="D178" s="80"/>
      <c r="E178" s="77">
        <f>E179</f>
        <v>8012100</v>
      </c>
    </row>
    <row r="179" spans="1:5" ht="56.25">
      <c r="A179" s="43"/>
      <c r="B179" s="43" t="s">
        <v>174</v>
      </c>
      <c r="C179" s="58" t="s">
        <v>201</v>
      </c>
      <c r="D179" s="80">
        <v>600</v>
      </c>
      <c r="E179" s="77">
        <f>'приложение 10'!I469</f>
        <v>8012100</v>
      </c>
    </row>
    <row r="180" spans="1:5" ht="281.25">
      <c r="A180" s="43"/>
      <c r="B180" s="43" t="s">
        <v>189</v>
      </c>
      <c r="C180" s="58" t="s">
        <v>202</v>
      </c>
      <c r="D180" s="80"/>
      <c r="E180" s="77">
        <f>E181</f>
        <v>99353000</v>
      </c>
    </row>
    <row r="181" spans="1:5" ht="56.25">
      <c r="A181" s="43"/>
      <c r="B181" s="43" t="s">
        <v>174</v>
      </c>
      <c r="C181" s="58" t="s">
        <v>202</v>
      </c>
      <c r="D181" s="80">
        <v>600</v>
      </c>
      <c r="E181" s="77">
        <f>'приложение 10'!I471</f>
        <v>99353000</v>
      </c>
    </row>
    <row r="182" spans="1:5">
      <c r="A182" s="43"/>
      <c r="B182" s="43" t="s">
        <v>203</v>
      </c>
      <c r="C182" s="58">
        <v>5820000000</v>
      </c>
      <c r="D182" s="80"/>
      <c r="E182" s="77">
        <f>E183+E191+E189+E195+E186+E193</f>
        <v>363878638</v>
      </c>
    </row>
    <row r="183" spans="1:5" ht="37.5">
      <c r="A183" s="43"/>
      <c r="B183" s="78" t="s">
        <v>133</v>
      </c>
      <c r="C183" s="58">
        <v>5820000590</v>
      </c>
      <c r="D183" s="80"/>
      <c r="E183" s="77">
        <f>E184+E185</f>
        <v>306689424</v>
      </c>
    </row>
    <row r="184" spans="1:5" ht="56.25">
      <c r="A184" s="43"/>
      <c r="B184" s="43" t="s">
        <v>174</v>
      </c>
      <c r="C184" s="58">
        <v>5820000590</v>
      </c>
      <c r="D184" s="80">
        <v>600</v>
      </c>
      <c r="E184" s="77">
        <f>'приложение 10'!I490+'приложение 10'!I563</f>
        <v>306689424</v>
      </c>
    </row>
    <row r="185" spans="1:5" hidden="1">
      <c r="A185" s="43"/>
      <c r="B185" s="43" t="s">
        <v>109</v>
      </c>
      <c r="C185" s="58">
        <v>5820000590</v>
      </c>
      <c r="D185" s="80">
        <v>800</v>
      </c>
      <c r="E185" s="77">
        <f>'приложение 10'!I491</f>
        <v>0</v>
      </c>
    </row>
    <row r="186" spans="1:5" ht="37.5">
      <c r="A186" s="43"/>
      <c r="B186" s="39" t="s">
        <v>204</v>
      </c>
      <c r="C186" s="82">
        <v>5820010660</v>
      </c>
      <c r="D186" s="80"/>
      <c r="E186" s="77">
        <f>E187+E188</f>
        <v>44518400</v>
      </c>
    </row>
    <row r="187" spans="1:5" ht="56.25">
      <c r="A187" s="43"/>
      <c r="B187" s="39" t="s">
        <v>174</v>
      </c>
      <c r="C187" s="82">
        <v>5820010660</v>
      </c>
      <c r="D187" s="88">
        <v>600</v>
      </c>
      <c r="E187" s="77">
        <f>'приложение 10'!I493</f>
        <v>44506400</v>
      </c>
    </row>
    <row r="188" spans="1:5">
      <c r="A188" s="43"/>
      <c r="B188" s="39" t="s">
        <v>109</v>
      </c>
      <c r="C188" s="82">
        <v>5820010660</v>
      </c>
      <c r="D188" s="88">
        <v>800</v>
      </c>
      <c r="E188" s="77">
        <f>'приложение 10'!I494</f>
        <v>12000</v>
      </c>
    </row>
    <row r="189" spans="1:5" ht="225">
      <c r="A189" s="43"/>
      <c r="B189" s="43" t="s">
        <v>205</v>
      </c>
      <c r="C189" s="58">
        <v>5820060740</v>
      </c>
      <c r="D189" s="76"/>
      <c r="E189" s="77">
        <f>E190</f>
        <v>179688</v>
      </c>
    </row>
    <row r="190" spans="1:5" ht="56.25">
      <c r="A190" s="43"/>
      <c r="B190" s="43" t="s">
        <v>174</v>
      </c>
      <c r="C190" s="58">
        <v>5820060740</v>
      </c>
      <c r="D190" s="76" t="s">
        <v>206</v>
      </c>
      <c r="E190" s="77">
        <f>'приложение 10'!I496</f>
        <v>179688</v>
      </c>
    </row>
    <row r="191" spans="1:5" ht="187.5">
      <c r="A191" s="43"/>
      <c r="B191" s="43" t="s">
        <v>176</v>
      </c>
      <c r="C191" s="58">
        <v>5820060820</v>
      </c>
      <c r="D191" s="80"/>
      <c r="E191" s="77">
        <f>E192</f>
        <v>132300</v>
      </c>
    </row>
    <row r="192" spans="1:5" ht="56.25">
      <c r="A192" s="43"/>
      <c r="B192" s="43" t="s">
        <v>174</v>
      </c>
      <c r="C192" s="58">
        <v>5820060820</v>
      </c>
      <c r="D192" s="80">
        <v>600</v>
      </c>
      <c r="E192" s="77">
        <f>'приложение 10'!I565</f>
        <v>132300</v>
      </c>
    </row>
    <row r="193" spans="1:5" ht="56.25">
      <c r="A193" s="43"/>
      <c r="B193" s="39" t="s">
        <v>180</v>
      </c>
      <c r="C193" s="82">
        <v>5820062980</v>
      </c>
      <c r="D193" s="88"/>
      <c r="E193" s="77">
        <f>E194</f>
        <v>300000</v>
      </c>
    </row>
    <row r="194" spans="1:5" ht="56.25">
      <c r="A194" s="43"/>
      <c r="B194" s="39" t="s">
        <v>174</v>
      </c>
      <c r="C194" s="82">
        <v>5820062980</v>
      </c>
      <c r="D194" s="88">
        <v>600</v>
      </c>
      <c r="E194" s="77">
        <f>'приложение 10'!I567</f>
        <v>300000</v>
      </c>
    </row>
    <row r="195" spans="1:5" ht="131.25">
      <c r="A195" s="43"/>
      <c r="B195" s="43" t="s">
        <v>207</v>
      </c>
      <c r="C195" s="58">
        <v>5820100000</v>
      </c>
      <c r="D195" s="80"/>
      <c r="E195" s="77">
        <f>E196</f>
        <v>12058826</v>
      </c>
    </row>
    <row r="196" spans="1:5" ht="37.5">
      <c r="A196" s="43"/>
      <c r="B196" s="43" t="s">
        <v>184</v>
      </c>
      <c r="C196" s="58">
        <v>5820100590</v>
      </c>
      <c r="D196" s="80"/>
      <c r="E196" s="77">
        <f>E197</f>
        <v>12058826</v>
      </c>
    </row>
    <row r="197" spans="1:5" ht="56.25">
      <c r="A197" s="43"/>
      <c r="B197" s="43" t="s">
        <v>174</v>
      </c>
      <c r="C197" s="58">
        <v>5820100590</v>
      </c>
      <c r="D197" s="80">
        <v>600</v>
      </c>
      <c r="E197" s="77">
        <f>'приложение 10'!I499</f>
        <v>12058826</v>
      </c>
    </row>
    <row r="198" spans="1:5">
      <c r="A198" s="43"/>
      <c r="B198" s="43" t="s">
        <v>208</v>
      </c>
      <c r="C198" s="58">
        <v>5830000000</v>
      </c>
      <c r="D198" s="80"/>
      <c r="E198" s="77">
        <f>E199+E201+E204</f>
        <v>20017100</v>
      </c>
    </row>
    <row r="199" spans="1:5" ht="37.5">
      <c r="A199" s="43"/>
      <c r="B199" s="43" t="s">
        <v>133</v>
      </c>
      <c r="C199" s="58">
        <v>5830000590</v>
      </c>
      <c r="D199" s="80"/>
      <c r="E199" s="77">
        <f>E200</f>
        <v>5106000</v>
      </c>
    </row>
    <row r="200" spans="1:5" ht="56.25">
      <c r="A200" s="43"/>
      <c r="B200" s="43" t="s">
        <v>174</v>
      </c>
      <c r="C200" s="58">
        <v>5830000590</v>
      </c>
      <c r="D200" s="80">
        <v>600</v>
      </c>
      <c r="E200" s="77">
        <f>'приложение 10'!I520</f>
        <v>5106000</v>
      </c>
    </row>
    <row r="201" spans="1:5" ht="131.25">
      <c r="A201" s="43"/>
      <c r="B201" s="39" t="s">
        <v>209</v>
      </c>
      <c r="C201" s="82">
        <v>5830060710</v>
      </c>
      <c r="D201" s="88"/>
      <c r="E201" s="77">
        <f>E202+E203</f>
        <v>13979100</v>
      </c>
    </row>
    <row r="202" spans="1:5" ht="56.25">
      <c r="A202" s="43"/>
      <c r="B202" s="39" t="s">
        <v>106</v>
      </c>
      <c r="C202" s="82">
        <v>5830060710</v>
      </c>
      <c r="D202" s="88">
        <v>200</v>
      </c>
      <c r="E202" s="77">
        <f>'приложение 10'!I549</f>
        <v>204700</v>
      </c>
    </row>
    <row r="203" spans="1:5" ht="37.5">
      <c r="A203" s="43"/>
      <c r="B203" s="39" t="s">
        <v>145</v>
      </c>
      <c r="C203" s="82">
        <v>5830060710</v>
      </c>
      <c r="D203" s="88">
        <v>300</v>
      </c>
      <c r="E203" s="77">
        <f>'приложение 10'!I550</f>
        <v>13774400</v>
      </c>
    </row>
    <row r="204" spans="1:5" ht="37.5">
      <c r="A204" s="43"/>
      <c r="B204" s="39" t="s">
        <v>210</v>
      </c>
      <c r="C204" s="82">
        <v>5830100000</v>
      </c>
      <c r="D204" s="88"/>
      <c r="E204" s="77">
        <f>E205</f>
        <v>932000</v>
      </c>
    </row>
    <row r="205" spans="1:5" ht="37.5">
      <c r="A205" s="43"/>
      <c r="B205" s="39" t="s">
        <v>133</v>
      </c>
      <c r="C205" s="82">
        <v>5830100590</v>
      </c>
      <c r="D205" s="88"/>
      <c r="E205" s="77">
        <f>E207+E206+E208</f>
        <v>932000</v>
      </c>
    </row>
    <row r="206" spans="1:5" ht="56.25">
      <c r="A206" s="43"/>
      <c r="B206" s="39" t="s">
        <v>106</v>
      </c>
      <c r="C206" s="82">
        <v>5830100590</v>
      </c>
      <c r="D206" s="88">
        <v>200</v>
      </c>
      <c r="E206" s="77">
        <f>'приложение 10'!I523</f>
        <v>28000</v>
      </c>
    </row>
    <row r="207" spans="1:5" ht="37.5">
      <c r="A207" s="43"/>
      <c r="B207" s="39" t="s">
        <v>145</v>
      </c>
      <c r="C207" s="82">
        <v>5830100590</v>
      </c>
      <c r="D207" s="88">
        <v>300</v>
      </c>
      <c r="E207" s="77">
        <f>'приложение 10'!I524</f>
        <v>828000</v>
      </c>
    </row>
    <row r="208" spans="1:5" ht="56.25">
      <c r="A208" s="43"/>
      <c r="B208" s="43" t="s">
        <v>174</v>
      </c>
      <c r="C208" s="82">
        <v>5830100590</v>
      </c>
      <c r="D208" s="88">
        <v>600</v>
      </c>
      <c r="E208" s="77">
        <f>'приложение 10'!I525</f>
        <v>76000</v>
      </c>
    </row>
    <row r="209" spans="1:7" s="71" customFormat="1" ht="93.75">
      <c r="A209" s="67" t="s">
        <v>84</v>
      </c>
      <c r="B209" s="91" t="s">
        <v>211</v>
      </c>
      <c r="C209" s="73">
        <v>5900000000</v>
      </c>
      <c r="D209" s="87"/>
      <c r="E209" s="75">
        <f>E210+E215</f>
        <v>95010900</v>
      </c>
      <c r="G209" s="72"/>
    </row>
    <row r="210" spans="1:7">
      <c r="A210" s="43"/>
      <c r="B210" s="43" t="s">
        <v>212</v>
      </c>
      <c r="C210" s="58">
        <v>5920000000</v>
      </c>
      <c r="D210" s="80"/>
      <c r="E210" s="77">
        <f>E211+E213</f>
        <v>62223500</v>
      </c>
    </row>
    <row r="211" spans="1:7" ht="37.5">
      <c r="A211" s="43"/>
      <c r="B211" s="78" t="s">
        <v>133</v>
      </c>
      <c r="C211" s="58">
        <v>5920000590</v>
      </c>
      <c r="D211" s="80"/>
      <c r="E211" s="77">
        <f>E212</f>
        <v>61740600</v>
      </c>
    </row>
    <row r="212" spans="1:7" ht="56.25">
      <c r="A212" s="43"/>
      <c r="B212" s="43" t="s">
        <v>174</v>
      </c>
      <c r="C212" s="58">
        <v>5920000590</v>
      </c>
      <c r="D212" s="80">
        <v>600</v>
      </c>
      <c r="E212" s="77">
        <f>'приложение 10'!I585</f>
        <v>61740600</v>
      </c>
    </row>
    <row r="213" spans="1:7" ht="37.5">
      <c r="A213" s="43"/>
      <c r="B213" s="39" t="s">
        <v>213</v>
      </c>
      <c r="C213" s="82">
        <v>5920011040</v>
      </c>
      <c r="D213" s="88"/>
      <c r="E213" s="77">
        <f>E214</f>
        <v>482900</v>
      </c>
    </row>
    <row r="214" spans="1:7" ht="56.25">
      <c r="A214" s="43"/>
      <c r="B214" s="39" t="s">
        <v>174</v>
      </c>
      <c r="C214" s="82">
        <v>5920011040</v>
      </c>
      <c r="D214" s="88">
        <v>600</v>
      </c>
      <c r="E214" s="77">
        <f>'приложение 10'!I606</f>
        <v>482900</v>
      </c>
    </row>
    <row r="215" spans="1:7" ht="37.5">
      <c r="A215" s="43"/>
      <c r="B215" s="43" t="s">
        <v>214</v>
      </c>
      <c r="C215" s="58">
        <v>5930000000</v>
      </c>
      <c r="D215" s="80"/>
      <c r="E215" s="77">
        <f>E216+E218</f>
        <v>32787400</v>
      </c>
    </row>
    <row r="216" spans="1:7" ht="37.5">
      <c r="A216" s="43"/>
      <c r="B216" s="78" t="s">
        <v>133</v>
      </c>
      <c r="C216" s="58">
        <v>5930000590</v>
      </c>
      <c r="D216" s="80"/>
      <c r="E216" s="77">
        <f>E217</f>
        <v>32299500</v>
      </c>
    </row>
    <row r="217" spans="1:7" ht="56.25">
      <c r="A217" s="43"/>
      <c r="B217" s="43" t="s">
        <v>174</v>
      </c>
      <c r="C217" s="58">
        <v>5930000590</v>
      </c>
      <c r="D217" s="80">
        <v>600</v>
      </c>
      <c r="E217" s="77">
        <f>'приложение 10'!I588</f>
        <v>32299500</v>
      </c>
    </row>
    <row r="218" spans="1:7">
      <c r="A218" s="43"/>
      <c r="B218" s="43" t="s">
        <v>215</v>
      </c>
      <c r="C218" s="58" t="s">
        <v>216</v>
      </c>
      <c r="D218" s="80"/>
      <c r="E218" s="77">
        <f>E219</f>
        <v>487900</v>
      </c>
    </row>
    <row r="219" spans="1:7" ht="56.25">
      <c r="A219" s="43"/>
      <c r="B219" s="43" t="s">
        <v>172</v>
      </c>
      <c r="C219" s="58" t="s">
        <v>216</v>
      </c>
      <c r="D219" s="80">
        <v>600</v>
      </c>
      <c r="E219" s="77">
        <f>'приложение 10'!I590</f>
        <v>487900</v>
      </c>
    </row>
    <row r="220" spans="1:7" s="71" customFormat="1" ht="56.25">
      <c r="A220" s="67" t="s">
        <v>217</v>
      </c>
      <c r="B220" s="30" t="s">
        <v>218</v>
      </c>
      <c r="C220" s="89">
        <v>600000000</v>
      </c>
      <c r="D220" s="90"/>
      <c r="E220" s="75">
        <f>E221</f>
        <v>9593000</v>
      </c>
      <c r="G220" s="72"/>
    </row>
    <row r="221" spans="1:7" ht="37.5">
      <c r="A221" s="43"/>
      <c r="B221" s="39" t="s">
        <v>219</v>
      </c>
      <c r="C221" s="82">
        <v>6010000000</v>
      </c>
      <c r="D221" s="83"/>
      <c r="E221" s="77">
        <f>E224+E222</f>
        <v>9593000</v>
      </c>
    </row>
    <row r="222" spans="1:7" ht="37.5">
      <c r="A222" s="43"/>
      <c r="B222" s="39" t="s">
        <v>220</v>
      </c>
      <c r="C222" s="82">
        <v>6010010680</v>
      </c>
      <c r="D222" s="83"/>
      <c r="E222" s="77">
        <f>E223</f>
        <v>4309200</v>
      </c>
    </row>
    <row r="223" spans="1:7" ht="37.5">
      <c r="A223" s="43"/>
      <c r="B223" s="39" t="s">
        <v>145</v>
      </c>
      <c r="C223" s="82">
        <v>6010010680</v>
      </c>
      <c r="D223" s="83" t="s">
        <v>146</v>
      </c>
      <c r="E223" s="77">
        <f>'приложение 10'!I289</f>
        <v>4309200</v>
      </c>
    </row>
    <row r="224" spans="1:7" ht="37.5">
      <c r="A224" s="43"/>
      <c r="B224" s="39" t="s">
        <v>221</v>
      </c>
      <c r="C224" s="82" t="s">
        <v>222</v>
      </c>
      <c r="D224" s="83"/>
      <c r="E224" s="77">
        <f>E225</f>
        <v>5283800</v>
      </c>
    </row>
    <row r="225" spans="1:7" ht="37.5">
      <c r="A225" s="43"/>
      <c r="B225" s="39" t="s">
        <v>145</v>
      </c>
      <c r="C225" s="82" t="s">
        <v>222</v>
      </c>
      <c r="D225" s="83" t="s">
        <v>146</v>
      </c>
      <c r="E225" s="77">
        <f>'приложение 10'!I291</f>
        <v>5283800</v>
      </c>
    </row>
    <row r="226" spans="1:7" s="71" customFormat="1" ht="37.5">
      <c r="A226" s="67" t="s">
        <v>223</v>
      </c>
      <c r="B226" s="67" t="s">
        <v>224</v>
      </c>
      <c r="C226" s="73">
        <v>6100000000</v>
      </c>
      <c r="D226" s="84"/>
      <c r="E226" s="75">
        <f>E227</f>
        <v>180788212</v>
      </c>
      <c r="G226" s="72"/>
    </row>
    <row r="227" spans="1:7" ht="37.5">
      <c r="A227" s="43"/>
      <c r="B227" s="39" t="s">
        <v>225</v>
      </c>
      <c r="C227" s="82">
        <v>6110000000</v>
      </c>
      <c r="D227" s="83"/>
      <c r="E227" s="77">
        <f>E243+E228+E236+E240+E234+E230+E232+E238</f>
        <v>180788212</v>
      </c>
    </row>
    <row r="228" spans="1:7" ht="37.5">
      <c r="A228" s="43"/>
      <c r="B228" s="39" t="s">
        <v>133</v>
      </c>
      <c r="C228" s="82">
        <v>6110000590</v>
      </c>
      <c r="D228" s="83"/>
      <c r="E228" s="77">
        <f>E229</f>
        <v>164744300</v>
      </c>
    </row>
    <row r="229" spans="1:7" ht="56.25">
      <c r="A229" s="43"/>
      <c r="B229" s="39" t="s">
        <v>172</v>
      </c>
      <c r="C229" s="82">
        <v>6110000590</v>
      </c>
      <c r="D229" s="83" t="s">
        <v>206</v>
      </c>
      <c r="E229" s="77">
        <f>'приложение 10'!I648</f>
        <v>164744300</v>
      </c>
    </row>
    <row r="230" spans="1:7" ht="37.5">
      <c r="A230" s="43"/>
      <c r="B230" s="39" t="s">
        <v>173</v>
      </c>
      <c r="C230" s="82">
        <v>6110009010</v>
      </c>
      <c r="D230" s="83"/>
      <c r="E230" s="77">
        <f>E231</f>
        <v>4000000</v>
      </c>
    </row>
    <row r="231" spans="1:7" ht="56.25">
      <c r="A231" s="43"/>
      <c r="B231" s="39" t="s">
        <v>172</v>
      </c>
      <c r="C231" s="82">
        <v>6110009010</v>
      </c>
      <c r="D231" s="83" t="s">
        <v>206</v>
      </c>
      <c r="E231" s="77">
        <f>'приложение 10'!I650</f>
        <v>4000000</v>
      </c>
    </row>
    <row r="232" spans="1:7" ht="225">
      <c r="A232" s="43"/>
      <c r="B232" s="39" t="s">
        <v>205</v>
      </c>
      <c r="C232" s="82">
        <v>6110060740</v>
      </c>
      <c r="D232" s="83"/>
      <c r="E232" s="77">
        <f>E233</f>
        <v>7812</v>
      </c>
    </row>
    <row r="233" spans="1:7" ht="56.25">
      <c r="A233" s="43"/>
      <c r="B233" s="39" t="s">
        <v>172</v>
      </c>
      <c r="C233" s="82">
        <v>6110060740</v>
      </c>
      <c r="D233" s="83" t="s">
        <v>206</v>
      </c>
      <c r="E233" s="77">
        <f>'приложение 10'!I652</f>
        <v>7812</v>
      </c>
    </row>
    <row r="234" spans="1:7" ht="187.5">
      <c r="A234" s="43"/>
      <c r="B234" s="39" t="s">
        <v>176</v>
      </c>
      <c r="C234" s="82">
        <v>6110060820</v>
      </c>
      <c r="D234" s="83"/>
      <c r="E234" s="77">
        <f>E235</f>
        <v>29700</v>
      </c>
    </row>
    <row r="235" spans="1:7" ht="56.25">
      <c r="A235" s="43"/>
      <c r="B235" s="39" t="s">
        <v>174</v>
      </c>
      <c r="C235" s="82">
        <v>6110060820</v>
      </c>
      <c r="D235" s="83" t="s">
        <v>206</v>
      </c>
      <c r="E235" s="77">
        <f>'приложение 10'!I643</f>
        <v>29700</v>
      </c>
    </row>
    <row r="236" spans="1:7" ht="56.25">
      <c r="A236" s="43"/>
      <c r="B236" s="39" t="s">
        <v>226</v>
      </c>
      <c r="C236" s="82" t="s">
        <v>227</v>
      </c>
      <c r="D236" s="83"/>
      <c r="E236" s="77">
        <f>E237</f>
        <v>1601800</v>
      </c>
    </row>
    <row r="237" spans="1:7" ht="56.25">
      <c r="A237" s="43"/>
      <c r="B237" s="39" t="s">
        <v>172</v>
      </c>
      <c r="C237" s="82" t="s">
        <v>227</v>
      </c>
      <c r="D237" s="83" t="s">
        <v>206</v>
      </c>
      <c r="E237" s="77">
        <f>'приложение 10'!I654</f>
        <v>1601800</v>
      </c>
    </row>
    <row r="238" spans="1:7" ht="187.5">
      <c r="A238" s="43"/>
      <c r="B238" s="39" t="s">
        <v>228</v>
      </c>
      <c r="C238" s="82" t="s">
        <v>229</v>
      </c>
      <c r="D238" s="83"/>
      <c r="E238" s="77">
        <f>E239</f>
        <v>5104600</v>
      </c>
    </row>
    <row r="239" spans="1:7" ht="56.25">
      <c r="A239" s="43"/>
      <c r="B239" s="39" t="s">
        <v>172</v>
      </c>
      <c r="C239" s="82" t="s">
        <v>229</v>
      </c>
      <c r="D239" s="83" t="s">
        <v>206</v>
      </c>
      <c r="E239" s="77">
        <f>'приложение 10'!I656</f>
        <v>5104600</v>
      </c>
    </row>
    <row r="240" spans="1:7" ht="56.25">
      <c r="A240" s="43"/>
      <c r="B240" s="39" t="s">
        <v>230</v>
      </c>
      <c r="C240" s="82">
        <v>6110100000</v>
      </c>
      <c r="D240" s="83"/>
      <c r="E240" s="77">
        <f>E241</f>
        <v>600000</v>
      </c>
    </row>
    <row r="241" spans="1:1024" ht="37.5">
      <c r="A241" s="43"/>
      <c r="B241" s="39" t="s">
        <v>133</v>
      </c>
      <c r="C241" s="82">
        <v>6110100590</v>
      </c>
      <c r="D241" s="83"/>
      <c r="E241" s="77">
        <f>E242</f>
        <v>600000</v>
      </c>
    </row>
    <row r="242" spans="1:1024" ht="56.25">
      <c r="A242" s="43"/>
      <c r="B242" s="39" t="s">
        <v>172</v>
      </c>
      <c r="C242" s="82">
        <v>6110100590</v>
      </c>
      <c r="D242" s="83" t="s">
        <v>206</v>
      </c>
      <c r="E242" s="77">
        <f>'приложение 10'!I659</f>
        <v>600000</v>
      </c>
    </row>
    <row r="243" spans="1:1024" ht="37.5">
      <c r="A243" s="43"/>
      <c r="B243" s="39" t="s">
        <v>231</v>
      </c>
      <c r="C243" s="82">
        <v>6110200000</v>
      </c>
      <c r="D243" s="83"/>
      <c r="E243" s="77">
        <f>E244</f>
        <v>4700000</v>
      </c>
    </row>
    <row r="244" spans="1:1024" ht="37.5">
      <c r="A244" s="43"/>
      <c r="B244" s="39" t="s">
        <v>232</v>
      </c>
      <c r="C244" s="82">
        <v>6110210160</v>
      </c>
      <c r="D244" s="83"/>
      <c r="E244" s="77">
        <f>E245+E246</f>
        <v>4700000</v>
      </c>
    </row>
    <row r="245" spans="1:1024" ht="112.5">
      <c r="A245" s="43"/>
      <c r="B245" s="39" t="s">
        <v>103</v>
      </c>
      <c r="C245" s="82">
        <v>6110210160</v>
      </c>
      <c r="D245" s="83" t="s">
        <v>104</v>
      </c>
      <c r="E245" s="77">
        <f>'приложение 10'!I633</f>
        <v>3500000</v>
      </c>
    </row>
    <row r="246" spans="1:1024" ht="56.25">
      <c r="A246" s="43"/>
      <c r="B246" s="39" t="s">
        <v>106</v>
      </c>
      <c r="C246" s="82">
        <v>6110210160</v>
      </c>
      <c r="D246" s="83" t="s">
        <v>107</v>
      </c>
      <c r="E246" s="77">
        <f>'приложение 10'!I634</f>
        <v>1200000</v>
      </c>
    </row>
    <row r="247" spans="1:1024" s="71" customFormat="1" ht="56.25">
      <c r="A247" s="67" t="s">
        <v>233</v>
      </c>
      <c r="B247" s="30" t="s">
        <v>234</v>
      </c>
      <c r="C247" s="89">
        <v>6200000000</v>
      </c>
      <c r="D247" s="90"/>
      <c r="E247" s="75">
        <f>E254+E251+E248</f>
        <v>4200000</v>
      </c>
      <c r="G247" s="72"/>
      <c r="AMJ247" s="42"/>
    </row>
    <row r="248" spans="1:1024" s="71" customFormat="1" ht="37.5">
      <c r="A248" s="67"/>
      <c r="B248" s="39" t="s">
        <v>235</v>
      </c>
      <c r="C248" s="82">
        <v>6210000000</v>
      </c>
      <c r="D248" s="83"/>
      <c r="E248" s="77">
        <f>E249</f>
        <v>450000</v>
      </c>
      <c r="G248" s="72"/>
      <c r="AMJ248" s="42"/>
    </row>
    <row r="249" spans="1:1024" s="71" customFormat="1">
      <c r="A249" s="67"/>
      <c r="B249" s="39" t="s">
        <v>236</v>
      </c>
      <c r="C249" s="82">
        <v>6210010280</v>
      </c>
      <c r="D249" s="83"/>
      <c r="E249" s="77">
        <f>E250</f>
        <v>450000</v>
      </c>
      <c r="G249" s="72"/>
      <c r="AMJ249" s="42"/>
    </row>
    <row r="250" spans="1:1024" s="71" customFormat="1" ht="56.25">
      <c r="A250" s="67"/>
      <c r="B250" s="39" t="s">
        <v>106</v>
      </c>
      <c r="C250" s="82">
        <v>6210010280</v>
      </c>
      <c r="D250" s="83" t="s">
        <v>107</v>
      </c>
      <c r="E250" s="77">
        <f>'приложение 10'!I181</f>
        <v>450000</v>
      </c>
      <c r="G250" s="72"/>
      <c r="AMJ250" s="42"/>
    </row>
    <row r="251" spans="1:1024" s="71" customFormat="1">
      <c r="A251" s="67"/>
      <c r="B251" s="39" t="s">
        <v>237</v>
      </c>
      <c r="C251" s="82">
        <v>6220000000</v>
      </c>
      <c r="D251" s="83"/>
      <c r="E251" s="77">
        <f>E252</f>
        <v>2500000</v>
      </c>
      <c r="G251" s="72"/>
      <c r="AMJ251" s="42"/>
    </row>
    <row r="252" spans="1:1024" s="71" customFormat="1" ht="37.5">
      <c r="A252" s="67"/>
      <c r="B252" s="39" t="s">
        <v>238</v>
      </c>
      <c r="C252" s="82">
        <v>6220012720</v>
      </c>
      <c r="D252" s="83"/>
      <c r="E252" s="77">
        <f>E253</f>
        <v>2500000</v>
      </c>
      <c r="G252" s="72"/>
      <c r="AMJ252" s="42"/>
    </row>
    <row r="253" spans="1:1024" s="71" customFormat="1" ht="56.25">
      <c r="A253" s="67"/>
      <c r="B253" s="39" t="s">
        <v>106</v>
      </c>
      <c r="C253" s="82">
        <v>6220012720</v>
      </c>
      <c r="D253" s="83" t="s">
        <v>107</v>
      </c>
      <c r="E253" s="77">
        <f>'приложение 10'!I220</f>
        <v>2500000</v>
      </c>
      <c r="G253" s="72"/>
      <c r="AMJ253" s="42"/>
    </row>
    <row r="254" spans="1:1024" ht="37.5">
      <c r="A254" s="43"/>
      <c r="B254" s="39" t="s">
        <v>239</v>
      </c>
      <c r="C254" s="82">
        <v>6240000000</v>
      </c>
      <c r="D254" s="83"/>
      <c r="E254" s="77">
        <f>E255</f>
        <v>1250000</v>
      </c>
    </row>
    <row r="255" spans="1:1024" ht="75">
      <c r="A255" s="43"/>
      <c r="B255" s="39" t="s">
        <v>240</v>
      </c>
      <c r="C255" s="82">
        <v>6240010070</v>
      </c>
      <c r="D255" s="83"/>
      <c r="E255" s="77">
        <f>E256</f>
        <v>1250000</v>
      </c>
    </row>
    <row r="256" spans="1:1024" ht="56.25">
      <c r="A256" s="43"/>
      <c r="B256" s="39" t="s">
        <v>106</v>
      </c>
      <c r="C256" s="82">
        <v>6240010070</v>
      </c>
      <c r="D256" s="83" t="s">
        <v>107</v>
      </c>
      <c r="E256" s="77">
        <f>'приложение 10'!I151</f>
        <v>1250000</v>
      </c>
    </row>
    <row r="257" spans="1:7" s="71" customFormat="1" ht="56.25">
      <c r="A257" s="67" t="s">
        <v>241</v>
      </c>
      <c r="B257" s="30" t="s">
        <v>242</v>
      </c>
      <c r="C257" s="89">
        <v>6300000000</v>
      </c>
      <c r="D257" s="90"/>
      <c r="E257" s="75">
        <f>E258</f>
        <v>7018000</v>
      </c>
      <c r="G257" s="72"/>
    </row>
    <row r="258" spans="1:7" s="71" customFormat="1" ht="75">
      <c r="A258" s="67"/>
      <c r="B258" s="39" t="s">
        <v>243</v>
      </c>
      <c r="C258" s="82">
        <v>6310000000</v>
      </c>
      <c r="D258" s="83"/>
      <c r="E258" s="77">
        <f>E259</f>
        <v>7018000</v>
      </c>
      <c r="G258" s="72"/>
    </row>
    <row r="259" spans="1:7" ht="56.25">
      <c r="A259" s="43"/>
      <c r="B259" s="39" t="s">
        <v>244</v>
      </c>
      <c r="C259" s="82">
        <v>6310010050</v>
      </c>
      <c r="D259" s="83"/>
      <c r="E259" s="77">
        <f>E260</f>
        <v>7018000</v>
      </c>
    </row>
    <row r="260" spans="1:7" ht="56.25">
      <c r="A260" s="43"/>
      <c r="B260" s="39" t="s">
        <v>174</v>
      </c>
      <c r="C260" s="82">
        <v>6310010050</v>
      </c>
      <c r="D260" s="83" t="s">
        <v>206</v>
      </c>
      <c r="E260" s="77">
        <f>'приложение 10'!I91</f>
        <v>7018000</v>
      </c>
    </row>
    <row r="261" spans="1:7" s="71" customFormat="1" ht="75">
      <c r="A261" s="67" t="s">
        <v>245</v>
      </c>
      <c r="B261" s="91" t="s">
        <v>246</v>
      </c>
      <c r="C261" s="73">
        <v>6400000000</v>
      </c>
      <c r="D261" s="84"/>
      <c r="E261" s="75">
        <f>E262</f>
        <v>13609054.9</v>
      </c>
      <c r="G261" s="72"/>
    </row>
    <row r="262" spans="1:7" ht="56.25">
      <c r="A262" s="43"/>
      <c r="B262" s="39" t="s">
        <v>247</v>
      </c>
      <c r="C262" s="82">
        <v>6410000000</v>
      </c>
      <c r="D262" s="83"/>
      <c r="E262" s="77">
        <f>E263</f>
        <v>13609054.9</v>
      </c>
    </row>
    <row r="263" spans="1:7" ht="112.5">
      <c r="A263" s="43"/>
      <c r="B263" s="92" t="s">
        <v>248</v>
      </c>
      <c r="C263" s="82" t="s">
        <v>249</v>
      </c>
      <c r="D263" s="83"/>
      <c r="E263" s="77">
        <f>E264</f>
        <v>13609054.9</v>
      </c>
    </row>
    <row r="264" spans="1:7" ht="56.25">
      <c r="A264" s="43"/>
      <c r="B264" s="39" t="s">
        <v>106</v>
      </c>
      <c r="C264" s="82" t="s">
        <v>249</v>
      </c>
      <c r="D264" s="83" t="s">
        <v>107</v>
      </c>
      <c r="E264" s="77">
        <f>'приложение 10'!I156</f>
        <v>13609054.9</v>
      </c>
    </row>
    <row r="265" spans="1:7" s="71" customFormat="1" ht="75">
      <c r="A265" s="67" t="s">
        <v>250</v>
      </c>
      <c r="B265" s="67" t="s">
        <v>251</v>
      </c>
      <c r="C265" s="73">
        <v>6500000000</v>
      </c>
      <c r="D265" s="84"/>
      <c r="E265" s="75">
        <f>E285+E266+E297+E291+E302+E336</f>
        <v>636754218</v>
      </c>
      <c r="G265" s="72"/>
    </row>
    <row r="266" spans="1:7" ht="37.5">
      <c r="A266" s="43"/>
      <c r="B266" s="43" t="s">
        <v>252</v>
      </c>
      <c r="C266" s="58">
        <v>6510000000</v>
      </c>
      <c r="D266" s="80"/>
      <c r="E266" s="77">
        <f>E270+E279+E267</f>
        <v>29588900</v>
      </c>
    </row>
    <row r="267" spans="1:7" ht="262.5">
      <c r="A267" s="43"/>
      <c r="B267" s="39" t="s">
        <v>253</v>
      </c>
      <c r="C267" s="82">
        <v>6510060960</v>
      </c>
      <c r="D267" s="88"/>
      <c r="E267" s="77">
        <f>E269+E268</f>
        <v>16588900</v>
      </c>
    </row>
    <row r="268" spans="1:7" ht="56.25">
      <c r="A268" s="43"/>
      <c r="B268" s="39" t="s">
        <v>106</v>
      </c>
      <c r="C268" s="82">
        <v>6510060960</v>
      </c>
      <c r="D268" s="88">
        <v>200</v>
      </c>
      <c r="E268" s="77">
        <f>'приложение 10'!I261</f>
        <v>15800000</v>
      </c>
    </row>
    <row r="269" spans="1:7" ht="56.25">
      <c r="A269" s="43"/>
      <c r="B269" s="39" t="s">
        <v>254</v>
      </c>
      <c r="C269" s="82">
        <v>6510060960</v>
      </c>
      <c r="D269" s="88">
        <v>400</v>
      </c>
      <c r="E269" s="77">
        <f>'приложение 10'!I262</f>
        <v>788900</v>
      </c>
    </row>
    <row r="270" spans="1:7" ht="56.25" hidden="1">
      <c r="A270" s="43"/>
      <c r="B270" s="39" t="s">
        <v>255</v>
      </c>
      <c r="C270" s="82" t="s">
        <v>256</v>
      </c>
      <c r="D270" s="88"/>
      <c r="E270" s="77">
        <f>E271+E274+E276</f>
        <v>0</v>
      </c>
    </row>
    <row r="271" spans="1:7" ht="318.75" hidden="1">
      <c r="A271" s="43"/>
      <c r="B271" s="39" t="s">
        <v>257</v>
      </c>
      <c r="C271" s="82" t="s">
        <v>258</v>
      </c>
      <c r="D271" s="88"/>
      <c r="E271" s="77">
        <f>E273+E272</f>
        <v>0</v>
      </c>
    </row>
    <row r="272" spans="1:7" ht="56.25" hidden="1">
      <c r="A272" s="43"/>
      <c r="B272" s="39" t="s">
        <v>106</v>
      </c>
      <c r="C272" s="82" t="s">
        <v>258</v>
      </c>
      <c r="D272" s="88">
        <v>200</v>
      </c>
      <c r="E272" s="77">
        <f>'приложение 10'!I265</f>
        <v>0</v>
      </c>
    </row>
    <row r="273" spans="1:5" ht="56.25" hidden="1">
      <c r="A273" s="43"/>
      <c r="B273" s="39" t="s">
        <v>254</v>
      </c>
      <c r="C273" s="82" t="s">
        <v>258</v>
      </c>
      <c r="D273" s="88">
        <v>400</v>
      </c>
      <c r="E273" s="77">
        <f>'приложение 10'!I266</f>
        <v>0</v>
      </c>
    </row>
    <row r="274" spans="1:5" ht="318.75" hidden="1">
      <c r="A274" s="43"/>
      <c r="B274" s="39" t="s">
        <v>257</v>
      </c>
      <c r="C274" s="82" t="s">
        <v>259</v>
      </c>
      <c r="D274" s="88"/>
      <c r="E274" s="77">
        <f>E275</f>
        <v>0</v>
      </c>
    </row>
    <row r="275" spans="1:5" ht="56.25" hidden="1">
      <c r="A275" s="43"/>
      <c r="B275" s="39" t="s">
        <v>254</v>
      </c>
      <c r="C275" s="82" t="s">
        <v>259</v>
      </c>
      <c r="D275" s="88">
        <v>400</v>
      </c>
      <c r="E275" s="77">
        <f>'приложение 10'!I268</f>
        <v>0</v>
      </c>
    </row>
    <row r="276" spans="1:5" ht="318.75" hidden="1">
      <c r="A276" s="43"/>
      <c r="B276" s="39" t="s">
        <v>260</v>
      </c>
      <c r="C276" s="82" t="s">
        <v>261</v>
      </c>
      <c r="D276" s="88"/>
      <c r="E276" s="77">
        <f>E278+E277</f>
        <v>0</v>
      </c>
    </row>
    <row r="277" spans="1:5" ht="56.25" hidden="1">
      <c r="A277" s="43"/>
      <c r="B277" s="39" t="s">
        <v>106</v>
      </c>
      <c r="C277" s="82" t="s">
        <v>261</v>
      </c>
      <c r="D277" s="88">
        <v>200</v>
      </c>
      <c r="E277" s="77">
        <f>'приложение 10'!I270</f>
        <v>0</v>
      </c>
    </row>
    <row r="278" spans="1:5" ht="56.25" hidden="1">
      <c r="A278" s="43"/>
      <c r="B278" s="39" t="s">
        <v>254</v>
      </c>
      <c r="C278" s="82" t="s">
        <v>261</v>
      </c>
      <c r="D278" s="88">
        <v>400</v>
      </c>
      <c r="E278" s="77">
        <f>'приложение 10'!I271</f>
        <v>0</v>
      </c>
    </row>
    <row r="279" spans="1:5" ht="56.25">
      <c r="A279" s="43"/>
      <c r="B279" s="39" t="s">
        <v>255</v>
      </c>
      <c r="C279" s="82" t="s">
        <v>262</v>
      </c>
      <c r="D279" s="88"/>
      <c r="E279" s="77">
        <f>E283+E280</f>
        <v>13000000</v>
      </c>
    </row>
    <row r="280" spans="1:5" ht="318.75">
      <c r="A280" s="43"/>
      <c r="B280" s="39" t="s">
        <v>257</v>
      </c>
      <c r="C280" s="82" t="s">
        <v>263</v>
      </c>
      <c r="D280" s="88"/>
      <c r="E280" s="77">
        <f>E281+E282</f>
        <v>10000000</v>
      </c>
    </row>
    <row r="281" spans="1:5" ht="56.25">
      <c r="A281" s="43"/>
      <c r="B281" s="39" t="s">
        <v>106</v>
      </c>
      <c r="C281" s="82" t="s">
        <v>263</v>
      </c>
      <c r="D281" s="88">
        <v>200</v>
      </c>
      <c r="E281" s="77">
        <f>'приложение 10'!I274</f>
        <v>6779700</v>
      </c>
    </row>
    <row r="282" spans="1:5" ht="56.25">
      <c r="A282" s="43"/>
      <c r="B282" s="39" t="s">
        <v>254</v>
      </c>
      <c r="C282" s="82" t="s">
        <v>263</v>
      </c>
      <c r="D282" s="88">
        <v>400</v>
      </c>
      <c r="E282" s="77">
        <f>'приложение 10'!I275</f>
        <v>3220300</v>
      </c>
    </row>
    <row r="283" spans="1:5" ht="318.75">
      <c r="A283" s="43"/>
      <c r="B283" s="39" t="s">
        <v>260</v>
      </c>
      <c r="C283" s="82" t="s">
        <v>264</v>
      </c>
      <c r="D283" s="88"/>
      <c r="E283" s="77">
        <f>E284</f>
        <v>3000000</v>
      </c>
    </row>
    <row r="284" spans="1:5" ht="56.25">
      <c r="A284" s="43"/>
      <c r="B284" s="39" t="s">
        <v>106</v>
      </c>
      <c r="C284" s="82" t="s">
        <v>264</v>
      </c>
      <c r="D284" s="88">
        <v>200</v>
      </c>
      <c r="E284" s="77">
        <f>'приложение 10'!I277</f>
        <v>3000000</v>
      </c>
    </row>
    <row r="285" spans="1:5" ht="37.5">
      <c r="A285" s="43"/>
      <c r="B285" s="43" t="s">
        <v>265</v>
      </c>
      <c r="C285" s="58">
        <v>6520000000</v>
      </c>
      <c r="D285" s="76"/>
      <c r="E285" s="77">
        <f>E288+E286</f>
        <v>88122500</v>
      </c>
    </row>
    <row r="286" spans="1:5" ht="112.5">
      <c r="A286" s="43"/>
      <c r="B286" s="39" t="s">
        <v>266</v>
      </c>
      <c r="C286" s="82" t="s">
        <v>267</v>
      </c>
      <c r="D286" s="83"/>
      <c r="E286" s="77">
        <f>E287</f>
        <v>37246600</v>
      </c>
    </row>
    <row r="287" spans="1:5" ht="56.25">
      <c r="A287" s="43"/>
      <c r="B287" s="39" t="s">
        <v>254</v>
      </c>
      <c r="C287" s="82" t="s">
        <v>267</v>
      </c>
      <c r="D287" s="83" t="s">
        <v>268</v>
      </c>
      <c r="E287" s="77">
        <f>'приложение 10'!I295</f>
        <v>37246600</v>
      </c>
    </row>
    <row r="288" spans="1:5" ht="112.5">
      <c r="A288" s="43"/>
      <c r="B288" s="39" t="s">
        <v>266</v>
      </c>
      <c r="C288" s="82" t="s">
        <v>269</v>
      </c>
      <c r="D288" s="83"/>
      <c r="E288" s="77">
        <f>E290+E289</f>
        <v>50875900</v>
      </c>
    </row>
    <row r="289" spans="1:5" ht="56.25">
      <c r="A289" s="43"/>
      <c r="B289" s="43" t="s">
        <v>106</v>
      </c>
      <c r="C289" s="82" t="s">
        <v>269</v>
      </c>
      <c r="D289" s="83" t="s">
        <v>107</v>
      </c>
      <c r="E289" s="77">
        <f>'приложение 10'!I297</f>
        <v>85132.1</v>
      </c>
    </row>
    <row r="290" spans="1:5" ht="56.25">
      <c r="A290" s="43"/>
      <c r="B290" s="39" t="s">
        <v>254</v>
      </c>
      <c r="C290" s="82" t="s">
        <v>269</v>
      </c>
      <c r="D290" s="83" t="s">
        <v>268</v>
      </c>
      <c r="E290" s="77">
        <f>'приложение 10'!I298</f>
        <v>50790767.899999999</v>
      </c>
    </row>
    <row r="291" spans="1:5" ht="37.5">
      <c r="A291" s="43"/>
      <c r="B291" s="39" t="s">
        <v>270</v>
      </c>
      <c r="C291" s="82">
        <v>6540000000</v>
      </c>
      <c r="D291" s="83"/>
      <c r="E291" s="77">
        <f>E292+E295</f>
        <v>348642700</v>
      </c>
    </row>
    <row r="292" spans="1:5" ht="168.75">
      <c r="A292" s="43"/>
      <c r="B292" s="39" t="s">
        <v>271</v>
      </c>
      <c r="C292" s="82" t="s">
        <v>272</v>
      </c>
      <c r="D292" s="83"/>
      <c r="E292" s="77">
        <f>E294+E293</f>
        <v>348088700</v>
      </c>
    </row>
    <row r="293" spans="1:5" ht="56.25">
      <c r="A293" s="43"/>
      <c r="B293" s="39" t="s">
        <v>106</v>
      </c>
      <c r="C293" s="82" t="s">
        <v>272</v>
      </c>
      <c r="D293" s="83" t="s">
        <v>107</v>
      </c>
      <c r="E293" s="77">
        <f>'приложение 10'!I185</f>
        <v>3181660</v>
      </c>
    </row>
    <row r="294" spans="1:5" ht="56.25">
      <c r="A294" s="43"/>
      <c r="B294" s="39" t="s">
        <v>254</v>
      </c>
      <c r="C294" s="82" t="s">
        <v>272</v>
      </c>
      <c r="D294" s="83" t="s">
        <v>268</v>
      </c>
      <c r="E294" s="77">
        <f>'приложение 10'!I186</f>
        <v>344907040</v>
      </c>
    </row>
    <row r="295" spans="1:5" ht="168.75">
      <c r="A295" s="43"/>
      <c r="B295" s="39" t="s">
        <v>271</v>
      </c>
      <c r="C295" s="82" t="s">
        <v>273</v>
      </c>
      <c r="D295" s="83"/>
      <c r="E295" s="77">
        <f>E296</f>
        <v>554000</v>
      </c>
    </row>
    <row r="296" spans="1:5" ht="56.25">
      <c r="A296" s="43"/>
      <c r="B296" s="39" t="s">
        <v>254</v>
      </c>
      <c r="C296" s="82" t="s">
        <v>273</v>
      </c>
      <c r="D296" s="83" t="s">
        <v>268</v>
      </c>
      <c r="E296" s="77">
        <f>'приложение 10'!I188</f>
        <v>554000</v>
      </c>
    </row>
    <row r="297" spans="1:5">
      <c r="A297" s="43"/>
      <c r="B297" s="43" t="s">
        <v>274</v>
      </c>
      <c r="C297" s="58">
        <v>6550000000</v>
      </c>
      <c r="D297" s="76"/>
      <c r="E297" s="77">
        <f>E300+E298</f>
        <v>14118800</v>
      </c>
    </row>
    <row r="298" spans="1:5" ht="37.5">
      <c r="A298" s="43"/>
      <c r="B298" s="39" t="s">
        <v>275</v>
      </c>
      <c r="C298" s="82">
        <v>6550010840</v>
      </c>
      <c r="D298" s="83"/>
      <c r="E298" s="77">
        <f>E299</f>
        <v>1300000</v>
      </c>
    </row>
    <row r="299" spans="1:5" ht="56.25">
      <c r="A299" s="43"/>
      <c r="B299" s="39" t="s">
        <v>254</v>
      </c>
      <c r="C299" s="82">
        <v>6550010840</v>
      </c>
      <c r="D299" s="83" t="s">
        <v>268</v>
      </c>
      <c r="E299" s="77">
        <f>'приложение 10'!I191</f>
        <v>1300000</v>
      </c>
    </row>
    <row r="300" spans="1:5" ht="75">
      <c r="A300" s="43"/>
      <c r="B300" s="43" t="s">
        <v>276</v>
      </c>
      <c r="C300" s="58" t="s">
        <v>277</v>
      </c>
      <c r="D300" s="76"/>
      <c r="E300" s="77">
        <f>E301</f>
        <v>12818800</v>
      </c>
    </row>
    <row r="301" spans="1:5" ht="56.25">
      <c r="A301" s="43"/>
      <c r="B301" s="43" t="s">
        <v>254</v>
      </c>
      <c r="C301" s="58" t="s">
        <v>277</v>
      </c>
      <c r="D301" s="76" t="s">
        <v>268</v>
      </c>
      <c r="E301" s="77">
        <f>'приложение 10'!I193</f>
        <v>12818800</v>
      </c>
    </row>
    <row r="302" spans="1:5">
      <c r="A302" s="43"/>
      <c r="B302" s="39" t="s">
        <v>278</v>
      </c>
      <c r="C302" s="82">
        <v>6570000000</v>
      </c>
      <c r="D302" s="83"/>
      <c r="E302" s="77">
        <f>E321+E311+E325+E327+E323+E303+E305+E307+E313+E319+E309+E315+E317</f>
        <v>149841818</v>
      </c>
    </row>
    <row r="303" spans="1:5" ht="93.75">
      <c r="A303" s="43"/>
      <c r="B303" s="39" t="s">
        <v>279</v>
      </c>
      <c r="C303" s="82">
        <v>6570010190</v>
      </c>
      <c r="D303" s="88"/>
      <c r="E303" s="77">
        <f>E304</f>
        <v>2397314</v>
      </c>
    </row>
    <row r="304" spans="1:5" ht="56.25">
      <c r="A304" s="43"/>
      <c r="B304" s="39" t="s">
        <v>254</v>
      </c>
      <c r="C304" s="82">
        <v>6570010190</v>
      </c>
      <c r="D304" s="88">
        <v>400</v>
      </c>
      <c r="E304" s="77">
        <f>'приложение 10'!I417</f>
        <v>2397314</v>
      </c>
    </row>
    <row r="305" spans="1:5" ht="93.75">
      <c r="A305" s="43"/>
      <c r="B305" s="43" t="s">
        <v>280</v>
      </c>
      <c r="C305" s="58">
        <v>6570010470</v>
      </c>
      <c r="D305" s="80"/>
      <c r="E305" s="77">
        <f>E306</f>
        <v>2925148</v>
      </c>
    </row>
    <row r="306" spans="1:5" ht="56.25">
      <c r="A306" s="43"/>
      <c r="B306" s="39" t="s">
        <v>254</v>
      </c>
      <c r="C306" s="58">
        <v>6570010470</v>
      </c>
      <c r="D306" s="80">
        <v>400</v>
      </c>
      <c r="E306" s="77">
        <f>'приложение 10'!I475</f>
        <v>2925148</v>
      </c>
    </row>
    <row r="307" spans="1:5" ht="93.75">
      <c r="A307" s="43"/>
      <c r="B307" s="43" t="s">
        <v>281</v>
      </c>
      <c r="C307" s="58">
        <v>6570010520</v>
      </c>
      <c r="D307" s="80"/>
      <c r="E307" s="77">
        <f>E308</f>
        <v>2835356</v>
      </c>
    </row>
    <row r="308" spans="1:5" ht="56.25">
      <c r="A308" s="43"/>
      <c r="B308" s="39" t="s">
        <v>254</v>
      </c>
      <c r="C308" s="58">
        <v>6570010520</v>
      </c>
      <c r="D308" s="80">
        <v>400</v>
      </c>
      <c r="E308" s="77">
        <f>'приложение 10'!I477</f>
        <v>2835356</v>
      </c>
    </row>
    <row r="309" spans="1:5" ht="56.25">
      <c r="A309" s="43"/>
      <c r="B309" s="39" t="s">
        <v>282</v>
      </c>
      <c r="C309" s="82">
        <v>6570010710</v>
      </c>
      <c r="D309" s="83"/>
      <c r="E309" s="77">
        <f>E310</f>
        <v>17075300</v>
      </c>
    </row>
    <row r="310" spans="1:5" ht="56.25">
      <c r="A310" s="43"/>
      <c r="B310" s="39" t="s">
        <v>254</v>
      </c>
      <c r="C310" s="82">
        <v>6570010710</v>
      </c>
      <c r="D310" s="83" t="s">
        <v>268</v>
      </c>
      <c r="E310" s="77">
        <f>'приложение 10'!I235</f>
        <v>17075300</v>
      </c>
    </row>
    <row r="311" spans="1:5" ht="37.5">
      <c r="A311" s="43"/>
      <c r="B311" s="39" t="s">
        <v>283</v>
      </c>
      <c r="C311" s="82">
        <v>6570010970</v>
      </c>
      <c r="D311" s="83"/>
      <c r="E311" s="77">
        <f>E312</f>
        <v>8538500</v>
      </c>
    </row>
    <row r="312" spans="1:5" ht="56.25">
      <c r="A312" s="43"/>
      <c r="B312" s="39" t="s">
        <v>254</v>
      </c>
      <c r="C312" s="82">
        <v>6570010970</v>
      </c>
      <c r="D312" s="83" t="s">
        <v>268</v>
      </c>
      <c r="E312" s="77">
        <f>'приложение 10'!I226</f>
        <v>8538500</v>
      </c>
    </row>
    <row r="313" spans="1:5" ht="37.5">
      <c r="A313" s="43"/>
      <c r="B313" s="43" t="s">
        <v>284</v>
      </c>
      <c r="C313" s="58">
        <v>6570010980</v>
      </c>
      <c r="D313" s="80"/>
      <c r="E313" s="77">
        <f>E314</f>
        <v>5390000</v>
      </c>
    </row>
    <row r="314" spans="1:5" ht="56.25">
      <c r="A314" s="43"/>
      <c r="B314" s="39" t="s">
        <v>254</v>
      </c>
      <c r="C314" s="58">
        <v>6570010980</v>
      </c>
      <c r="D314" s="80">
        <v>400</v>
      </c>
      <c r="E314" s="77">
        <f>'приложение 10'!I479</f>
        <v>5390000</v>
      </c>
    </row>
    <row r="315" spans="1:5" ht="75">
      <c r="A315" s="43"/>
      <c r="B315" s="39" t="s">
        <v>285</v>
      </c>
      <c r="C315" s="82">
        <v>6570011030</v>
      </c>
      <c r="D315" s="83"/>
      <c r="E315" s="77">
        <f>E316</f>
        <v>15340000</v>
      </c>
    </row>
    <row r="316" spans="1:5" ht="56.25">
      <c r="A316" s="43"/>
      <c r="B316" s="39" t="s">
        <v>254</v>
      </c>
      <c r="C316" s="82">
        <v>6570011030</v>
      </c>
      <c r="D316" s="83" t="s">
        <v>268</v>
      </c>
      <c r="E316" s="77">
        <f>'приложение 10'!I236</f>
        <v>15340000</v>
      </c>
    </row>
    <row r="317" spans="1:5" ht="112.5">
      <c r="A317" s="43"/>
      <c r="B317" s="39" t="s">
        <v>286</v>
      </c>
      <c r="C317" s="82">
        <v>6570011070</v>
      </c>
      <c r="D317" s="88"/>
      <c r="E317" s="77">
        <f>E318</f>
        <v>484400</v>
      </c>
    </row>
    <row r="318" spans="1:5" ht="56.25">
      <c r="A318" s="43"/>
      <c r="B318" s="39" t="s">
        <v>254</v>
      </c>
      <c r="C318" s="82">
        <v>6570011070</v>
      </c>
      <c r="D318" s="88">
        <v>400</v>
      </c>
      <c r="E318" s="77">
        <f>'приложение 10'!I419</f>
        <v>484400</v>
      </c>
    </row>
    <row r="319" spans="1:5" ht="93.75">
      <c r="A319" s="43"/>
      <c r="B319" s="43" t="s">
        <v>287</v>
      </c>
      <c r="C319" s="58">
        <v>6570011080</v>
      </c>
      <c r="D319" s="80"/>
      <c r="E319" s="77">
        <f>E320</f>
        <v>3260000</v>
      </c>
    </row>
    <row r="320" spans="1:5" ht="56.25">
      <c r="A320" s="43"/>
      <c r="B320" s="39" t="s">
        <v>254</v>
      </c>
      <c r="C320" s="58">
        <v>6570011080</v>
      </c>
      <c r="D320" s="80">
        <v>400</v>
      </c>
      <c r="E320" s="77">
        <f>'приложение 10'!I481</f>
        <v>3260000</v>
      </c>
    </row>
    <row r="321" spans="1:5" ht="37.5">
      <c r="A321" s="43"/>
      <c r="B321" s="39" t="s">
        <v>288</v>
      </c>
      <c r="C321" s="82">
        <v>6570011100</v>
      </c>
      <c r="D321" s="83"/>
      <c r="E321" s="77">
        <f>E322</f>
        <v>4089700</v>
      </c>
    </row>
    <row r="322" spans="1:5" ht="56.25">
      <c r="A322" s="43"/>
      <c r="B322" s="39" t="s">
        <v>254</v>
      </c>
      <c r="C322" s="82">
        <v>6570011100</v>
      </c>
      <c r="D322" s="83" t="s">
        <v>268</v>
      </c>
      <c r="E322" s="77">
        <f>'приложение 10'!I239</f>
        <v>4089700</v>
      </c>
    </row>
    <row r="323" spans="1:5" ht="93.75">
      <c r="A323" s="43"/>
      <c r="B323" s="39" t="s">
        <v>289</v>
      </c>
      <c r="C323" s="82" t="s">
        <v>290</v>
      </c>
      <c r="D323" s="88"/>
      <c r="E323" s="77">
        <f>E324</f>
        <v>12237100</v>
      </c>
    </row>
    <row r="324" spans="1:5" ht="56.25">
      <c r="A324" s="43"/>
      <c r="B324" s="39" t="s">
        <v>254</v>
      </c>
      <c r="C324" s="82" t="s">
        <v>290</v>
      </c>
      <c r="D324" s="88">
        <v>400</v>
      </c>
      <c r="E324" s="77">
        <f>'приложение 10'!I421</f>
        <v>12237100</v>
      </c>
    </row>
    <row r="325" spans="1:5" ht="93.75" hidden="1">
      <c r="A325" s="43"/>
      <c r="B325" s="39" t="s">
        <v>291</v>
      </c>
      <c r="C325" s="82" t="s">
        <v>292</v>
      </c>
      <c r="D325" s="88"/>
      <c r="E325" s="77">
        <f>E326</f>
        <v>0</v>
      </c>
    </row>
    <row r="326" spans="1:5" ht="56.25" hidden="1">
      <c r="A326" s="43"/>
      <c r="B326" s="39" t="s">
        <v>254</v>
      </c>
      <c r="C326" s="82" t="s">
        <v>292</v>
      </c>
      <c r="D326" s="88">
        <v>400</v>
      </c>
      <c r="E326" s="77">
        <f>'приложение 10'!I423</f>
        <v>0</v>
      </c>
    </row>
    <row r="327" spans="1:5" ht="56.25">
      <c r="A327" s="43"/>
      <c r="B327" s="39" t="s">
        <v>293</v>
      </c>
      <c r="C327" s="82">
        <v>6570100000</v>
      </c>
      <c r="D327" s="83"/>
      <c r="E327" s="77">
        <f>E328+E330+E332+E334</f>
        <v>75269000</v>
      </c>
    </row>
    <row r="328" spans="1:5" ht="75">
      <c r="A328" s="43"/>
      <c r="B328" s="39" t="s">
        <v>294</v>
      </c>
      <c r="C328" s="82" t="s">
        <v>295</v>
      </c>
      <c r="D328" s="83"/>
      <c r="E328" s="77">
        <f>E329</f>
        <v>24000000</v>
      </c>
    </row>
    <row r="329" spans="1:5" ht="56.25">
      <c r="A329" s="43"/>
      <c r="B329" s="39" t="s">
        <v>254</v>
      </c>
      <c r="C329" s="82" t="s">
        <v>295</v>
      </c>
      <c r="D329" s="83" t="s">
        <v>268</v>
      </c>
      <c r="E329" s="77">
        <f>'приложение 10'!I242</f>
        <v>24000000</v>
      </c>
    </row>
    <row r="330" spans="1:5" ht="93.75">
      <c r="A330" s="43"/>
      <c r="B330" s="39" t="s">
        <v>296</v>
      </c>
      <c r="C330" s="82" t="s">
        <v>297</v>
      </c>
      <c r="D330" s="83"/>
      <c r="E330" s="77">
        <f>E331</f>
        <v>50046700</v>
      </c>
    </row>
    <row r="331" spans="1:5" ht="56.25">
      <c r="A331" s="43"/>
      <c r="B331" s="39" t="s">
        <v>254</v>
      </c>
      <c r="C331" s="82" t="s">
        <v>297</v>
      </c>
      <c r="D331" s="83" t="s">
        <v>268</v>
      </c>
      <c r="E331" s="77">
        <f>'приложение 10'!I229</f>
        <v>50046700</v>
      </c>
    </row>
    <row r="332" spans="1:5" ht="75">
      <c r="A332" s="43"/>
      <c r="B332" s="39" t="s">
        <v>294</v>
      </c>
      <c r="C332" s="82" t="s">
        <v>298</v>
      </c>
      <c r="D332" s="83"/>
      <c r="E332" s="77">
        <f>E333</f>
        <v>933300</v>
      </c>
    </row>
    <row r="333" spans="1:5" ht="56.25">
      <c r="A333" s="43"/>
      <c r="B333" s="39" t="s">
        <v>254</v>
      </c>
      <c r="C333" s="82" t="s">
        <v>298</v>
      </c>
      <c r="D333" s="83" t="s">
        <v>268</v>
      </c>
      <c r="E333" s="77">
        <f>'приложение 10'!I244</f>
        <v>933300</v>
      </c>
    </row>
    <row r="334" spans="1:5" ht="93.75">
      <c r="A334" s="43"/>
      <c r="B334" s="39" t="s">
        <v>296</v>
      </c>
      <c r="C334" s="82" t="s">
        <v>299</v>
      </c>
      <c r="D334" s="83"/>
      <c r="E334" s="77">
        <f>E335</f>
        <v>289000</v>
      </c>
    </row>
    <row r="335" spans="1:5" ht="56.25">
      <c r="A335" s="43"/>
      <c r="B335" s="39" t="s">
        <v>254</v>
      </c>
      <c r="C335" s="82" t="s">
        <v>299</v>
      </c>
      <c r="D335" s="83" t="s">
        <v>268</v>
      </c>
      <c r="E335" s="77">
        <f>'приложение 10'!I231</f>
        <v>289000</v>
      </c>
    </row>
    <row r="336" spans="1:5" ht="37.5">
      <c r="A336" s="43"/>
      <c r="B336" s="39" t="s">
        <v>300</v>
      </c>
      <c r="C336" s="82">
        <v>6580000000</v>
      </c>
      <c r="D336" s="83"/>
      <c r="E336" s="77">
        <f>E339+E342+E337</f>
        <v>6439500</v>
      </c>
    </row>
    <row r="337" spans="1:7" ht="37.5" hidden="1">
      <c r="A337" s="43"/>
      <c r="B337" s="39" t="s">
        <v>301</v>
      </c>
      <c r="C337" s="82">
        <v>6580010850</v>
      </c>
      <c r="D337" s="83"/>
      <c r="E337" s="77">
        <f>E338</f>
        <v>0</v>
      </c>
    </row>
    <row r="338" spans="1:7" ht="56.25" hidden="1">
      <c r="A338" s="43"/>
      <c r="B338" s="39" t="s">
        <v>254</v>
      </c>
      <c r="C338" s="82">
        <v>6580010850</v>
      </c>
      <c r="D338" s="83" t="s">
        <v>268</v>
      </c>
      <c r="E338" s="77">
        <f>'приложение 10'!I638</f>
        <v>0</v>
      </c>
    </row>
    <row r="339" spans="1:7" ht="37.5">
      <c r="A339" s="43"/>
      <c r="B339" s="39" t="s">
        <v>302</v>
      </c>
      <c r="C339" s="82">
        <v>6580010890</v>
      </c>
      <c r="D339" s="83"/>
      <c r="E339" s="77">
        <f>E340+E341</f>
        <v>333000</v>
      </c>
    </row>
    <row r="340" spans="1:7" ht="56.25">
      <c r="A340" s="43"/>
      <c r="B340" s="39" t="s">
        <v>106</v>
      </c>
      <c r="C340" s="82">
        <v>6580010890</v>
      </c>
      <c r="D340" s="83" t="s">
        <v>107</v>
      </c>
      <c r="E340" s="77">
        <f>'приложение 10'!I304</f>
        <v>133500</v>
      </c>
    </row>
    <row r="341" spans="1:7" ht="56.25">
      <c r="A341" s="43"/>
      <c r="B341" s="39" t="s">
        <v>254</v>
      </c>
      <c r="C341" s="82">
        <v>6580010890</v>
      </c>
      <c r="D341" s="83" t="s">
        <v>268</v>
      </c>
      <c r="E341" s="77">
        <f>'приложение 10'!I305</f>
        <v>199500</v>
      </c>
    </row>
    <row r="342" spans="1:7" ht="93.75">
      <c r="A342" s="43"/>
      <c r="B342" s="39" t="s">
        <v>303</v>
      </c>
      <c r="C342" s="82" t="s">
        <v>304</v>
      </c>
      <c r="D342" s="83"/>
      <c r="E342" s="77">
        <f>E343</f>
        <v>6106500</v>
      </c>
    </row>
    <row r="343" spans="1:7" ht="56.25">
      <c r="A343" s="43"/>
      <c r="B343" s="39" t="s">
        <v>254</v>
      </c>
      <c r="C343" s="82" t="s">
        <v>304</v>
      </c>
      <c r="D343" s="83" t="s">
        <v>268</v>
      </c>
      <c r="E343" s="77">
        <f>'приложение 10'!I307</f>
        <v>6106500</v>
      </c>
    </row>
    <row r="344" spans="1:7" s="71" customFormat="1" ht="112.5">
      <c r="A344" s="67" t="s">
        <v>305</v>
      </c>
      <c r="B344" s="30" t="s">
        <v>306</v>
      </c>
      <c r="C344" s="89">
        <v>6600000000</v>
      </c>
      <c r="D344" s="90"/>
      <c r="E344" s="75">
        <f>E345</f>
        <v>5970000</v>
      </c>
      <c r="G344" s="72"/>
    </row>
    <row r="345" spans="1:7" ht="56.25">
      <c r="A345" s="43"/>
      <c r="B345" s="39" t="s">
        <v>307</v>
      </c>
      <c r="C345" s="82">
        <v>6610000000</v>
      </c>
      <c r="D345" s="83"/>
      <c r="E345" s="77">
        <f>E346</f>
        <v>5970000</v>
      </c>
    </row>
    <row r="346" spans="1:7" ht="112.5">
      <c r="A346" s="43"/>
      <c r="B346" s="39" t="s">
        <v>308</v>
      </c>
      <c r="C346" s="82">
        <v>6610010040</v>
      </c>
      <c r="D346" s="83"/>
      <c r="E346" s="77">
        <f>E347</f>
        <v>5970000</v>
      </c>
    </row>
    <row r="347" spans="1:7" ht="56.25">
      <c r="A347" s="43"/>
      <c r="B347" s="39" t="s">
        <v>106</v>
      </c>
      <c r="C347" s="82">
        <v>6610010040</v>
      </c>
      <c r="D347" s="83" t="s">
        <v>107</v>
      </c>
      <c r="E347" s="77">
        <f>'приложение 10'!I126</f>
        <v>5970000</v>
      </c>
    </row>
    <row r="348" spans="1:7" s="71" customFormat="1" ht="93.75">
      <c r="A348" s="67" t="s">
        <v>309</v>
      </c>
      <c r="B348" s="30" t="s">
        <v>310</v>
      </c>
      <c r="C348" s="89">
        <v>6700000000</v>
      </c>
      <c r="D348" s="90"/>
      <c r="E348" s="75">
        <f>E349+E353</f>
        <v>4216700</v>
      </c>
      <c r="G348" s="72"/>
    </row>
    <row r="349" spans="1:7" ht="56.25">
      <c r="A349" s="43"/>
      <c r="B349" s="39" t="s">
        <v>311</v>
      </c>
      <c r="C349" s="82">
        <v>6710000000</v>
      </c>
      <c r="D349" s="83"/>
      <c r="E349" s="77">
        <f>E350</f>
        <v>4066700</v>
      </c>
    </row>
    <row r="350" spans="1:7" ht="37.5">
      <c r="A350" s="43"/>
      <c r="B350" s="39" t="s">
        <v>312</v>
      </c>
      <c r="C350" s="82">
        <v>6710010220</v>
      </c>
      <c r="D350" s="83"/>
      <c r="E350" s="77">
        <f>E351+E352</f>
        <v>4066700</v>
      </c>
    </row>
    <row r="351" spans="1:7" ht="56.25">
      <c r="A351" s="43"/>
      <c r="B351" s="39" t="s">
        <v>106</v>
      </c>
      <c r="C351" s="82">
        <v>6710010220</v>
      </c>
      <c r="D351" s="83" t="s">
        <v>107</v>
      </c>
      <c r="E351" s="77">
        <f>'приложение 10'!I702+'приложение 10'!I610+'приложение 10'!I130</f>
        <v>480000</v>
      </c>
    </row>
    <row r="352" spans="1:7" ht="56.25">
      <c r="A352" s="43"/>
      <c r="B352" s="43" t="s">
        <v>174</v>
      </c>
      <c r="C352" s="82">
        <v>6710010220</v>
      </c>
      <c r="D352" s="83" t="s">
        <v>206</v>
      </c>
      <c r="E352" s="77">
        <f>'приложение 10'!I529+'приложение 10'!I572+'приложение 10'!I611</f>
        <v>3586700</v>
      </c>
    </row>
    <row r="353" spans="1:7" ht="75">
      <c r="A353" s="43"/>
      <c r="B353" s="39" t="s">
        <v>313</v>
      </c>
      <c r="C353" s="82">
        <v>6720000000</v>
      </c>
      <c r="D353" s="83"/>
      <c r="E353" s="77">
        <f>E354</f>
        <v>150000</v>
      </c>
    </row>
    <row r="354" spans="1:7" ht="56.25">
      <c r="A354" s="43"/>
      <c r="B354" s="39" t="s">
        <v>314</v>
      </c>
      <c r="C354" s="82">
        <v>6720010530</v>
      </c>
      <c r="D354" s="83"/>
      <c r="E354" s="77">
        <f>E355</f>
        <v>150000</v>
      </c>
    </row>
    <row r="355" spans="1:7" ht="56.25">
      <c r="A355" s="43"/>
      <c r="B355" s="39" t="s">
        <v>106</v>
      </c>
      <c r="C355" s="82">
        <v>6720010530</v>
      </c>
      <c r="D355" s="83" t="s">
        <v>107</v>
      </c>
      <c r="E355" s="77">
        <f>'приложение 10'!I133</f>
        <v>150000</v>
      </c>
    </row>
    <row r="356" spans="1:7" s="71" customFormat="1" ht="37.5">
      <c r="A356" s="67" t="s">
        <v>315</v>
      </c>
      <c r="B356" s="30" t="s">
        <v>316</v>
      </c>
      <c r="C356" s="89">
        <v>6800000000</v>
      </c>
      <c r="D356" s="90"/>
      <c r="E356" s="75">
        <f>E357</f>
        <v>100000</v>
      </c>
      <c r="G356" s="72"/>
    </row>
    <row r="357" spans="1:7" ht="37.5">
      <c r="A357" s="43"/>
      <c r="B357" s="39" t="s">
        <v>317</v>
      </c>
      <c r="C357" s="82">
        <v>6810000000</v>
      </c>
      <c r="D357" s="83"/>
      <c r="E357" s="77">
        <f>E358</f>
        <v>100000</v>
      </c>
    </row>
    <row r="358" spans="1:7">
      <c r="A358" s="43"/>
      <c r="B358" s="39" t="s">
        <v>318</v>
      </c>
      <c r="C358" s="82">
        <v>6810010490</v>
      </c>
      <c r="D358" s="83"/>
      <c r="E358" s="77">
        <f>E359</f>
        <v>100000</v>
      </c>
    </row>
    <row r="359" spans="1:7" ht="56.25">
      <c r="A359" s="43"/>
      <c r="B359" s="39" t="s">
        <v>106</v>
      </c>
      <c r="C359" s="82">
        <v>6810010490</v>
      </c>
      <c r="D359" s="83" t="s">
        <v>107</v>
      </c>
      <c r="E359" s="77">
        <f>'приложение 10'!I137</f>
        <v>100000</v>
      </c>
    </row>
    <row r="360" spans="1:7" s="71" customFormat="1" ht="150">
      <c r="A360" s="67" t="s">
        <v>319</v>
      </c>
      <c r="B360" s="30" t="s">
        <v>320</v>
      </c>
      <c r="C360" s="89">
        <v>6900000000</v>
      </c>
      <c r="D360" s="90"/>
      <c r="E360" s="75">
        <f>E361</f>
        <v>941800</v>
      </c>
      <c r="G360" s="72"/>
    </row>
    <row r="361" spans="1:7" ht="56.25">
      <c r="A361" s="43"/>
      <c r="B361" s="39" t="s">
        <v>321</v>
      </c>
      <c r="C361" s="82">
        <v>6910000000</v>
      </c>
      <c r="D361" s="83"/>
      <c r="E361" s="77">
        <f>E362</f>
        <v>941800</v>
      </c>
    </row>
    <row r="362" spans="1:7" ht="150">
      <c r="A362" s="43"/>
      <c r="B362" s="39" t="s">
        <v>322</v>
      </c>
      <c r="C362" s="82">
        <v>6910010500</v>
      </c>
      <c r="D362" s="83"/>
      <c r="E362" s="77">
        <f>E363</f>
        <v>941800</v>
      </c>
    </row>
    <row r="363" spans="1:7" ht="56.25">
      <c r="A363" s="43"/>
      <c r="B363" s="39" t="s">
        <v>106</v>
      </c>
      <c r="C363" s="82">
        <v>6910010500</v>
      </c>
      <c r="D363" s="83" t="s">
        <v>107</v>
      </c>
      <c r="E363" s="77">
        <f>'приложение 10'!I706+'приложение 10'!I615</f>
        <v>941800</v>
      </c>
    </row>
    <row r="364" spans="1:7" s="71" customFormat="1" ht="37.5">
      <c r="A364" s="67" t="s">
        <v>323</v>
      </c>
      <c r="B364" s="67" t="s">
        <v>324</v>
      </c>
      <c r="C364" s="73">
        <v>7000000000</v>
      </c>
      <c r="D364" s="87"/>
      <c r="E364" s="75">
        <f>E365+E377</f>
        <v>44336054</v>
      </c>
      <c r="G364" s="72"/>
    </row>
    <row r="365" spans="1:7" s="71" customFormat="1" ht="37.5">
      <c r="A365" s="43"/>
      <c r="B365" s="39" t="s">
        <v>325</v>
      </c>
      <c r="C365" s="82">
        <v>7010000000</v>
      </c>
      <c r="D365" s="88"/>
      <c r="E365" s="77">
        <f>E369+E373+E375+E371+E366</f>
        <v>44171054</v>
      </c>
      <c r="G365" s="72"/>
    </row>
    <row r="366" spans="1:7" s="71" customFormat="1" ht="37.5">
      <c r="A366" s="43"/>
      <c r="B366" s="39" t="s">
        <v>133</v>
      </c>
      <c r="C366" s="82">
        <v>7010000590</v>
      </c>
      <c r="D366" s="88"/>
      <c r="E366" s="77">
        <f>E368+E367</f>
        <v>7643354</v>
      </c>
      <c r="G366" s="72"/>
    </row>
    <row r="367" spans="1:7" s="71" customFormat="1" ht="56.25">
      <c r="A367" s="43"/>
      <c r="B367" s="39" t="s">
        <v>106</v>
      </c>
      <c r="C367" s="82">
        <v>7010000590</v>
      </c>
      <c r="D367" s="88">
        <v>200</v>
      </c>
      <c r="E367" s="77">
        <f>'приложение 10'!I248</f>
        <v>120000</v>
      </c>
      <c r="G367" s="72"/>
    </row>
    <row r="368" spans="1:7" s="71" customFormat="1" ht="56.25">
      <c r="A368" s="43"/>
      <c r="B368" s="39" t="s">
        <v>174</v>
      </c>
      <c r="C368" s="82">
        <v>7010000590</v>
      </c>
      <c r="D368" s="88">
        <v>600</v>
      </c>
      <c r="E368" s="77">
        <f>'приложение 10'!I533</f>
        <v>7523354</v>
      </c>
      <c r="G368" s="72"/>
    </row>
    <row r="369" spans="1:1024" s="71" customFormat="1" ht="112.5">
      <c r="A369" s="43"/>
      <c r="B369" s="39" t="s">
        <v>326</v>
      </c>
      <c r="C369" s="82">
        <v>7010063110</v>
      </c>
      <c r="D369" s="88"/>
      <c r="E369" s="77">
        <f>E370</f>
        <v>2819800</v>
      </c>
      <c r="G369" s="72"/>
    </row>
    <row r="370" spans="1:1024" s="71" customFormat="1" ht="56.25">
      <c r="A370" s="43"/>
      <c r="B370" s="39" t="s">
        <v>174</v>
      </c>
      <c r="C370" s="82">
        <v>7010063110</v>
      </c>
      <c r="D370" s="88">
        <v>600</v>
      </c>
      <c r="E370" s="77">
        <f>'приложение 10'!I535</f>
        <v>2819800</v>
      </c>
      <c r="G370" s="72"/>
    </row>
    <row r="371" spans="1:1024" s="71" customFormat="1" ht="168.75">
      <c r="A371" s="43"/>
      <c r="B371" s="39" t="s">
        <v>327</v>
      </c>
      <c r="C371" s="82" t="s">
        <v>328</v>
      </c>
      <c r="D371" s="88"/>
      <c r="E371" s="77">
        <f>E372</f>
        <v>33707900</v>
      </c>
      <c r="G371" s="72"/>
    </row>
    <row r="372" spans="1:1024" s="71" customFormat="1" ht="56.25">
      <c r="A372" s="43"/>
      <c r="B372" s="39" t="s">
        <v>174</v>
      </c>
      <c r="C372" s="82" t="s">
        <v>328</v>
      </c>
      <c r="D372" s="88">
        <v>600</v>
      </c>
      <c r="E372" s="77">
        <f>'приложение 10'!I537</f>
        <v>33707900</v>
      </c>
      <c r="G372" s="72"/>
    </row>
    <row r="373" spans="1:1024" s="71" customFormat="1" ht="75" hidden="1">
      <c r="A373" s="43"/>
      <c r="B373" s="39" t="s">
        <v>329</v>
      </c>
      <c r="C373" s="82" t="s">
        <v>330</v>
      </c>
      <c r="D373" s="88"/>
      <c r="E373" s="77">
        <f>E374</f>
        <v>0</v>
      </c>
      <c r="G373" s="72"/>
    </row>
    <row r="374" spans="1:1024" s="71" customFormat="1" ht="56.25" hidden="1">
      <c r="A374" s="43"/>
      <c r="B374" s="39" t="s">
        <v>174</v>
      </c>
      <c r="C374" s="82" t="s">
        <v>330</v>
      </c>
      <c r="D374" s="88">
        <v>600</v>
      </c>
      <c r="E374" s="77">
        <f>'приложение 10'!I539</f>
        <v>0</v>
      </c>
      <c r="G374" s="72"/>
    </row>
    <row r="375" spans="1:1024" s="71" customFormat="1" ht="168.75" hidden="1">
      <c r="A375" s="43"/>
      <c r="B375" s="39" t="s">
        <v>331</v>
      </c>
      <c r="C375" s="82" t="s">
        <v>332</v>
      </c>
      <c r="D375" s="88"/>
      <c r="E375" s="77">
        <f>E376</f>
        <v>0</v>
      </c>
      <c r="G375" s="72"/>
    </row>
    <row r="376" spans="1:1024" s="71" customFormat="1" ht="56.25" hidden="1">
      <c r="A376" s="43"/>
      <c r="B376" s="39" t="s">
        <v>174</v>
      </c>
      <c r="C376" s="82" t="s">
        <v>332</v>
      </c>
      <c r="D376" s="88">
        <v>600</v>
      </c>
      <c r="E376" s="77">
        <f>'приложение 10'!I541</f>
        <v>0</v>
      </c>
      <c r="G376" s="72"/>
    </row>
    <row r="377" spans="1:1024" s="71" customFormat="1">
      <c r="A377" s="43"/>
      <c r="B377" s="39" t="s">
        <v>333</v>
      </c>
      <c r="C377" s="82">
        <v>7020000000</v>
      </c>
      <c r="D377" s="88"/>
      <c r="E377" s="77">
        <f>E378</f>
        <v>165000</v>
      </c>
      <c r="G377" s="72"/>
    </row>
    <row r="378" spans="1:1024" s="71" customFormat="1" ht="75">
      <c r="A378" s="43"/>
      <c r="B378" s="39" t="s">
        <v>334</v>
      </c>
      <c r="C378" s="82">
        <v>7020010060</v>
      </c>
      <c r="D378" s="88"/>
      <c r="E378" s="77">
        <f>E379</f>
        <v>165000</v>
      </c>
      <c r="G378" s="72"/>
    </row>
    <row r="379" spans="1:1024" s="71" customFormat="1" ht="37.5">
      <c r="A379" s="43"/>
      <c r="B379" s="39" t="s">
        <v>145</v>
      </c>
      <c r="C379" s="82">
        <v>7020010060</v>
      </c>
      <c r="D379" s="88">
        <v>300</v>
      </c>
      <c r="E379" s="77">
        <f>'приложение 10'!I576</f>
        <v>165000</v>
      </c>
      <c r="G379" s="72"/>
    </row>
    <row r="380" spans="1:1024" s="71" customFormat="1" ht="37.5">
      <c r="A380" s="67" t="s">
        <v>335</v>
      </c>
      <c r="B380" s="30" t="s">
        <v>336</v>
      </c>
      <c r="C380" s="89">
        <v>7100000000</v>
      </c>
      <c r="D380" s="90"/>
      <c r="E380" s="75">
        <f>E381</f>
        <v>1761000</v>
      </c>
      <c r="G380" s="72"/>
    </row>
    <row r="381" spans="1:1024" s="71" customFormat="1" ht="75">
      <c r="A381" s="43"/>
      <c r="B381" s="39" t="s">
        <v>337</v>
      </c>
      <c r="C381" s="82">
        <v>7110000000</v>
      </c>
      <c r="D381" s="83"/>
      <c r="E381" s="77">
        <f>E382</f>
        <v>1761000</v>
      </c>
      <c r="G381" s="72"/>
    </row>
    <row r="382" spans="1:1024" s="71" customFormat="1" ht="56.25">
      <c r="A382" s="43"/>
      <c r="B382" s="39" t="s">
        <v>338</v>
      </c>
      <c r="C382" s="82">
        <v>7110010610</v>
      </c>
      <c r="D382" s="83"/>
      <c r="E382" s="77">
        <f>E383</f>
        <v>1761000</v>
      </c>
      <c r="G382" s="72"/>
    </row>
    <row r="383" spans="1:1024" s="71" customFormat="1" ht="56.25">
      <c r="A383" s="43"/>
      <c r="B383" s="39" t="s">
        <v>106</v>
      </c>
      <c r="C383" s="82">
        <v>7110010610</v>
      </c>
      <c r="D383" s="83" t="s">
        <v>107</v>
      </c>
      <c r="E383" s="77">
        <f>'приложение 10'!I710+'приложение 10'!I619+'приложение 10'!I141</f>
        <v>1761000</v>
      </c>
      <c r="G383" s="72"/>
    </row>
    <row r="384" spans="1:1024" s="71" customFormat="1" ht="75">
      <c r="A384" s="67" t="s">
        <v>339</v>
      </c>
      <c r="B384" s="30" t="s">
        <v>340</v>
      </c>
      <c r="C384" s="89">
        <v>7200000000</v>
      </c>
      <c r="D384" s="90"/>
      <c r="E384" s="75">
        <f>E385</f>
        <v>4632800</v>
      </c>
      <c r="G384" s="72"/>
      <c r="AMJ384" s="42"/>
    </row>
    <row r="385" spans="1:7" s="71" customFormat="1" ht="56.25">
      <c r="A385" s="43"/>
      <c r="B385" s="39" t="s">
        <v>341</v>
      </c>
      <c r="C385" s="82">
        <v>7210000000</v>
      </c>
      <c r="D385" s="83"/>
      <c r="E385" s="77">
        <f>E388+E386</f>
        <v>4632800</v>
      </c>
      <c r="G385" s="72"/>
    </row>
    <row r="386" spans="1:7" s="71" customFormat="1" ht="93.75" hidden="1">
      <c r="A386" s="43"/>
      <c r="B386" s="39" t="s">
        <v>342</v>
      </c>
      <c r="C386" s="82" t="s">
        <v>343</v>
      </c>
      <c r="D386" s="83"/>
      <c r="E386" s="77">
        <f>E387</f>
        <v>0</v>
      </c>
      <c r="G386" s="72"/>
    </row>
    <row r="387" spans="1:7" s="71" customFormat="1" ht="56.25" hidden="1">
      <c r="A387" s="43"/>
      <c r="B387" s="39" t="s">
        <v>106</v>
      </c>
      <c r="C387" s="82" t="s">
        <v>343</v>
      </c>
      <c r="D387" s="83" t="s">
        <v>107</v>
      </c>
      <c r="E387" s="77">
        <f>'приложение 10'!I169</f>
        <v>0</v>
      </c>
      <c r="G387" s="72"/>
    </row>
    <row r="388" spans="1:7" s="71" customFormat="1" ht="56.25">
      <c r="A388" s="43"/>
      <c r="B388" s="39" t="s">
        <v>344</v>
      </c>
      <c r="C388" s="82" t="s">
        <v>345</v>
      </c>
      <c r="D388" s="83"/>
      <c r="E388" s="77">
        <f>E389</f>
        <v>4632800</v>
      </c>
      <c r="G388" s="72"/>
    </row>
    <row r="389" spans="1:7" s="71" customFormat="1" ht="56.25">
      <c r="A389" s="43"/>
      <c r="B389" s="39" t="s">
        <v>106</v>
      </c>
      <c r="C389" s="82" t="s">
        <v>345</v>
      </c>
      <c r="D389" s="83" t="s">
        <v>107</v>
      </c>
      <c r="E389" s="77">
        <f>'приложение 10'!I171</f>
        <v>4632800</v>
      </c>
      <c r="G389" s="72"/>
    </row>
    <row r="390" spans="1:7" s="71" customFormat="1" ht="37.5">
      <c r="A390" s="67" t="s">
        <v>346</v>
      </c>
      <c r="B390" s="30" t="s">
        <v>347</v>
      </c>
      <c r="C390" s="89">
        <v>7300000000</v>
      </c>
      <c r="D390" s="90"/>
      <c r="E390" s="75">
        <f>E391+E398+E401</f>
        <v>298964421.29000002</v>
      </c>
      <c r="G390" s="72"/>
    </row>
    <row r="391" spans="1:7" s="71" customFormat="1" ht="37.5">
      <c r="A391" s="43"/>
      <c r="B391" s="39" t="s">
        <v>348</v>
      </c>
      <c r="C391" s="82">
        <v>7310000000</v>
      </c>
      <c r="D391" s="83"/>
      <c r="E391" s="77">
        <f>E392+E394+E396</f>
        <v>12871100</v>
      </c>
      <c r="G391" s="72"/>
    </row>
    <row r="392" spans="1:7" s="71" customFormat="1" ht="56.25">
      <c r="A392" s="43"/>
      <c r="B392" s="39" t="s">
        <v>349</v>
      </c>
      <c r="C392" s="82">
        <v>7310010140</v>
      </c>
      <c r="D392" s="83"/>
      <c r="E392" s="77">
        <f>E393</f>
        <v>6448500</v>
      </c>
      <c r="G392" s="72"/>
    </row>
    <row r="393" spans="1:7" s="71" customFormat="1" ht="56.25">
      <c r="A393" s="43"/>
      <c r="B393" s="39" t="s">
        <v>106</v>
      </c>
      <c r="C393" s="82">
        <v>7310010140</v>
      </c>
      <c r="D393" s="83" t="s">
        <v>107</v>
      </c>
      <c r="E393" s="77">
        <f>'приложение 10'!I197</f>
        <v>6448500</v>
      </c>
      <c r="G393" s="72"/>
    </row>
    <row r="394" spans="1:7" s="71" customFormat="1" ht="37.5">
      <c r="A394" s="43"/>
      <c r="B394" s="39" t="s">
        <v>350</v>
      </c>
      <c r="C394" s="82">
        <v>7310010860</v>
      </c>
      <c r="D394" s="83"/>
      <c r="E394" s="77">
        <f>E395</f>
        <v>3640700</v>
      </c>
      <c r="G394" s="72"/>
    </row>
    <row r="395" spans="1:7" s="71" customFormat="1" ht="56.25">
      <c r="A395" s="43"/>
      <c r="B395" s="39" t="s">
        <v>106</v>
      </c>
      <c r="C395" s="82">
        <v>7310010860</v>
      </c>
      <c r="D395" s="83" t="s">
        <v>107</v>
      </c>
      <c r="E395" s="77">
        <f>'приложение 10'!I199</f>
        <v>3640700</v>
      </c>
      <c r="G395" s="72"/>
    </row>
    <row r="396" spans="1:7" s="71" customFormat="1" ht="75">
      <c r="A396" s="43"/>
      <c r="B396" s="39" t="s">
        <v>351</v>
      </c>
      <c r="C396" s="82" t="s">
        <v>352</v>
      </c>
      <c r="D396" s="83"/>
      <c r="E396" s="77">
        <f>E397</f>
        <v>2781900</v>
      </c>
      <c r="G396" s="72"/>
    </row>
    <row r="397" spans="1:7" s="71" customFormat="1" ht="56.25">
      <c r="A397" s="43"/>
      <c r="B397" s="39" t="s">
        <v>106</v>
      </c>
      <c r="C397" s="82" t="s">
        <v>352</v>
      </c>
      <c r="D397" s="83" t="s">
        <v>107</v>
      </c>
      <c r="E397" s="77">
        <f>'приложение 10'!I201</f>
        <v>2781900</v>
      </c>
      <c r="G397" s="72"/>
    </row>
    <row r="398" spans="1:7" s="71" customFormat="1" ht="37.5">
      <c r="A398" s="43"/>
      <c r="B398" s="39" t="s">
        <v>353</v>
      </c>
      <c r="C398" s="82">
        <v>7320000000</v>
      </c>
      <c r="D398" s="83"/>
      <c r="E398" s="77">
        <f>E399</f>
        <v>50000</v>
      </c>
      <c r="G398" s="72"/>
    </row>
    <row r="399" spans="1:7" s="71" customFormat="1" ht="93.75">
      <c r="A399" s="43"/>
      <c r="B399" s="39" t="s">
        <v>354</v>
      </c>
      <c r="C399" s="82">
        <v>7320010080</v>
      </c>
      <c r="D399" s="83"/>
      <c r="E399" s="77">
        <f>E400</f>
        <v>50000</v>
      </c>
      <c r="G399" s="72"/>
    </row>
    <row r="400" spans="1:7" s="71" customFormat="1" ht="56.25">
      <c r="A400" s="43"/>
      <c r="B400" s="39" t="s">
        <v>106</v>
      </c>
      <c r="C400" s="82">
        <v>7320010080</v>
      </c>
      <c r="D400" s="83" t="s">
        <v>107</v>
      </c>
      <c r="E400" s="77">
        <f>'приложение 10'!I204</f>
        <v>50000</v>
      </c>
      <c r="G400" s="72"/>
    </row>
    <row r="401" spans="1:7" s="71" customFormat="1" ht="56.25">
      <c r="A401" s="43"/>
      <c r="B401" s="39" t="s">
        <v>355</v>
      </c>
      <c r="C401" s="82">
        <v>7330000000</v>
      </c>
      <c r="D401" s="83"/>
      <c r="E401" s="77">
        <f>E402+E405</f>
        <v>286043321.29000002</v>
      </c>
      <c r="G401" s="72"/>
    </row>
    <row r="402" spans="1:7" s="71" customFormat="1" ht="56.25">
      <c r="A402" s="43"/>
      <c r="B402" s="39" t="s">
        <v>356</v>
      </c>
      <c r="C402" s="82">
        <v>7330010720</v>
      </c>
      <c r="D402" s="83"/>
      <c r="E402" s="77">
        <f>E403</f>
        <v>100974121.29000001</v>
      </c>
      <c r="G402" s="72"/>
    </row>
    <row r="403" spans="1:7" s="71" customFormat="1" ht="56.25">
      <c r="A403" s="43"/>
      <c r="B403" s="39" t="s">
        <v>106</v>
      </c>
      <c r="C403" s="82">
        <v>7330010720</v>
      </c>
      <c r="D403" s="83" t="s">
        <v>107</v>
      </c>
      <c r="E403" s="77">
        <f>'приложение 10'!I207</f>
        <v>100974121.29000001</v>
      </c>
      <c r="G403" s="72"/>
    </row>
    <row r="404" spans="1:7" s="71" customFormat="1" ht="56.25" hidden="1">
      <c r="A404" s="43"/>
      <c r="B404" s="39" t="s">
        <v>254</v>
      </c>
      <c r="C404" s="82">
        <v>7330010720</v>
      </c>
      <c r="D404" s="83" t="s">
        <v>268</v>
      </c>
      <c r="E404" s="77">
        <f>'приложение 10'!I208</f>
        <v>0</v>
      </c>
      <c r="G404" s="72"/>
    </row>
    <row r="405" spans="1:7" s="71" customFormat="1" ht="112.5">
      <c r="A405" s="43"/>
      <c r="B405" s="39" t="s">
        <v>357</v>
      </c>
      <c r="C405" s="82" t="s">
        <v>358</v>
      </c>
      <c r="D405" s="83"/>
      <c r="E405" s="77">
        <f>E406</f>
        <v>185069200</v>
      </c>
      <c r="G405" s="72"/>
    </row>
    <row r="406" spans="1:7" s="71" customFormat="1" ht="56.25">
      <c r="A406" s="43"/>
      <c r="B406" s="39" t="s">
        <v>106</v>
      </c>
      <c r="C406" s="82" t="s">
        <v>358</v>
      </c>
      <c r="D406" s="83" t="s">
        <v>107</v>
      </c>
      <c r="E406" s="77">
        <f>'приложение 10'!I210</f>
        <v>185069200</v>
      </c>
      <c r="G406" s="72"/>
    </row>
    <row r="407" spans="1:7" s="71" customFormat="1" ht="56.25" hidden="1">
      <c r="A407" s="43"/>
      <c r="B407" s="39" t="s">
        <v>254</v>
      </c>
      <c r="C407" s="82" t="s">
        <v>358</v>
      </c>
      <c r="D407" s="83" t="s">
        <v>268</v>
      </c>
      <c r="E407" s="77">
        <f>'приложение 10'!I211</f>
        <v>0</v>
      </c>
      <c r="G407" s="72"/>
    </row>
    <row r="408" spans="1:7" s="71" customFormat="1" ht="56.25">
      <c r="A408" s="67">
        <v>25</v>
      </c>
      <c r="B408" s="67" t="s">
        <v>359</v>
      </c>
      <c r="C408" s="73">
        <v>9900000000</v>
      </c>
      <c r="D408" s="84"/>
      <c r="E408" s="75">
        <f>E434+E437+E442+E429+E411+E425+E422+E413+E420+E445+E409+E418+E416+E427</f>
        <v>84306000</v>
      </c>
      <c r="G408" s="72"/>
    </row>
    <row r="409" spans="1:7" ht="75">
      <c r="A409" s="43"/>
      <c r="B409" s="39" t="s">
        <v>360</v>
      </c>
      <c r="C409" s="82">
        <v>9900010100</v>
      </c>
      <c r="D409" s="83"/>
      <c r="E409" s="77">
        <f>E410</f>
        <v>173300</v>
      </c>
    </row>
    <row r="410" spans="1:7">
      <c r="A410" s="43"/>
      <c r="B410" s="39" t="s">
        <v>129</v>
      </c>
      <c r="C410" s="82">
        <v>9900010100</v>
      </c>
      <c r="D410" s="83" t="s">
        <v>130</v>
      </c>
      <c r="E410" s="77">
        <f>'приложение 10'!I146</f>
        <v>173300</v>
      </c>
    </row>
    <row r="411" spans="1:7" s="71" customFormat="1" ht="75">
      <c r="A411" s="67"/>
      <c r="B411" s="43" t="s">
        <v>361</v>
      </c>
      <c r="C411" s="58">
        <v>9900010110</v>
      </c>
      <c r="D411" s="76"/>
      <c r="E411" s="77">
        <f>E412</f>
        <v>1427000</v>
      </c>
      <c r="G411" s="72"/>
    </row>
    <row r="412" spans="1:7" s="71" customFormat="1" ht="56.25">
      <c r="A412" s="67"/>
      <c r="B412" s="43" t="s">
        <v>106</v>
      </c>
      <c r="C412" s="58">
        <v>9900010110</v>
      </c>
      <c r="D412" s="76" t="s">
        <v>107</v>
      </c>
      <c r="E412" s="77">
        <f>'приложение 10'!I386</f>
        <v>1427000</v>
      </c>
      <c r="G412" s="72"/>
    </row>
    <row r="413" spans="1:7" s="71" customFormat="1" ht="56.25">
      <c r="A413" s="67"/>
      <c r="B413" s="39" t="s">
        <v>362</v>
      </c>
      <c r="C413" s="82">
        <v>9900010150</v>
      </c>
      <c r="D413" s="83"/>
      <c r="E413" s="77">
        <f>E414+E415</f>
        <v>10000000</v>
      </c>
      <c r="G413" s="72"/>
    </row>
    <row r="414" spans="1:7" s="71" customFormat="1" ht="56.25">
      <c r="A414" s="67"/>
      <c r="B414" s="39" t="s">
        <v>106</v>
      </c>
      <c r="C414" s="82">
        <v>9900010150</v>
      </c>
      <c r="D414" s="83" t="s">
        <v>107</v>
      </c>
      <c r="E414" s="77">
        <f>'приложение 10'!I94+'приложение 10'!I713</f>
        <v>150000</v>
      </c>
      <c r="G414" s="72"/>
    </row>
    <row r="415" spans="1:7" s="71" customFormat="1" ht="56.25">
      <c r="A415" s="67"/>
      <c r="B415" s="39" t="s">
        <v>174</v>
      </c>
      <c r="C415" s="82">
        <v>9900010150</v>
      </c>
      <c r="D415" s="83" t="s">
        <v>206</v>
      </c>
      <c r="E415" s="77">
        <f>'приложение 10'!I544+'приложение 10'!I579+'приложение 10'!I662</f>
        <v>9850000</v>
      </c>
      <c r="G415" s="72"/>
    </row>
    <row r="416" spans="1:7" s="71" customFormat="1" ht="37.5">
      <c r="A416" s="67"/>
      <c r="B416" s="39" t="s">
        <v>363</v>
      </c>
      <c r="C416" s="82">
        <v>9900010510</v>
      </c>
      <c r="D416" s="83"/>
      <c r="E416" s="77">
        <f>E417</f>
        <v>3000000</v>
      </c>
      <c r="G416" s="72"/>
    </row>
    <row r="417" spans="1:7" s="71" customFormat="1" ht="56.25">
      <c r="A417" s="67"/>
      <c r="B417" s="39" t="s">
        <v>106</v>
      </c>
      <c r="C417" s="82">
        <v>9900010510</v>
      </c>
      <c r="D417" s="83" t="s">
        <v>107</v>
      </c>
      <c r="E417" s="77">
        <f>'приложение 10'!I388</f>
        <v>3000000</v>
      </c>
      <c r="G417" s="72"/>
    </row>
    <row r="418" spans="1:7" s="71" customFormat="1" ht="37.5">
      <c r="A418" s="67"/>
      <c r="B418" s="39" t="s">
        <v>364</v>
      </c>
      <c r="C418" s="82">
        <v>9900010580</v>
      </c>
      <c r="D418" s="83"/>
      <c r="E418" s="77">
        <f>E419</f>
        <v>28000000</v>
      </c>
      <c r="G418" s="72"/>
    </row>
    <row r="419" spans="1:7" s="71" customFormat="1" ht="37.5">
      <c r="A419" s="67"/>
      <c r="B419" s="39" t="s">
        <v>145</v>
      </c>
      <c r="C419" s="82">
        <v>9900010580</v>
      </c>
      <c r="D419" s="83" t="s">
        <v>146</v>
      </c>
      <c r="E419" s="77">
        <f>'приложение 10'!I282</f>
        <v>28000000</v>
      </c>
      <c r="G419" s="72"/>
    </row>
    <row r="420" spans="1:7" s="71" customFormat="1" ht="75">
      <c r="A420" s="67"/>
      <c r="B420" s="39" t="s">
        <v>365</v>
      </c>
      <c r="C420" s="82">
        <v>9900010620</v>
      </c>
      <c r="D420" s="83"/>
      <c r="E420" s="77">
        <f>E421</f>
        <v>6960000</v>
      </c>
      <c r="G420" s="72"/>
    </row>
    <row r="421" spans="1:7" s="71" customFormat="1" ht="37.5">
      <c r="A421" s="67"/>
      <c r="B421" s="39" t="s">
        <v>145</v>
      </c>
      <c r="C421" s="82">
        <v>9900010620</v>
      </c>
      <c r="D421" s="83" t="s">
        <v>146</v>
      </c>
      <c r="E421" s="77">
        <f>'приложение 10'!I284</f>
        <v>6960000</v>
      </c>
      <c r="G421" s="72"/>
    </row>
    <row r="422" spans="1:7" s="71" customFormat="1">
      <c r="A422" s="43"/>
      <c r="B422" s="43" t="s">
        <v>366</v>
      </c>
      <c r="C422" s="58">
        <v>9900010910</v>
      </c>
      <c r="D422" s="76"/>
      <c r="E422" s="77">
        <f>E424+E423</f>
        <v>2500000</v>
      </c>
      <c r="G422" s="72"/>
    </row>
    <row r="423" spans="1:7" s="71" customFormat="1" ht="56.25">
      <c r="A423" s="43"/>
      <c r="B423" s="39" t="s">
        <v>174</v>
      </c>
      <c r="C423" s="82">
        <v>9900010910</v>
      </c>
      <c r="D423" s="88">
        <v>600</v>
      </c>
      <c r="E423" s="77">
        <f>'приложение 10'!I484+'приложение 10'!I426</f>
        <v>16454.650000000001</v>
      </c>
      <c r="G423" s="72"/>
    </row>
    <row r="424" spans="1:7" s="71" customFormat="1">
      <c r="A424" s="43"/>
      <c r="B424" s="43" t="s">
        <v>109</v>
      </c>
      <c r="C424" s="58">
        <v>9900010910</v>
      </c>
      <c r="D424" s="76" t="s">
        <v>110</v>
      </c>
      <c r="E424" s="77">
        <f>'приложение 10'!I96+'приложение 10'!I427+'приложение 10'!I485</f>
        <v>2483545.35</v>
      </c>
      <c r="G424" s="72"/>
    </row>
    <row r="425" spans="1:7" s="71" customFormat="1" ht="75">
      <c r="A425" s="43"/>
      <c r="B425" s="43" t="s">
        <v>367</v>
      </c>
      <c r="C425" s="58">
        <v>9900051200</v>
      </c>
      <c r="D425" s="76"/>
      <c r="E425" s="77">
        <f>E426</f>
        <v>7800</v>
      </c>
      <c r="G425" s="72"/>
    </row>
    <row r="426" spans="1:7" s="71" customFormat="1" ht="56.25">
      <c r="A426" s="43"/>
      <c r="B426" s="43" t="s">
        <v>106</v>
      </c>
      <c r="C426" s="58">
        <v>9900051200</v>
      </c>
      <c r="D426" s="76" t="s">
        <v>107</v>
      </c>
      <c r="E426" s="77">
        <f>'приложение 10'!I49</f>
        <v>7800</v>
      </c>
      <c r="G426" s="72"/>
    </row>
    <row r="427" spans="1:7" s="71" customFormat="1" ht="75">
      <c r="A427" s="43"/>
      <c r="B427" s="39" t="s">
        <v>368</v>
      </c>
      <c r="C427" s="82">
        <v>9900062590</v>
      </c>
      <c r="D427" s="83"/>
      <c r="E427" s="77">
        <f>E428</f>
        <v>41200</v>
      </c>
      <c r="G427" s="72"/>
    </row>
    <row r="428" spans="1:7" s="71" customFormat="1" ht="56.25">
      <c r="A428" s="43"/>
      <c r="B428" s="39" t="s">
        <v>106</v>
      </c>
      <c r="C428" s="82">
        <v>9900062590</v>
      </c>
      <c r="D428" s="83" t="s">
        <v>107</v>
      </c>
      <c r="E428" s="77">
        <f>'приложение 10'!I98</f>
        <v>41200</v>
      </c>
      <c r="G428" s="72"/>
    </row>
    <row r="429" spans="1:7" s="71" customFormat="1" ht="75">
      <c r="A429" s="43"/>
      <c r="B429" s="43" t="s">
        <v>369</v>
      </c>
      <c r="C429" s="58">
        <v>9900200000</v>
      </c>
      <c r="D429" s="76"/>
      <c r="E429" s="77">
        <f>E430+E432</f>
        <v>6600000</v>
      </c>
      <c r="G429" s="72"/>
    </row>
    <row r="430" spans="1:7" s="71" customFormat="1" ht="75">
      <c r="A430" s="43"/>
      <c r="B430" s="43" t="s">
        <v>369</v>
      </c>
      <c r="C430" s="58">
        <v>9900210010</v>
      </c>
      <c r="D430" s="76"/>
      <c r="E430" s="77">
        <f>E431</f>
        <v>3300000</v>
      </c>
      <c r="G430" s="72"/>
    </row>
    <row r="431" spans="1:7" s="71" customFormat="1" ht="56.25">
      <c r="A431" s="43"/>
      <c r="B431" s="43" t="s">
        <v>106</v>
      </c>
      <c r="C431" s="58">
        <v>9900210010</v>
      </c>
      <c r="D431" s="76" t="s">
        <v>107</v>
      </c>
      <c r="E431" s="77">
        <f>'приложение 10'!I114</f>
        <v>3300000</v>
      </c>
      <c r="G431" s="72"/>
    </row>
    <row r="432" spans="1:7" s="71" customFormat="1" ht="56.25">
      <c r="A432" s="43"/>
      <c r="B432" s="43" t="s">
        <v>370</v>
      </c>
      <c r="C432" s="58">
        <v>9900210020</v>
      </c>
      <c r="D432" s="76"/>
      <c r="E432" s="77">
        <f>E433</f>
        <v>3300000</v>
      </c>
      <c r="G432" s="72"/>
    </row>
    <row r="433" spans="1:7" s="71" customFormat="1" ht="56.25">
      <c r="A433" s="43"/>
      <c r="B433" s="43" t="s">
        <v>106</v>
      </c>
      <c r="C433" s="58">
        <v>9900210020</v>
      </c>
      <c r="D433" s="76" t="s">
        <v>107</v>
      </c>
      <c r="E433" s="77">
        <f>'приложение 10'!I116</f>
        <v>3300000</v>
      </c>
      <c r="G433" s="72"/>
    </row>
    <row r="434" spans="1:7" s="71" customFormat="1" ht="75">
      <c r="A434" s="67"/>
      <c r="B434" s="43" t="s">
        <v>371</v>
      </c>
      <c r="C434" s="58">
        <v>9910000000</v>
      </c>
      <c r="D434" s="76"/>
      <c r="E434" s="77">
        <f>E435</f>
        <v>6115900</v>
      </c>
      <c r="G434" s="72"/>
    </row>
    <row r="435" spans="1:7" s="71" customFormat="1" ht="37.5">
      <c r="A435" s="67"/>
      <c r="B435" s="43" t="s">
        <v>102</v>
      </c>
      <c r="C435" s="58">
        <v>9910000190</v>
      </c>
      <c r="D435" s="76"/>
      <c r="E435" s="77">
        <f>E436</f>
        <v>6115900</v>
      </c>
      <c r="G435" s="72"/>
    </row>
    <row r="436" spans="1:7" s="71" customFormat="1" ht="112.5">
      <c r="A436" s="67"/>
      <c r="B436" s="43" t="s">
        <v>103</v>
      </c>
      <c r="C436" s="58">
        <v>9910000190</v>
      </c>
      <c r="D436" s="76" t="s">
        <v>104</v>
      </c>
      <c r="E436" s="77">
        <f>'приложение 10'!I15+'приложение 10'!I334</f>
        <v>6115900</v>
      </c>
      <c r="G436" s="72"/>
    </row>
    <row r="437" spans="1:7" s="71" customFormat="1" ht="75">
      <c r="A437" s="67"/>
      <c r="B437" s="43" t="s">
        <v>372</v>
      </c>
      <c r="C437" s="58">
        <v>9920000000</v>
      </c>
      <c r="D437" s="76"/>
      <c r="E437" s="77">
        <f>E438</f>
        <v>9161700</v>
      </c>
      <c r="G437" s="72"/>
    </row>
    <row r="438" spans="1:7" s="71" customFormat="1" ht="37.5">
      <c r="A438" s="67"/>
      <c r="B438" s="43" t="s">
        <v>102</v>
      </c>
      <c r="C438" s="58">
        <v>9920000190</v>
      </c>
      <c r="D438" s="76"/>
      <c r="E438" s="77">
        <f>E439+E441+E440</f>
        <v>9161700</v>
      </c>
      <c r="G438" s="72"/>
    </row>
    <row r="439" spans="1:7" s="71" customFormat="1" ht="112.5">
      <c r="A439" s="67"/>
      <c r="B439" s="43" t="s">
        <v>103</v>
      </c>
      <c r="C439" s="58">
        <v>9920000190</v>
      </c>
      <c r="D439" s="76" t="s">
        <v>104</v>
      </c>
      <c r="E439" s="77">
        <f>'приложение 10'!I18+'приложение 10'!I337</f>
        <v>9094100</v>
      </c>
      <c r="G439" s="72"/>
    </row>
    <row r="440" spans="1:7" s="71" customFormat="1" ht="56.25">
      <c r="A440" s="67"/>
      <c r="B440" s="39" t="s">
        <v>106</v>
      </c>
      <c r="C440" s="82">
        <v>9920000190</v>
      </c>
      <c r="D440" s="83" t="s">
        <v>107</v>
      </c>
      <c r="E440" s="77">
        <f>'приложение 10'!I338</f>
        <v>61600</v>
      </c>
      <c r="G440" s="72"/>
    </row>
    <row r="441" spans="1:7" s="71" customFormat="1">
      <c r="A441" s="67"/>
      <c r="B441" s="43" t="s">
        <v>109</v>
      </c>
      <c r="C441" s="58">
        <v>9920000190</v>
      </c>
      <c r="D441" s="76" t="s">
        <v>110</v>
      </c>
      <c r="E441" s="77">
        <f>'приложение 10'!I19+'приложение 10'!I339</f>
        <v>6000</v>
      </c>
      <c r="G441" s="72"/>
    </row>
    <row r="442" spans="1:7" s="71" customFormat="1" ht="37.5">
      <c r="A442" s="67"/>
      <c r="B442" s="43" t="s">
        <v>373</v>
      </c>
      <c r="C442" s="58">
        <v>9930000000</v>
      </c>
      <c r="D442" s="76"/>
      <c r="E442" s="77">
        <f>E443</f>
        <v>9000000</v>
      </c>
      <c r="G442" s="72"/>
    </row>
    <row r="443" spans="1:7" s="71" customFormat="1">
      <c r="A443" s="67"/>
      <c r="B443" s="78" t="s">
        <v>374</v>
      </c>
      <c r="C443" s="58">
        <v>9930020590</v>
      </c>
      <c r="D443" s="76"/>
      <c r="E443" s="77">
        <f>E444</f>
        <v>9000000</v>
      </c>
      <c r="G443" s="72"/>
    </row>
    <row r="444" spans="1:7" s="71" customFormat="1">
      <c r="A444" s="67"/>
      <c r="B444" s="43" t="s">
        <v>109</v>
      </c>
      <c r="C444" s="58">
        <v>9930020590</v>
      </c>
      <c r="D444" s="76" t="s">
        <v>110</v>
      </c>
      <c r="E444" s="77">
        <f>'приложение 10'!I54</f>
        <v>9000000</v>
      </c>
      <c r="G444" s="72"/>
    </row>
    <row r="445" spans="1:7" s="71" customFormat="1" ht="56.25">
      <c r="A445" s="67"/>
      <c r="B445" s="39" t="s">
        <v>375</v>
      </c>
      <c r="C445" s="82">
        <v>9960000000</v>
      </c>
      <c r="D445" s="83"/>
      <c r="E445" s="77">
        <f>E448+E446</f>
        <v>1319100</v>
      </c>
      <c r="G445" s="72"/>
    </row>
    <row r="446" spans="1:7" s="71" customFormat="1" ht="37.5">
      <c r="A446" s="67"/>
      <c r="B446" s="39" t="s">
        <v>376</v>
      </c>
      <c r="C446" s="82">
        <v>9960010230</v>
      </c>
      <c r="D446" s="83"/>
      <c r="E446" s="77">
        <f>E447</f>
        <v>600000</v>
      </c>
      <c r="G446" s="72"/>
    </row>
    <row r="447" spans="1:7" s="71" customFormat="1" ht="56.25">
      <c r="A447" s="67"/>
      <c r="B447" s="39" t="s">
        <v>106</v>
      </c>
      <c r="C447" s="82">
        <v>9960010230</v>
      </c>
      <c r="D447" s="83" t="s">
        <v>107</v>
      </c>
      <c r="E447" s="77">
        <f>'приложение 10'!I175</f>
        <v>600000</v>
      </c>
      <c r="G447" s="72"/>
    </row>
    <row r="448" spans="1:7" s="71" customFormat="1" ht="56.25">
      <c r="A448" s="67"/>
      <c r="B448" s="39" t="s">
        <v>377</v>
      </c>
      <c r="C448" s="82">
        <v>9960010570</v>
      </c>
      <c r="D448" s="83"/>
      <c r="E448" s="77">
        <f>E449</f>
        <v>719100</v>
      </c>
      <c r="G448" s="72"/>
    </row>
    <row r="449" spans="1:7" s="71" customFormat="1" ht="56.25">
      <c r="A449" s="67"/>
      <c r="B449" s="39" t="s">
        <v>106</v>
      </c>
      <c r="C449" s="82">
        <v>9960010570</v>
      </c>
      <c r="D449" s="83" t="s">
        <v>107</v>
      </c>
      <c r="E449" s="77">
        <f>'приложение 10'!I101+'приложение 10'!I215</f>
        <v>719100</v>
      </c>
      <c r="G449" s="72"/>
    </row>
    <row r="450" spans="1:7" s="71" customFormat="1">
      <c r="A450" s="67"/>
      <c r="B450" s="43"/>
      <c r="C450" s="58"/>
      <c r="D450" s="76"/>
      <c r="E450" s="77"/>
      <c r="G450" s="72"/>
    </row>
    <row r="451" spans="1:7" s="71" customFormat="1">
      <c r="A451" s="67"/>
      <c r="B451" s="43"/>
      <c r="C451" s="93"/>
      <c r="D451" s="44"/>
      <c r="E451" s="94"/>
      <c r="G451" s="72"/>
    </row>
    <row r="452" spans="1:7">
      <c r="A452" s="43"/>
      <c r="B452" s="15" t="s">
        <v>88</v>
      </c>
      <c r="C452" s="36"/>
    </row>
    <row r="453" spans="1:7" ht="17.649999999999999" customHeight="1">
      <c r="A453" s="43"/>
      <c r="B453" s="6" t="s">
        <v>89</v>
      </c>
      <c r="C453" s="6"/>
    </row>
    <row r="454" spans="1:7" ht="17.649999999999999" customHeight="1">
      <c r="A454" s="43"/>
      <c r="B454" s="6" t="s">
        <v>90</v>
      </c>
      <c r="C454" s="6"/>
      <c r="E454" s="54" t="s">
        <v>378</v>
      </c>
      <c r="F454" s="49" t="s">
        <v>92</v>
      </c>
    </row>
    <row r="455" spans="1:7">
      <c r="A455" s="43"/>
      <c r="B455" s="43" t="s">
        <v>91</v>
      </c>
      <c r="E455" s="50" t="s">
        <v>92</v>
      </c>
    </row>
    <row r="456" spans="1:7">
      <c r="A456" s="43"/>
    </row>
    <row r="457" spans="1:7">
      <c r="A457" s="43"/>
    </row>
    <row r="458" spans="1:7">
      <c r="A458" s="43"/>
    </row>
    <row r="459" spans="1:7">
      <c r="A459" s="43"/>
    </row>
    <row r="460" spans="1:7">
      <c r="A460" s="43"/>
    </row>
    <row r="461" spans="1:7">
      <c r="A461" s="43"/>
    </row>
    <row r="462" spans="1:7">
      <c r="A462" s="43"/>
    </row>
    <row r="463" spans="1:7">
      <c r="A463" s="43"/>
    </row>
    <row r="464" spans="1:7">
      <c r="A464" s="43"/>
    </row>
    <row r="465" spans="1:7">
      <c r="A465" s="43"/>
    </row>
    <row r="466" spans="1:7" s="71" customFormat="1">
      <c r="A466" s="67"/>
      <c r="B466" s="43"/>
      <c r="C466" s="52"/>
      <c r="D466" s="53"/>
      <c r="E466" s="54"/>
      <c r="G466" s="72"/>
    </row>
    <row r="467" spans="1:7">
      <c r="A467" s="43"/>
    </row>
    <row r="468" spans="1:7">
      <c r="A468" s="43"/>
    </row>
    <row r="469" spans="1:7">
      <c r="A469" s="43"/>
    </row>
    <row r="470" spans="1:7">
      <c r="A470" s="43"/>
    </row>
    <row r="471" spans="1:7">
      <c r="A471" s="43"/>
    </row>
    <row r="472" spans="1:7">
      <c r="A472" s="43"/>
    </row>
    <row r="473" spans="1:7">
      <c r="A473" s="43"/>
    </row>
    <row r="474" spans="1:7">
      <c r="A474" s="43"/>
    </row>
    <row r="475" spans="1:7">
      <c r="A475" s="43"/>
    </row>
    <row r="476" spans="1:7">
      <c r="A476" s="43"/>
    </row>
    <row r="477" spans="1:7">
      <c r="A477" s="43"/>
    </row>
    <row r="478" spans="1:7">
      <c r="A478" s="43"/>
    </row>
    <row r="479" spans="1:7">
      <c r="A479" s="43"/>
    </row>
    <row r="480" spans="1:7">
      <c r="A480" s="43"/>
    </row>
    <row r="481" spans="1:7">
      <c r="A481" s="43"/>
    </row>
    <row r="482" spans="1:7">
      <c r="A482" s="43"/>
    </row>
    <row r="483" spans="1:7">
      <c r="A483" s="43"/>
    </row>
    <row r="484" spans="1:7">
      <c r="A484" s="43"/>
    </row>
    <row r="485" spans="1:7">
      <c r="A485" s="43"/>
    </row>
    <row r="486" spans="1:7">
      <c r="A486" s="43"/>
    </row>
    <row r="487" spans="1:7" s="71" customFormat="1">
      <c r="A487" s="67"/>
      <c r="B487" s="43"/>
      <c r="C487" s="52"/>
      <c r="D487" s="53"/>
      <c r="E487" s="54"/>
      <c r="G487" s="72"/>
    </row>
    <row r="488" spans="1:7">
      <c r="A488" s="43"/>
    </row>
    <row r="489" spans="1:7">
      <c r="A489" s="43"/>
    </row>
    <row r="490" spans="1:7">
      <c r="A490" s="43"/>
    </row>
    <row r="491" spans="1:7">
      <c r="A491" s="43"/>
    </row>
    <row r="492" spans="1:7">
      <c r="A492" s="43"/>
    </row>
    <row r="493" spans="1:7" s="71" customFormat="1">
      <c r="A493" s="67"/>
      <c r="B493" s="43"/>
      <c r="C493" s="52"/>
      <c r="D493" s="53"/>
      <c r="E493" s="54"/>
      <c r="G493" s="72"/>
    </row>
    <row r="494" spans="1:7">
      <c r="A494" s="43"/>
    </row>
    <row r="495" spans="1:7">
      <c r="A495" s="43"/>
    </row>
    <row r="496" spans="1:7">
      <c r="A496" s="43"/>
    </row>
    <row r="497" spans="1:5">
      <c r="A497" s="43"/>
    </row>
    <row r="498" spans="1:5">
      <c r="A498" s="43"/>
    </row>
    <row r="499" spans="1:5">
      <c r="A499" s="43"/>
    </row>
    <row r="500" spans="1:5">
      <c r="A500" s="43"/>
    </row>
    <row r="501" spans="1:5">
      <c r="A501" s="43"/>
    </row>
    <row r="502" spans="1:5">
      <c r="A502" s="43"/>
    </row>
    <row r="503" spans="1:5">
      <c r="A503" s="43"/>
    </row>
    <row r="504" spans="1:5">
      <c r="A504" s="43"/>
    </row>
    <row r="505" spans="1:5">
      <c r="A505" s="43"/>
    </row>
    <row r="506" spans="1:5">
      <c r="A506" s="43"/>
    </row>
    <row r="507" spans="1:5">
      <c r="A507" s="43"/>
    </row>
    <row r="508" spans="1:5">
      <c r="A508" s="43"/>
      <c r="B508" s="95"/>
      <c r="C508" s="96"/>
      <c r="D508" s="97"/>
      <c r="E508" s="98"/>
    </row>
    <row r="509" spans="1:5">
      <c r="A509" s="43"/>
      <c r="B509" s="95"/>
      <c r="C509" s="96"/>
      <c r="D509" s="97"/>
      <c r="E509" s="98"/>
    </row>
    <row r="510" spans="1:5">
      <c r="A510" s="43"/>
      <c r="B510" s="95"/>
      <c r="C510" s="96"/>
      <c r="D510" s="97"/>
      <c r="E510" s="98"/>
    </row>
    <row r="511" spans="1:5">
      <c r="A511" s="43"/>
      <c r="B511" s="95"/>
      <c r="C511" s="96"/>
      <c r="D511" s="97"/>
      <c r="E511" s="98"/>
    </row>
    <row r="512" spans="1:5">
      <c r="A512" s="43"/>
      <c r="B512" s="95"/>
      <c r="C512" s="96"/>
      <c r="D512" s="97"/>
      <c r="E512" s="98"/>
    </row>
    <row r="513" spans="1:5">
      <c r="A513" s="43"/>
      <c r="B513" s="95"/>
      <c r="C513" s="96"/>
      <c r="D513" s="97"/>
      <c r="E513" s="98"/>
    </row>
    <row r="514" spans="1:5">
      <c r="A514" s="43"/>
      <c r="B514" s="95"/>
      <c r="C514" s="96"/>
      <c r="D514" s="97"/>
      <c r="E514" s="98"/>
    </row>
    <row r="515" spans="1:5">
      <c r="A515" s="43"/>
      <c r="B515" s="95"/>
      <c r="C515" s="96"/>
      <c r="D515" s="97"/>
      <c r="E515" s="98"/>
    </row>
    <row r="516" spans="1:5">
      <c r="A516" s="43"/>
      <c r="B516" s="95"/>
      <c r="C516" s="96"/>
      <c r="D516" s="97"/>
      <c r="E516" s="98"/>
    </row>
    <row r="517" spans="1:5">
      <c r="A517" s="43"/>
      <c r="B517" s="95"/>
      <c r="C517" s="96"/>
      <c r="D517" s="97"/>
      <c r="E517" s="98"/>
    </row>
    <row r="518" spans="1:5">
      <c r="A518" s="43"/>
      <c r="B518" s="95"/>
      <c r="C518" s="96"/>
      <c r="D518" s="97"/>
      <c r="E518" s="98"/>
    </row>
    <row r="519" spans="1:5">
      <c r="A519" s="43"/>
      <c r="B519" s="95"/>
      <c r="C519" s="96"/>
      <c r="D519" s="97"/>
      <c r="E519" s="98"/>
    </row>
    <row r="520" spans="1:5">
      <c r="A520" s="43"/>
      <c r="B520" s="95"/>
      <c r="C520" s="96"/>
      <c r="D520" s="97"/>
      <c r="E520" s="98"/>
    </row>
    <row r="521" spans="1:5">
      <c r="A521" s="43"/>
      <c r="B521" s="95"/>
      <c r="C521" s="96"/>
      <c r="D521" s="97"/>
      <c r="E521" s="98"/>
    </row>
    <row r="522" spans="1:5">
      <c r="A522" s="43"/>
      <c r="B522" s="95"/>
      <c r="C522" s="96"/>
      <c r="D522" s="97"/>
      <c r="E522" s="98"/>
    </row>
    <row r="523" spans="1:5">
      <c r="A523" s="43"/>
      <c r="B523" s="95"/>
      <c r="C523" s="96"/>
      <c r="D523" s="97"/>
      <c r="E523" s="98"/>
    </row>
    <row r="524" spans="1:5">
      <c r="A524" s="43"/>
      <c r="B524" s="95"/>
      <c r="C524" s="96"/>
      <c r="D524" s="97"/>
      <c r="E524" s="98"/>
    </row>
    <row r="525" spans="1:5">
      <c r="A525" s="43"/>
      <c r="B525" s="95"/>
      <c r="C525" s="96"/>
      <c r="D525" s="97"/>
      <c r="E525" s="98"/>
    </row>
    <row r="526" spans="1:5">
      <c r="A526" s="43"/>
      <c r="B526" s="95"/>
      <c r="C526" s="96"/>
      <c r="D526" s="97"/>
      <c r="E526" s="98"/>
    </row>
    <row r="527" spans="1:5">
      <c r="A527" s="43"/>
      <c r="B527" s="95"/>
      <c r="C527" s="96"/>
      <c r="D527" s="97"/>
      <c r="E527" s="98"/>
    </row>
    <row r="528" spans="1:5">
      <c r="A528" s="43"/>
      <c r="B528" s="95"/>
      <c r="C528" s="96"/>
      <c r="D528" s="97"/>
      <c r="E528" s="98"/>
    </row>
    <row r="529" spans="1:5">
      <c r="A529" s="43"/>
      <c r="B529" s="95"/>
      <c r="C529" s="96"/>
      <c r="D529" s="97"/>
      <c r="E529" s="98"/>
    </row>
    <row r="530" spans="1:5">
      <c r="A530" s="43"/>
      <c r="B530" s="95"/>
      <c r="C530" s="96"/>
      <c r="D530" s="97"/>
      <c r="E530" s="98"/>
    </row>
    <row r="531" spans="1:5">
      <c r="A531" s="43"/>
      <c r="B531" s="95"/>
      <c r="C531" s="96"/>
      <c r="D531" s="97"/>
      <c r="E531" s="98"/>
    </row>
    <row r="532" spans="1:5">
      <c r="A532" s="43"/>
      <c r="B532" s="95"/>
      <c r="C532" s="96"/>
      <c r="D532" s="97"/>
      <c r="E532" s="98"/>
    </row>
    <row r="533" spans="1:5">
      <c r="A533" s="43"/>
      <c r="B533" s="95"/>
      <c r="C533" s="96"/>
      <c r="D533" s="97"/>
      <c r="E533" s="98"/>
    </row>
    <row r="534" spans="1:5">
      <c r="A534" s="43"/>
      <c r="B534" s="95"/>
      <c r="C534" s="96"/>
      <c r="D534" s="97"/>
      <c r="E534" s="98"/>
    </row>
    <row r="535" spans="1:5">
      <c r="A535" s="43"/>
      <c r="B535" s="95"/>
      <c r="C535" s="96"/>
      <c r="D535" s="97"/>
      <c r="E535" s="98"/>
    </row>
    <row r="536" spans="1:5">
      <c r="A536" s="43"/>
      <c r="B536" s="95"/>
      <c r="C536" s="96"/>
      <c r="D536" s="97"/>
      <c r="E536" s="98"/>
    </row>
    <row r="537" spans="1:5">
      <c r="A537" s="43"/>
      <c r="B537" s="95"/>
      <c r="C537" s="96"/>
      <c r="D537" s="97"/>
      <c r="E537" s="98"/>
    </row>
    <row r="538" spans="1:5">
      <c r="A538" s="43"/>
      <c r="B538" s="95"/>
      <c r="C538" s="96"/>
      <c r="D538" s="97"/>
      <c r="E538" s="98"/>
    </row>
    <row r="539" spans="1:5">
      <c r="A539" s="43"/>
      <c r="B539" s="95"/>
      <c r="C539" s="96"/>
      <c r="D539" s="97"/>
      <c r="E539" s="98"/>
    </row>
    <row r="540" spans="1:5">
      <c r="A540" s="43"/>
      <c r="B540" s="95"/>
      <c r="C540" s="96"/>
      <c r="D540" s="97"/>
      <c r="E540" s="98"/>
    </row>
    <row r="541" spans="1:5">
      <c r="A541" s="43"/>
      <c r="B541" s="95"/>
      <c r="C541" s="96"/>
      <c r="D541" s="97"/>
      <c r="E541" s="98"/>
    </row>
    <row r="542" spans="1:5">
      <c r="A542" s="43"/>
      <c r="B542" s="95"/>
      <c r="C542" s="96"/>
      <c r="D542" s="97"/>
      <c r="E542" s="98"/>
    </row>
    <row r="543" spans="1:5">
      <c r="A543" s="43"/>
      <c r="B543" s="95"/>
      <c r="C543" s="96"/>
      <c r="D543" s="97"/>
      <c r="E543" s="98"/>
    </row>
    <row r="544" spans="1:5">
      <c r="A544" s="43"/>
      <c r="B544" s="95"/>
      <c r="C544" s="96"/>
      <c r="D544" s="97"/>
      <c r="E544" s="98"/>
    </row>
    <row r="545" spans="1:5">
      <c r="A545" s="43"/>
      <c r="B545" s="95"/>
      <c r="C545" s="96"/>
      <c r="D545" s="97"/>
      <c r="E545" s="98"/>
    </row>
    <row r="546" spans="1:5">
      <c r="A546" s="43"/>
      <c r="B546" s="95"/>
      <c r="C546" s="96"/>
      <c r="D546" s="97"/>
      <c r="E546" s="98"/>
    </row>
    <row r="547" spans="1:5">
      <c r="A547" s="43"/>
      <c r="B547" s="95"/>
      <c r="C547" s="96"/>
      <c r="D547" s="97"/>
      <c r="E547" s="98"/>
    </row>
    <row r="548" spans="1:5">
      <c r="A548" s="43"/>
      <c r="B548" s="95"/>
      <c r="C548" s="96"/>
      <c r="D548" s="97"/>
      <c r="E548" s="98"/>
    </row>
    <row r="549" spans="1:5">
      <c r="A549" s="43"/>
      <c r="B549" s="95"/>
      <c r="C549" s="96"/>
      <c r="D549" s="97"/>
      <c r="E549" s="98"/>
    </row>
    <row r="550" spans="1:5">
      <c r="A550" s="43"/>
      <c r="B550" s="95"/>
      <c r="C550" s="96"/>
      <c r="D550" s="97"/>
      <c r="E550" s="98"/>
    </row>
    <row r="551" spans="1:5">
      <c r="A551" s="43"/>
      <c r="B551" s="95"/>
      <c r="C551" s="96"/>
      <c r="D551" s="97"/>
      <c r="E551" s="98"/>
    </row>
    <row r="552" spans="1:5">
      <c r="A552" s="43"/>
      <c r="B552" s="95"/>
      <c r="C552" s="96"/>
      <c r="D552" s="97"/>
      <c r="E552" s="98"/>
    </row>
    <row r="553" spans="1:5">
      <c r="A553" s="43"/>
      <c r="B553" s="95"/>
      <c r="C553" s="96"/>
      <c r="D553" s="97"/>
      <c r="E553" s="98"/>
    </row>
    <row r="554" spans="1:5">
      <c r="A554" s="43"/>
      <c r="B554" s="95"/>
      <c r="C554" s="96"/>
      <c r="D554" s="97"/>
      <c r="E554" s="98"/>
    </row>
    <row r="555" spans="1:5">
      <c r="A555" s="43"/>
      <c r="B555" s="95"/>
      <c r="C555" s="96"/>
      <c r="D555" s="97"/>
      <c r="E555" s="98"/>
    </row>
    <row r="556" spans="1:5">
      <c r="A556" s="43"/>
    </row>
    <row r="557" spans="1:5">
      <c r="A557" s="43"/>
    </row>
    <row r="558" spans="1:5">
      <c r="A558" s="43"/>
    </row>
    <row r="559" spans="1:5">
      <c r="A559" s="43"/>
    </row>
    <row r="560" spans="1:5">
      <c r="A560" s="43"/>
    </row>
    <row r="561" spans="1:7">
      <c r="A561" s="43"/>
    </row>
    <row r="562" spans="1:7">
      <c r="A562" s="43"/>
    </row>
    <row r="563" spans="1:7">
      <c r="A563" s="43"/>
    </row>
    <row r="564" spans="1:7">
      <c r="A564" s="43"/>
    </row>
    <row r="565" spans="1:7">
      <c r="A565" s="43"/>
    </row>
    <row r="566" spans="1:7">
      <c r="A566" s="43"/>
    </row>
    <row r="567" spans="1:7">
      <c r="A567" s="43"/>
    </row>
    <row r="568" spans="1:7" s="71" customFormat="1">
      <c r="A568" s="67"/>
      <c r="B568" s="43"/>
      <c r="C568" s="52"/>
      <c r="D568" s="53"/>
      <c r="E568" s="54"/>
      <c r="G568" s="72"/>
    </row>
    <row r="569" spans="1:7">
      <c r="A569" s="43"/>
    </row>
    <row r="570" spans="1:7">
      <c r="A570" s="43"/>
    </row>
    <row r="571" spans="1:7">
      <c r="A571" s="43"/>
    </row>
    <row r="572" spans="1:7">
      <c r="A572" s="43"/>
      <c r="B572" s="95"/>
      <c r="C572" s="96"/>
      <c r="D572" s="97"/>
      <c r="E572" s="98"/>
    </row>
    <row r="573" spans="1:7">
      <c r="A573" s="43"/>
      <c r="B573" s="95"/>
      <c r="C573" s="96"/>
      <c r="D573" s="97"/>
      <c r="E573" s="98"/>
    </row>
    <row r="574" spans="1:7">
      <c r="A574" s="43"/>
      <c r="B574" s="95"/>
      <c r="C574" s="96"/>
      <c r="D574" s="97"/>
      <c r="E574" s="98"/>
    </row>
    <row r="575" spans="1:7">
      <c r="A575" s="43"/>
      <c r="B575" s="95"/>
      <c r="C575" s="96"/>
      <c r="D575" s="97"/>
      <c r="E575" s="98"/>
    </row>
    <row r="576" spans="1:7">
      <c r="A576" s="43"/>
      <c r="B576" s="95"/>
      <c r="C576" s="96"/>
      <c r="D576" s="97"/>
      <c r="E576" s="98"/>
    </row>
    <row r="577" spans="1:7">
      <c r="A577" s="43"/>
      <c r="B577" s="95"/>
      <c r="C577" s="96"/>
      <c r="D577" s="97"/>
      <c r="E577" s="98"/>
    </row>
    <row r="578" spans="1:7">
      <c r="A578" s="43"/>
      <c r="B578" s="95"/>
      <c r="C578" s="96"/>
      <c r="D578" s="97"/>
      <c r="E578" s="98"/>
    </row>
    <row r="579" spans="1:7">
      <c r="A579" s="43"/>
      <c r="B579" s="95"/>
      <c r="C579" s="96"/>
      <c r="D579" s="97"/>
      <c r="E579" s="98"/>
    </row>
    <row r="580" spans="1:7">
      <c r="A580" s="43"/>
      <c r="B580" s="95"/>
      <c r="C580" s="96"/>
      <c r="D580" s="97"/>
      <c r="E580" s="98"/>
    </row>
    <row r="581" spans="1:7">
      <c r="A581" s="43"/>
      <c r="B581" s="95"/>
      <c r="C581" s="96"/>
      <c r="D581" s="97"/>
      <c r="E581" s="98"/>
    </row>
    <row r="582" spans="1:7">
      <c r="A582" s="43"/>
      <c r="B582" s="95"/>
      <c r="C582" s="96"/>
      <c r="D582" s="97"/>
      <c r="E582" s="98"/>
    </row>
    <row r="583" spans="1:7">
      <c r="A583" s="43"/>
      <c r="B583" s="95"/>
      <c r="C583" s="96"/>
      <c r="D583" s="97"/>
      <c r="E583" s="98"/>
    </row>
    <row r="584" spans="1:7">
      <c r="A584" s="43"/>
      <c r="B584" s="95"/>
      <c r="C584" s="96"/>
      <c r="D584" s="97"/>
      <c r="E584" s="98"/>
    </row>
    <row r="585" spans="1:7">
      <c r="A585" s="43"/>
      <c r="B585" s="95"/>
      <c r="C585" s="96"/>
      <c r="D585" s="97"/>
      <c r="E585" s="98"/>
    </row>
    <row r="586" spans="1:7">
      <c r="A586" s="43"/>
      <c r="B586" s="95"/>
      <c r="C586" s="96"/>
      <c r="D586" s="97"/>
      <c r="E586" s="98"/>
    </row>
    <row r="587" spans="1:7">
      <c r="A587" s="43"/>
      <c r="B587" s="95"/>
      <c r="C587" s="96"/>
      <c r="D587" s="97"/>
      <c r="E587" s="98"/>
    </row>
    <row r="588" spans="1:7">
      <c r="A588" s="43"/>
    </row>
    <row r="589" spans="1:7" s="71" customFormat="1">
      <c r="A589" s="67"/>
      <c r="B589" s="43"/>
      <c r="C589" s="52"/>
      <c r="D589" s="53"/>
      <c r="E589" s="54"/>
      <c r="G589" s="72"/>
    </row>
    <row r="590" spans="1:7">
      <c r="A590" s="43"/>
    </row>
    <row r="591" spans="1:7">
      <c r="A591" s="43"/>
    </row>
    <row r="592" spans="1:7">
      <c r="A592" s="43"/>
    </row>
    <row r="593" spans="1:1">
      <c r="A593" s="43"/>
    </row>
    <row r="594" spans="1:1">
      <c r="A594" s="43"/>
    </row>
    <row r="595" spans="1:1">
      <c r="A595" s="43"/>
    </row>
    <row r="596" spans="1:1">
      <c r="A596" s="43"/>
    </row>
    <row r="597" spans="1:1">
      <c r="A597" s="43"/>
    </row>
    <row r="598" spans="1:1">
      <c r="A598" s="43"/>
    </row>
    <row r="599" spans="1:1">
      <c r="A599" s="43"/>
    </row>
    <row r="600" spans="1:1">
      <c r="A600" s="43"/>
    </row>
    <row r="601" spans="1:1">
      <c r="A601" s="43"/>
    </row>
    <row r="602" spans="1:1">
      <c r="A602" s="43"/>
    </row>
    <row r="603" spans="1:1">
      <c r="A603" s="43"/>
    </row>
    <row r="604" spans="1:1">
      <c r="A604" s="43"/>
    </row>
    <row r="605" spans="1:1">
      <c r="A605" s="43"/>
    </row>
    <row r="606" spans="1:1">
      <c r="A606" s="43"/>
    </row>
    <row r="607" spans="1:1">
      <c r="A607" s="43"/>
    </row>
    <row r="608" spans="1:1">
      <c r="A608" s="43"/>
    </row>
    <row r="609" spans="1:1">
      <c r="A609" s="43"/>
    </row>
    <row r="610" spans="1:1">
      <c r="A610" s="43"/>
    </row>
    <row r="611" spans="1:1">
      <c r="A611" s="43"/>
    </row>
    <row r="612" spans="1:1">
      <c r="A612" s="43"/>
    </row>
    <row r="613" spans="1:1">
      <c r="A613" s="43"/>
    </row>
    <row r="614" spans="1:1">
      <c r="A614" s="43"/>
    </row>
    <row r="615" spans="1:1">
      <c r="A615" s="43"/>
    </row>
    <row r="616" spans="1:1">
      <c r="A616" s="43"/>
    </row>
    <row r="617" spans="1:1">
      <c r="A617" s="43"/>
    </row>
    <row r="618" spans="1:1">
      <c r="A618" s="43"/>
    </row>
    <row r="619" spans="1:1">
      <c r="A619" s="43"/>
    </row>
    <row r="620" spans="1:1">
      <c r="A620" s="43"/>
    </row>
    <row r="621" spans="1:1">
      <c r="A621" s="43"/>
    </row>
    <row r="622" spans="1:1">
      <c r="A622" s="43"/>
    </row>
    <row r="623" spans="1:1">
      <c r="A623" s="43"/>
    </row>
    <row r="624" spans="1:1">
      <c r="A624" s="43"/>
    </row>
    <row r="625" spans="1:1">
      <c r="A625" s="43"/>
    </row>
    <row r="626" spans="1:1">
      <c r="A626" s="43"/>
    </row>
    <row r="627" spans="1:1">
      <c r="A627" s="43"/>
    </row>
    <row r="628" spans="1:1">
      <c r="A628" s="43"/>
    </row>
    <row r="629" spans="1:1">
      <c r="A629" s="43"/>
    </row>
    <row r="630" spans="1:1">
      <c r="A630" s="43"/>
    </row>
    <row r="631" spans="1:1">
      <c r="A631" s="43"/>
    </row>
    <row r="632" spans="1:1">
      <c r="A632" s="43"/>
    </row>
    <row r="633" spans="1:1">
      <c r="A633" s="43"/>
    </row>
    <row r="634" spans="1:1">
      <c r="A634" s="43"/>
    </row>
    <row r="635" spans="1:1">
      <c r="A635" s="43"/>
    </row>
    <row r="636" spans="1:1">
      <c r="A636" s="43"/>
    </row>
    <row r="637" spans="1:1">
      <c r="A637" s="43"/>
    </row>
    <row r="638" spans="1:1">
      <c r="A638" s="43"/>
    </row>
    <row r="639" spans="1:1">
      <c r="A639" s="43"/>
    </row>
    <row r="640" spans="1:1">
      <c r="A640" s="43"/>
    </row>
    <row r="641" spans="1:1">
      <c r="A641" s="43"/>
    </row>
    <row r="642" spans="1:1">
      <c r="A642" s="43"/>
    </row>
    <row r="643" spans="1:1">
      <c r="A643" s="43"/>
    </row>
    <row r="644" spans="1:1">
      <c r="A644" s="43"/>
    </row>
    <row r="645" spans="1:1">
      <c r="A645" s="43"/>
    </row>
    <row r="646" spans="1:1">
      <c r="A646" s="43"/>
    </row>
    <row r="647" spans="1:1">
      <c r="A647" s="43"/>
    </row>
    <row r="648" spans="1:1">
      <c r="A648" s="43"/>
    </row>
    <row r="649" spans="1:1">
      <c r="A649" s="43"/>
    </row>
    <row r="650" spans="1:1">
      <c r="A650" s="43"/>
    </row>
    <row r="651" spans="1:1">
      <c r="A651" s="43"/>
    </row>
    <row r="652" spans="1:1">
      <c r="A652" s="43"/>
    </row>
    <row r="653" spans="1:1">
      <c r="A653" s="43"/>
    </row>
    <row r="654" spans="1:1">
      <c r="A654" s="43"/>
    </row>
    <row r="655" spans="1:1">
      <c r="A655" s="43"/>
    </row>
    <row r="656" spans="1:1">
      <c r="A656" s="43"/>
    </row>
    <row r="657" spans="1:7">
      <c r="A657" s="43"/>
    </row>
    <row r="658" spans="1:7">
      <c r="A658" s="43"/>
    </row>
    <row r="659" spans="1:7">
      <c r="A659" s="43"/>
    </row>
    <row r="660" spans="1:7">
      <c r="A660" s="43"/>
    </row>
    <row r="661" spans="1:7">
      <c r="A661" s="43"/>
    </row>
    <row r="662" spans="1:7">
      <c r="A662" s="43"/>
    </row>
    <row r="663" spans="1:7">
      <c r="A663" s="43"/>
    </row>
    <row r="664" spans="1:7">
      <c r="A664" s="43"/>
    </row>
    <row r="665" spans="1:7">
      <c r="A665" s="43"/>
    </row>
    <row r="666" spans="1:7">
      <c r="A666" s="43"/>
    </row>
    <row r="667" spans="1:7">
      <c r="A667" s="43"/>
    </row>
    <row r="668" spans="1:7">
      <c r="A668" s="43"/>
    </row>
    <row r="669" spans="1:7">
      <c r="A669" s="43"/>
    </row>
    <row r="670" spans="1:7">
      <c r="A670" s="43"/>
    </row>
    <row r="671" spans="1:7" s="71" customFormat="1">
      <c r="A671" s="67"/>
      <c r="B671" s="43"/>
      <c r="C671" s="52"/>
      <c r="D671" s="53"/>
      <c r="E671" s="54"/>
      <c r="G671" s="72"/>
    </row>
    <row r="672" spans="1:7">
      <c r="A672" s="43"/>
    </row>
    <row r="673" spans="1:6">
      <c r="A673" s="43"/>
    </row>
    <row r="674" spans="1:6">
      <c r="A674" s="43"/>
    </row>
    <row r="675" spans="1:6">
      <c r="A675" s="43"/>
    </row>
    <row r="676" spans="1:6">
      <c r="A676" s="43"/>
      <c r="F676" s="99" t="e">
        <f>#REF!+#REF!+#REF!+#REF!+#REF!+#REF!+#REF!</f>
        <v>#REF!</v>
      </c>
    </row>
  </sheetData>
  <autoFilter ref="C1:C1048576" xr:uid="{00000000-0009-0000-0000-000001000000}"/>
  <mergeCells count="5">
    <mergeCell ref="C2:E2"/>
    <mergeCell ref="C3:E3"/>
    <mergeCell ref="B4:E4"/>
    <mergeCell ref="B453:C453"/>
    <mergeCell ref="B454:C454"/>
  </mergeCells>
  <pageMargins left="0.78749999999999998" right="0.196527777777778" top="0.78749999999999998" bottom="0.39374999999999999" header="0.51180555555555496" footer="0.51180555555555496"/>
  <pageSetup paperSize="9" scale="8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J759"/>
  <sheetViews>
    <sheetView tabSelected="1" view="pageBreakPreview" topLeftCell="C1" zoomScale="65" zoomScaleNormal="60" zoomScalePageLayoutView="65" workbookViewId="0">
      <selection activeCell="H2" sqref="H2:L2"/>
    </sheetView>
  </sheetViews>
  <sheetFormatPr defaultRowHeight="18.75"/>
  <cols>
    <col min="1" max="1" width="0.42578125" style="100" hidden="1" customWidth="1"/>
    <col min="2" max="2" width="4.42578125" style="100" customWidth="1"/>
    <col min="3" max="3" width="74.5703125" style="39" customWidth="1"/>
    <col min="4" max="4" width="8.140625" style="101" customWidth="1"/>
    <col min="5" max="5" width="4.42578125" style="102" customWidth="1"/>
    <col min="6" max="6" width="5" style="103" customWidth="1"/>
    <col min="7" max="7" width="17.85546875" style="104" customWidth="1"/>
    <col min="8" max="8" width="7.28515625" style="101" customWidth="1"/>
    <col min="9" max="9" width="21.28515625" style="105" customWidth="1"/>
    <col min="10" max="10" width="21.28515625" style="106" hidden="1" customWidth="1"/>
    <col min="11" max="11" width="23.7109375" style="105" hidden="1" customWidth="1"/>
    <col min="12" max="12" width="22.28515625" style="55" hidden="1" customWidth="1"/>
    <col min="13" max="13" width="19.42578125" style="55" hidden="1" customWidth="1"/>
    <col min="14" max="14" width="20.28515625" style="55" hidden="1" customWidth="1"/>
    <col min="15" max="15" width="15.7109375" style="107" hidden="1" customWidth="1"/>
    <col min="16" max="206" width="7.28515625" style="103" customWidth="1"/>
    <col min="207" max="1025" width="7.28515625" customWidth="1"/>
  </cols>
  <sheetData>
    <row r="1" spans="1:972" ht="29.45" customHeight="1">
      <c r="D1" s="108"/>
      <c r="E1" s="15"/>
      <c r="F1" s="15"/>
      <c r="G1" s="109"/>
      <c r="H1" s="82" t="s">
        <v>379</v>
      </c>
      <c r="I1" s="49"/>
      <c r="J1" s="49"/>
    </row>
    <row r="2" spans="1:972" s="111" customFormat="1" ht="134.25" customHeight="1">
      <c r="A2" s="110"/>
      <c r="B2" s="110"/>
      <c r="C2" s="39"/>
      <c r="D2" s="16"/>
      <c r="E2" s="16"/>
      <c r="F2" s="16"/>
      <c r="G2" s="109"/>
      <c r="H2" s="13" t="s">
        <v>417</v>
      </c>
      <c r="I2" s="13"/>
      <c r="J2" s="13"/>
      <c r="K2" s="13"/>
      <c r="L2" s="13"/>
      <c r="M2" s="17"/>
      <c r="N2" s="17"/>
      <c r="O2" s="17"/>
    </row>
    <row r="3" spans="1:972" s="114" customFormat="1" ht="33.950000000000003" customHeight="1">
      <c r="A3" s="112"/>
      <c r="B3" s="112" t="s">
        <v>378</v>
      </c>
      <c r="C3" s="3" t="s">
        <v>380</v>
      </c>
      <c r="D3" s="3"/>
      <c r="E3" s="3"/>
      <c r="F3" s="3"/>
      <c r="G3" s="3"/>
      <c r="H3" s="3"/>
      <c r="I3" s="3"/>
      <c r="J3" s="113"/>
      <c r="K3" s="113"/>
      <c r="L3" s="55"/>
      <c r="M3" s="55"/>
      <c r="N3" s="55"/>
      <c r="O3" s="107"/>
    </row>
    <row r="4" spans="1:972">
      <c r="B4" s="115"/>
      <c r="C4" s="116"/>
      <c r="D4" s="18"/>
      <c r="E4" s="37"/>
      <c r="F4" s="37"/>
      <c r="G4" s="117"/>
      <c r="H4" s="118"/>
      <c r="I4" s="119"/>
      <c r="J4" s="120"/>
    </row>
    <row r="5" spans="1:972" ht="17.100000000000001" customHeight="1">
      <c r="B5" s="2" t="s">
        <v>381</v>
      </c>
      <c r="C5" s="1" t="s">
        <v>4</v>
      </c>
      <c r="D5" s="145" t="s">
        <v>5</v>
      </c>
      <c r="E5" s="145"/>
      <c r="F5" s="145"/>
      <c r="G5" s="145"/>
      <c r="H5" s="145"/>
      <c r="I5" s="146" t="s">
        <v>6</v>
      </c>
      <c r="J5" s="147" t="s">
        <v>382</v>
      </c>
      <c r="K5" s="9" t="s">
        <v>383</v>
      </c>
      <c r="L5" s="148">
        <v>45687</v>
      </c>
      <c r="M5" s="148">
        <v>45715</v>
      </c>
      <c r="N5" s="148">
        <v>45378</v>
      </c>
      <c r="O5" s="149" t="s">
        <v>384</v>
      </c>
    </row>
    <row r="6" spans="1:972" ht="47.25">
      <c r="B6" s="2"/>
      <c r="C6" s="1"/>
      <c r="D6" s="121" t="s">
        <v>385</v>
      </c>
      <c r="E6" s="122" t="s">
        <v>7</v>
      </c>
      <c r="F6" s="122" t="s">
        <v>8</v>
      </c>
      <c r="G6" s="123" t="s">
        <v>9</v>
      </c>
      <c r="H6" s="124" t="s">
        <v>10</v>
      </c>
      <c r="I6" s="146"/>
      <c r="J6" s="147"/>
      <c r="K6" s="9"/>
      <c r="L6" s="148"/>
      <c r="M6" s="148"/>
      <c r="N6" s="148"/>
      <c r="O6" s="149"/>
    </row>
    <row r="7" spans="1:972" ht="15.75">
      <c r="B7" s="21">
        <v>1</v>
      </c>
      <c r="C7" s="21">
        <v>2</v>
      </c>
      <c r="D7" s="21">
        <v>3</v>
      </c>
      <c r="E7" s="21">
        <v>4</v>
      </c>
      <c r="F7" s="21">
        <v>5</v>
      </c>
      <c r="G7" s="125" t="s">
        <v>12</v>
      </c>
      <c r="H7" s="126" t="s">
        <v>386</v>
      </c>
      <c r="I7" s="126" t="s">
        <v>387</v>
      </c>
      <c r="J7" s="127" t="s">
        <v>387</v>
      </c>
      <c r="K7" s="9"/>
      <c r="L7" s="148"/>
      <c r="M7" s="148"/>
      <c r="N7" s="148"/>
      <c r="O7" s="149"/>
    </row>
    <row r="8" spans="1:972" s="114" customFormat="1">
      <c r="A8" s="112"/>
      <c r="B8" s="128"/>
      <c r="C8" s="40" t="s">
        <v>388</v>
      </c>
      <c r="D8" s="26"/>
      <c r="E8" s="26"/>
      <c r="F8" s="26"/>
      <c r="G8" s="129"/>
      <c r="H8" s="115"/>
      <c r="I8" s="130">
        <f t="shared" ref="I8:I71" si="0">SUM(J8:O8)</f>
        <v>5309761723.1899996</v>
      </c>
      <c r="J8" s="130">
        <f t="shared" ref="J8:O8" si="1">J9+J25+J308+J328+J345+J372+J389+J551+J620+J669+J720</f>
        <v>4402723800</v>
      </c>
      <c r="K8" s="130">
        <f t="shared" si="1"/>
        <v>233235200</v>
      </c>
      <c r="L8" s="75">
        <f t="shared" si="1"/>
        <v>263527976.19</v>
      </c>
      <c r="M8" s="75">
        <f t="shared" si="1"/>
        <v>68148007</v>
      </c>
      <c r="N8" s="75">
        <f t="shared" si="1"/>
        <v>342126740</v>
      </c>
      <c r="O8" s="131">
        <f t="shared" si="1"/>
        <v>0</v>
      </c>
    </row>
    <row r="9" spans="1:972" s="114" customFormat="1" ht="37.5">
      <c r="A9" s="112"/>
      <c r="B9" s="128" t="s">
        <v>14</v>
      </c>
      <c r="C9" s="30" t="s">
        <v>389</v>
      </c>
      <c r="D9" s="30">
        <v>901</v>
      </c>
      <c r="E9" s="30"/>
      <c r="F9" s="30"/>
      <c r="G9" s="129"/>
      <c r="H9" s="115"/>
      <c r="I9" s="130">
        <f t="shared" si="0"/>
        <v>9173700</v>
      </c>
      <c r="J9" s="130">
        <f t="shared" ref="J9:O9" si="2">J10</f>
        <v>9173700</v>
      </c>
      <c r="K9" s="130">
        <f t="shared" si="2"/>
        <v>0</v>
      </c>
      <c r="L9" s="75">
        <f t="shared" si="2"/>
        <v>0</v>
      </c>
      <c r="M9" s="75">
        <f t="shared" si="2"/>
        <v>0</v>
      </c>
      <c r="N9" s="75">
        <f t="shared" si="2"/>
        <v>0</v>
      </c>
      <c r="O9" s="131">
        <f t="shared" si="2"/>
        <v>0</v>
      </c>
      <c r="AKJ9" s="42"/>
    </row>
    <row r="10" spans="1:972">
      <c r="B10" s="128"/>
      <c r="C10" s="39" t="s">
        <v>15</v>
      </c>
      <c r="D10" s="132">
        <v>901</v>
      </c>
      <c r="E10" s="132" t="s">
        <v>16</v>
      </c>
      <c r="F10" s="132" t="s">
        <v>86</v>
      </c>
      <c r="G10" s="133"/>
      <c r="H10" s="134"/>
      <c r="I10" s="86">
        <f t="shared" si="0"/>
        <v>9173700</v>
      </c>
      <c r="J10" s="86">
        <f t="shared" ref="J10:O10" si="3">J11+J20</f>
        <v>9173700</v>
      </c>
      <c r="K10" s="86">
        <f t="shared" si="3"/>
        <v>0</v>
      </c>
      <c r="L10" s="77">
        <f t="shared" si="3"/>
        <v>0</v>
      </c>
      <c r="M10" s="77">
        <f t="shared" si="3"/>
        <v>0</v>
      </c>
      <c r="N10" s="77">
        <f t="shared" si="3"/>
        <v>0</v>
      </c>
      <c r="O10" s="135">
        <f t="shared" si="3"/>
        <v>0</v>
      </c>
    </row>
    <row r="11" spans="1:972" ht="48.75" customHeight="1">
      <c r="B11" s="115"/>
      <c r="C11" s="39" t="s">
        <v>390</v>
      </c>
      <c r="D11" s="132">
        <v>901</v>
      </c>
      <c r="E11" s="136" t="s">
        <v>16</v>
      </c>
      <c r="F11" s="136" t="s">
        <v>20</v>
      </c>
      <c r="G11" s="137"/>
      <c r="H11" s="83"/>
      <c r="I11" s="86">
        <f t="shared" si="0"/>
        <v>7773700</v>
      </c>
      <c r="J11" s="86">
        <f t="shared" ref="J11:O11" si="4">J12</f>
        <v>7773700</v>
      </c>
      <c r="K11" s="86">
        <f t="shared" si="4"/>
        <v>0</v>
      </c>
      <c r="L11" s="77">
        <f t="shared" si="4"/>
        <v>0</v>
      </c>
      <c r="M11" s="77">
        <f t="shared" si="4"/>
        <v>0</v>
      </c>
      <c r="N11" s="77">
        <f t="shared" si="4"/>
        <v>0</v>
      </c>
      <c r="O11" s="135">
        <f t="shared" si="4"/>
        <v>0</v>
      </c>
    </row>
    <row r="12" spans="1:972" ht="37.5">
      <c r="B12" s="115"/>
      <c r="C12" s="39" t="s">
        <v>359</v>
      </c>
      <c r="D12" s="132">
        <v>901</v>
      </c>
      <c r="E12" s="136" t="s">
        <v>16</v>
      </c>
      <c r="F12" s="136" t="s">
        <v>20</v>
      </c>
      <c r="G12" s="82">
        <v>9900000000</v>
      </c>
      <c r="H12" s="83"/>
      <c r="I12" s="86">
        <f t="shared" si="0"/>
        <v>7773700</v>
      </c>
      <c r="J12" s="86">
        <f t="shared" ref="J12:O12" si="5">J13+J16</f>
        <v>7773700</v>
      </c>
      <c r="K12" s="86">
        <f t="shared" si="5"/>
        <v>0</v>
      </c>
      <c r="L12" s="77">
        <f t="shared" si="5"/>
        <v>0</v>
      </c>
      <c r="M12" s="77">
        <f t="shared" si="5"/>
        <v>0</v>
      </c>
      <c r="N12" s="77">
        <f t="shared" si="5"/>
        <v>0</v>
      </c>
      <c r="O12" s="135">
        <f t="shared" si="5"/>
        <v>0</v>
      </c>
    </row>
    <row r="13" spans="1:972" ht="56.25">
      <c r="B13" s="115"/>
      <c r="C13" s="39" t="s">
        <v>371</v>
      </c>
      <c r="D13" s="132">
        <v>901</v>
      </c>
      <c r="E13" s="136" t="s">
        <v>16</v>
      </c>
      <c r="F13" s="136" t="s">
        <v>20</v>
      </c>
      <c r="G13" s="82">
        <v>9910000000</v>
      </c>
      <c r="H13" s="83"/>
      <c r="I13" s="86">
        <f t="shared" si="0"/>
        <v>2579100</v>
      </c>
      <c r="J13" s="86">
        <f t="shared" ref="J13:O14" si="6">J14</f>
        <v>2579100</v>
      </c>
      <c r="K13" s="86">
        <f t="shared" si="6"/>
        <v>0</v>
      </c>
      <c r="L13" s="77">
        <f t="shared" si="6"/>
        <v>0</v>
      </c>
      <c r="M13" s="77">
        <f t="shared" si="6"/>
        <v>0</v>
      </c>
      <c r="N13" s="77">
        <f t="shared" si="6"/>
        <v>0</v>
      </c>
      <c r="O13" s="135">
        <f t="shared" si="6"/>
        <v>0</v>
      </c>
    </row>
    <row r="14" spans="1:972" ht="37.5">
      <c r="B14" s="115"/>
      <c r="C14" s="39" t="s">
        <v>102</v>
      </c>
      <c r="D14" s="132">
        <v>901</v>
      </c>
      <c r="E14" s="136" t="s">
        <v>16</v>
      </c>
      <c r="F14" s="136" t="s">
        <v>20</v>
      </c>
      <c r="G14" s="82">
        <v>9910000190</v>
      </c>
      <c r="H14" s="83"/>
      <c r="I14" s="86">
        <f t="shared" si="0"/>
        <v>2579100</v>
      </c>
      <c r="J14" s="86">
        <f t="shared" si="6"/>
        <v>2579100</v>
      </c>
      <c r="K14" s="86">
        <f t="shared" si="6"/>
        <v>0</v>
      </c>
      <c r="L14" s="77">
        <f t="shared" si="6"/>
        <v>0</v>
      </c>
      <c r="M14" s="77">
        <f t="shared" si="6"/>
        <v>0</v>
      </c>
      <c r="N14" s="77">
        <f t="shared" si="6"/>
        <v>0</v>
      </c>
      <c r="O14" s="135">
        <f t="shared" si="6"/>
        <v>0</v>
      </c>
    </row>
    <row r="15" spans="1:972" ht="75">
      <c r="B15" s="115"/>
      <c r="C15" s="39" t="s">
        <v>103</v>
      </c>
      <c r="D15" s="132" t="s">
        <v>391</v>
      </c>
      <c r="E15" s="136" t="s">
        <v>16</v>
      </c>
      <c r="F15" s="136" t="s">
        <v>20</v>
      </c>
      <c r="G15" s="82">
        <v>9910000190</v>
      </c>
      <c r="H15" s="83" t="s">
        <v>104</v>
      </c>
      <c r="I15" s="86">
        <f t="shared" si="0"/>
        <v>2579100</v>
      </c>
      <c r="J15" s="86">
        <v>2579100</v>
      </c>
      <c r="K15" s="86"/>
      <c r="L15" s="77"/>
      <c r="M15" s="77"/>
      <c r="N15" s="77"/>
      <c r="O15" s="135"/>
    </row>
    <row r="16" spans="1:972" ht="56.25">
      <c r="B16" s="115"/>
      <c r="C16" s="39" t="s">
        <v>372</v>
      </c>
      <c r="D16" s="132" t="s">
        <v>391</v>
      </c>
      <c r="E16" s="136" t="s">
        <v>16</v>
      </c>
      <c r="F16" s="136" t="s">
        <v>20</v>
      </c>
      <c r="G16" s="82">
        <v>9920000000</v>
      </c>
      <c r="H16" s="83"/>
      <c r="I16" s="86">
        <f t="shared" si="0"/>
        <v>5194600</v>
      </c>
      <c r="J16" s="86">
        <f t="shared" ref="J16:O16" si="7">J17</f>
        <v>5194600</v>
      </c>
      <c r="K16" s="86">
        <f t="shared" si="7"/>
        <v>0</v>
      </c>
      <c r="L16" s="77">
        <f t="shared" si="7"/>
        <v>0</v>
      </c>
      <c r="M16" s="77">
        <f t="shared" si="7"/>
        <v>0</v>
      </c>
      <c r="N16" s="77">
        <f t="shared" si="7"/>
        <v>0</v>
      </c>
      <c r="O16" s="135">
        <f t="shared" si="7"/>
        <v>0</v>
      </c>
    </row>
    <row r="17" spans="1:972" ht="37.5">
      <c r="B17" s="115"/>
      <c r="C17" s="39" t="s">
        <v>102</v>
      </c>
      <c r="D17" s="132" t="s">
        <v>391</v>
      </c>
      <c r="E17" s="136" t="s">
        <v>392</v>
      </c>
      <c r="F17" s="136" t="s">
        <v>20</v>
      </c>
      <c r="G17" s="82">
        <v>9920000190</v>
      </c>
      <c r="H17" s="83"/>
      <c r="I17" s="86">
        <f t="shared" si="0"/>
        <v>5194600</v>
      </c>
      <c r="J17" s="86">
        <f t="shared" ref="J17:O17" si="8">J18+J19</f>
        <v>5194600</v>
      </c>
      <c r="K17" s="86">
        <f t="shared" si="8"/>
        <v>0</v>
      </c>
      <c r="L17" s="77">
        <f t="shared" si="8"/>
        <v>0</v>
      </c>
      <c r="M17" s="77">
        <f t="shared" si="8"/>
        <v>0</v>
      </c>
      <c r="N17" s="77">
        <f t="shared" si="8"/>
        <v>0</v>
      </c>
      <c r="O17" s="135">
        <f t="shared" si="8"/>
        <v>0</v>
      </c>
    </row>
    <row r="18" spans="1:972" ht="75">
      <c r="B18" s="115"/>
      <c r="C18" s="39" t="s">
        <v>103</v>
      </c>
      <c r="D18" s="132">
        <v>901</v>
      </c>
      <c r="E18" s="136" t="s">
        <v>16</v>
      </c>
      <c r="F18" s="136" t="s">
        <v>20</v>
      </c>
      <c r="G18" s="82">
        <v>9920000190</v>
      </c>
      <c r="H18" s="83" t="s">
        <v>104</v>
      </c>
      <c r="I18" s="86">
        <f t="shared" si="0"/>
        <v>5189600</v>
      </c>
      <c r="J18" s="86">
        <v>5189600</v>
      </c>
      <c r="K18" s="86"/>
      <c r="L18" s="77"/>
      <c r="M18" s="77"/>
      <c r="N18" s="77"/>
      <c r="O18" s="135"/>
    </row>
    <row r="19" spans="1:972">
      <c r="B19" s="115"/>
      <c r="C19" s="39" t="s">
        <v>109</v>
      </c>
      <c r="D19" s="132" t="s">
        <v>391</v>
      </c>
      <c r="E19" s="136" t="s">
        <v>16</v>
      </c>
      <c r="F19" s="136" t="s">
        <v>20</v>
      </c>
      <c r="G19" s="82">
        <v>9920000190</v>
      </c>
      <c r="H19" s="83" t="s">
        <v>110</v>
      </c>
      <c r="I19" s="86">
        <f t="shared" si="0"/>
        <v>5000</v>
      </c>
      <c r="J19" s="86">
        <v>5000</v>
      </c>
      <c r="K19" s="86"/>
      <c r="L19" s="77"/>
      <c r="M19" s="77"/>
      <c r="N19" s="77"/>
      <c r="O19" s="135"/>
    </row>
    <row r="20" spans="1:972">
      <c r="B20" s="115"/>
      <c r="C20" s="39" t="s">
        <v>31</v>
      </c>
      <c r="D20" s="132" t="s">
        <v>391</v>
      </c>
      <c r="E20" s="136" t="s">
        <v>16</v>
      </c>
      <c r="F20" s="136" t="s">
        <v>32</v>
      </c>
      <c r="G20" s="82"/>
      <c r="H20" s="83"/>
      <c r="I20" s="86">
        <f t="shared" si="0"/>
        <v>1400000</v>
      </c>
      <c r="J20" s="86">
        <f t="shared" ref="J20:O23" si="9">J21</f>
        <v>1400000</v>
      </c>
      <c r="K20" s="86">
        <f t="shared" si="9"/>
        <v>0</v>
      </c>
      <c r="L20" s="77">
        <f t="shared" si="9"/>
        <v>0</v>
      </c>
      <c r="M20" s="77">
        <f t="shared" si="9"/>
        <v>0</v>
      </c>
      <c r="N20" s="77">
        <f t="shared" si="9"/>
        <v>0</v>
      </c>
      <c r="O20" s="135">
        <f t="shared" si="9"/>
        <v>0</v>
      </c>
    </row>
    <row r="21" spans="1:972" ht="37.5">
      <c r="B21" s="115"/>
      <c r="C21" s="39" t="s">
        <v>100</v>
      </c>
      <c r="D21" s="132" t="s">
        <v>391</v>
      </c>
      <c r="E21" s="136" t="s">
        <v>16</v>
      </c>
      <c r="F21" s="136" t="s">
        <v>32</v>
      </c>
      <c r="G21" s="82">
        <v>500000000</v>
      </c>
      <c r="H21" s="83"/>
      <c r="I21" s="86">
        <f t="shared" si="0"/>
        <v>1400000</v>
      </c>
      <c r="J21" s="86">
        <f t="shared" si="9"/>
        <v>1400000</v>
      </c>
      <c r="K21" s="86">
        <f t="shared" si="9"/>
        <v>0</v>
      </c>
      <c r="L21" s="77">
        <f t="shared" si="9"/>
        <v>0</v>
      </c>
      <c r="M21" s="77">
        <f t="shared" si="9"/>
        <v>0</v>
      </c>
      <c r="N21" s="77">
        <f t="shared" si="9"/>
        <v>0</v>
      </c>
      <c r="O21" s="135">
        <f t="shared" si="9"/>
        <v>0</v>
      </c>
    </row>
    <row r="22" spans="1:972" ht="37.5">
      <c r="B22" s="115"/>
      <c r="C22" s="39" t="s">
        <v>119</v>
      </c>
      <c r="D22" s="132" t="s">
        <v>391</v>
      </c>
      <c r="E22" s="136" t="s">
        <v>16</v>
      </c>
      <c r="F22" s="136" t="s">
        <v>32</v>
      </c>
      <c r="G22" s="82">
        <v>5030000000</v>
      </c>
      <c r="H22" s="83"/>
      <c r="I22" s="86">
        <f t="shared" si="0"/>
        <v>1400000</v>
      </c>
      <c r="J22" s="86">
        <f t="shared" si="9"/>
        <v>1400000</v>
      </c>
      <c r="K22" s="86">
        <f t="shared" si="9"/>
        <v>0</v>
      </c>
      <c r="L22" s="77">
        <f t="shared" si="9"/>
        <v>0</v>
      </c>
      <c r="M22" s="77">
        <f t="shared" si="9"/>
        <v>0</v>
      </c>
      <c r="N22" s="77">
        <f t="shared" si="9"/>
        <v>0</v>
      </c>
      <c r="O22" s="135">
        <f t="shared" si="9"/>
        <v>0</v>
      </c>
    </row>
    <row r="23" spans="1:972" ht="37.5">
      <c r="B23" s="115"/>
      <c r="C23" s="39" t="s">
        <v>120</v>
      </c>
      <c r="D23" s="132" t="s">
        <v>391</v>
      </c>
      <c r="E23" s="136" t="s">
        <v>16</v>
      </c>
      <c r="F23" s="136" t="s">
        <v>32</v>
      </c>
      <c r="G23" s="82">
        <v>5030010030</v>
      </c>
      <c r="H23" s="83"/>
      <c r="I23" s="86">
        <f t="shared" si="0"/>
        <v>1400000</v>
      </c>
      <c r="J23" s="86">
        <f t="shared" si="9"/>
        <v>1400000</v>
      </c>
      <c r="K23" s="86">
        <f t="shared" si="9"/>
        <v>0</v>
      </c>
      <c r="L23" s="77">
        <f t="shared" si="9"/>
        <v>0</v>
      </c>
      <c r="M23" s="77">
        <f t="shared" si="9"/>
        <v>0</v>
      </c>
      <c r="N23" s="77">
        <f t="shared" si="9"/>
        <v>0</v>
      </c>
      <c r="O23" s="135">
        <f t="shared" si="9"/>
        <v>0</v>
      </c>
    </row>
    <row r="24" spans="1:972" ht="37.5">
      <c r="B24" s="115"/>
      <c r="C24" s="39" t="s">
        <v>106</v>
      </c>
      <c r="D24" s="132" t="s">
        <v>391</v>
      </c>
      <c r="E24" s="136" t="s">
        <v>16</v>
      </c>
      <c r="F24" s="136" t="s">
        <v>32</v>
      </c>
      <c r="G24" s="82">
        <v>5030010030</v>
      </c>
      <c r="H24" s="83" t="s">
        <v>107</v>
      </c>
      <c r="I24" s="86">
        <f t="shared" si="0"/>
        <v>1400000</v>
      </c>
      <c r="J24" s="86">
        <v>1400000</v>
      </c>
      <c r="K24" s="86"/>
      <c r="L24" s="77"/>
      <c r="M24" s="77"/>
      <c r="N24" s="77"/>
      <c r="O24" s="135"/>
    </row>
    <row r="25" spans="1:972" s="114" customFormat="1" ht="56.25">
      <c r="A25" s="112"/>
      <c r="B25" s="115" t="s">
        <v>34</v>
      </c>
      <c r="C25" s="30" t="s">
        <v>393</v>
      </c>
      <c r="D25" s="138" t="s">
        <v>394</v>
      </c>
      <c r="E25" s="139"/>
      <c r="F25" s="139"/>
      <c r="G25" s="89"/>
      <c r="H25" s="90"/>
      <c r="I25" s="130">
        <f t="shared" si="0"/>
        <v>1371487916.1900001</v>
      </c>
      <c r="J25" s="130">
        <f t="shared" ref="J25:O25" si="10">J26+J102+J142+J176+J221+J278+J256+J299</f>
        <v>1062845000</v>
      </c>
      <c r="K25" s="130">
        <f t="shared" si="10"/>
        <v>34455300</v>
      </c>
      <c r="L25" s="75">
        <f t="shared" si="10"/>
        <v>147659176.19</v>
      </c>
      <c r="M25" s="75">
        <f t="shared" si="10"/>
        <v>25546400</v>
      </c>
      <c r="N25" s="75">
        <f t="shared" si="10"/>
        <v>100982040</v>
      </c>
      <c r="O25" s="131">
        <f t="shared" si="10"/>
        <v>0</v>
      </c>
      <c r="AKJ25" s="42"/>
    </row>
    <row r="26" spans="1:972">
      <c r="B26" s="115"/>
      <c r="C26" s="39" t="s">
        <v>15</v>
      </c>
      <c r="D26" s="132" t="s">
        <v>394</v>
      </c>
      <c r="E26" s="136" t="s">
        <v>16</v>
      </c>
      <c r="F26" s="136" t="s">
        <v>86</v>
      </c>
      <c r="G26" s="82"/>
      <c r="H26" s="83"/>
      <c r="I26" s="86">
        <f t="shared" si="0"/>
        <v>316058140</v>
      </c>
      <c r="J26" s="86">
        <f t="shared" ref="J26:O26" si="11">J27+J32+J50+J55+J46</f>
        <v>307406100</v>
      </c>
      <c r="K26" s="86">
        <f t="shared" si="11"/>
        <v>-1018100</v>
      </c>
      <c r="L26" s="77">
        <f t="shared" si="11"/>
        <v>-3119400</v>
      </c>
      <c r="M26" s="77">
        <f t="shared" si="11"/>
        <v>12197300</v>
      </c>
      <c r="N26" s="77">
        <f t="shared" si="11"/>
        <v>592240</v>
      </c>
      <c r="O26" s="135">
        <f t="shared" si="11"/>
        <v>0</v>
      </c>
    </row>
    <row r="27" spans="1:972" ht="37.5">
      <c r="B27" s="115"/>
      <c r="C27" s="39" t="s">
        <v>17</v>
      </c>
      <c r="D27" s="132" t="s">
        <v>394</v>
      </c>
      <c r="E27" s="136" t="s">
        <v>16</v>
      </c>
      <c r="F27" s="136" t="s">
        <v>18</v>
      </c>
      <c r="G27" s="82"/>
      <c r="H27" s="83"/>
      <c r="I27" s="86">
        <f t="shared" si="0"/>
        <v>2860000</v>
      </c>
      <c r="J27" s="86">
        <f t="shared" ref="J27:O30" si="12">J28</f>
        <v>2837300</v>
      </c>
      <c r="K27" s="86">
        <f t="shared" si="12"/>
        <v>0</v>
      </c>
      <c r="L27" s="77">
        <f t="shared" si="12"/>
        <v>0</v>
      </c>
      <c r="M27" s="77">
        <f t="shared" si="12"/>
        <v>22700</v>
      </c>
      <c r="N27" s="77">
        <f t="shared" si="12"/>
        <v>0</v>
      </c>
      <c r="O27" s="135">
        <f t="shared" si="12"/>
        <v>0</v>
      </c>
    </row>
    <row r="28" spans="1:972" ht="37.5">
      <c r="B28" s="115"/>
      <c r="C28" s="39" t="s">
        <v>100</v>
      </c>
      <c r="D28" s="132" t="s">
        <v>394</v>
      </c>
      <c r="E28" s="136" t="s">
        <v>16</v>
      </c>
      <c r="F28" s="136" t="s">
        <v>18</v>
      </c>
      <c r="G28" s="82">
        <v>5000000000</v>
      </c>
      <c r="H28" s="83"/>
      <c r="I28" s="86">
        <f t="shared" si="0"/>
        <v>2860000</v>
      </c>
      <c r="J28" s="86">
        <f t="shared" si="12"/>
        <v>2837300</v>
      </c>
      <c r="K28" s="86">
        <f t="shared" si="12"/>
        <v>0</v>
      </c>
      <c r="L28" s="77">
        <f t="shared" si="12"/>
        <v>0</v>
      </c>
      <c r="M28" s="77">
        <f t="shared" si="12"/>
        <v>22700</v>
      </c>
      <c r="N28" s="77">
        <f t="shared" si="12"/>
        <v>0</v>
      </c>
      <c r="O28" s="135">
        <f t="shared" si="12"/>
        <v>0</v>
      </c>
    </row>
    <row r="29" spans="1:972" ht="37.5">
      <c r="B29" s="115"/>
      <c r="C29" s="39" t="s">
        <v>101</v>
      </c>
      <c r="D29" s="132" t="s">
        <v>394</v>
      </c>
      <c r="E29" s="136" t="s">
        <v>16</v>
      </c>
      <c r="F29" s="136" t="s">
        <v>18</v>
      </c>
      <c r="G29" s="82">
        <v>5010000000</v>
      </c>
      <c r="H29" s="83"/>
      <c r="I29" s="86">
        <f t="shared" si="0"/>
        <v>2860000</v>
      </c>
      <c r="J29" s="86">
        <f t="shared" si="12"/>
        <v>2837300</v>
      </c>
      <c r="K29" s="86">
        <f t="shared" si="12"/>
        <v>0</v>
      </c>
      <c r="L29" s="77">
        <f t="shared" si="12"/>
        <v>0</v>
      </c>
      <c r="M29" s="77">
        <f t="shared" si="12"/>
        <v>22700</v>
      </c>
      <c r="N29" s="77">
        <f t="shared" si="12"/>
        <v>0</v>
      </c>
      <c r="O29" s="135">
        <f t="shared" si="12"/>
        <v>0</v>
      </c>
    </row>
    <row r="30" spans="1:972" ht="37.5">
      <c r="B30" s="115"/>
      <c r="C30" s="92" t="s">
        <v>102</v>
      </c>
      <c r="D30" s="132" t="s">
        <v>394</v>
      </c>
      <c r="E30" s="136" t="s">
        <v>16</v>
      </c>
      <c r="F30" s="136" t="s">
        <v>18</v>
      </c>
      <c r="G30" s="82">
        <v>5010000190</v>
      </c>
      <c r="H30" s="83"/>
      <c r="I30" s="86">
        <f t="shared" si="0"/>
        <v>2860000</v>
      </c>
      <c r="J30" s="86">
        <f t="shared" si="12"/>
        <v>2837300</v>
      </c>
      <c r="K30" s="86">
        <f t="shared" si="12"/>
        <v>0</v>
      </c>
      <c r="L30" s="77">
        <f t="shared" si="12"/>
        <v>0</v>
      </c>
      <c r="M30" s="77">
        <f t="shared" si="12"/>
        <v>22700</v>
      </c>
      <c r="N30" s="77">
        <f t="shared" si="12"/>
        <v>0</v>
      </c>
      <c r="O30" s="135">
        <f t="shared" si="12"/>
        <v>0</v>
      </c>
    </row>
    <row r="31" spans="1:972" ht="75">
      <c r="B31" s="115"/>
      <c r="C31" s="39" t="s">
        <v>103</v>
      </c>
      <c r="D31" s="132" t="s">
        <v>394</v>
      </c>
      <c r="E31" s="136" t="s">
        <v>16</v>
      </c>
      <c r="F31" s="136" t="s">
        <v>18</v>
      </c>
      <c r="G31" s="82">
        <v>5010000190</v>
      </c>
      <c r="H31" s="83" t="s">
        <v>104</v>
      </c>
      <c r="I31" s="86">
        <f t="shared" si="0"/>
        <v>2860000</v>
      </c>
      <c r="J31" s="86">
        <v>2837300</v>
      </c>
      <c r="K31" s="86"/>
      <c r="L31" s="77"/>
      <c r="M31" s="77">
        <v>22700</v>
      </c>
      <c r="N31" s="77"/>
      <c r="O31" s="135"/>
    </row>
    <row r="32" spans="1:972" ht="56.25">
      <c r="B32" s="115"/>
      <c r="C32" s="39" t="s">
        <v>395</v>
      </c>
      <c r="D32" s="132" t="s">
        <v>394</v>
      </c>
      <c r="E32" s="136" t="s">
        <v>16</v>
      </c>
      <c r="F32" s="136" t="s">
        <v>23</v>
      </c>
      <c r="G32" s="82"/>
      <c r="H32" s="83"/>
      <c r="I32" s="86">
        <f t="shared" si="0"/>
        <v>108046900</v>
      </c>
      <c r="J32" s="86">
        <f t="shared" ref="J32:O33" si="13">J33</f>
        <v>106162200</v>
      </c>
      <c r="K32" s="86">
        <f t="shared" si="13"/>
        <v>-1018800</v>
      </c>
      <c r="L32" s="77">
        <f t="shared" si="13"/>
        <v>0</v>
      </c>
      <c r="M32" s="77">
        <f t="shared" si="13"/>
        <v>2903500</v>
      </c>
      <c r="N32" s="77">
        <f t="shared" si="13"/>
        <v>0</v>
      </c>
      <c r="O32" s="135">
        <f t="shared" si="13"/>
        <v>0</v>
      </c>
    </row>
    <row r="33" spans="2:15" ht="37.5">
      <c r="B33" s="115"/>
      <c r="C33" s="39" t="s">
        <v>100</v>
      </c>
      <c r="D33" s="132" t="s">
        <v>394</v>
      </c>
      <c r="E33" s="136" t="s">
        <v>16</v>
      </c>
      <c r="F33" s="136" t="s">
        <v>23</v>
      </c>
      <c r="G33" s="82">
        <v>5000000000</v>
      </c>
      <c r="H33" s="83"/>
      <c r="I33" s="86">
        <f t="shared" si="0"/>
        <v>108046900</v>
      </c>
      <c r="J33" s="86">
        <f t="shared" si="13"/>
        <v>106162200</v>
      </c>
      <c r="K33" s="86">
        <f t="shared" si="13"/>
        <v>-1018800</v>
      </c>
      <c r="L33" s="77">
        <f t="shared" si="13"/>
        <v>0</v>
      </c>
      <c r="M33" s="77">
        <f t="shared" si="13"/>
        <v>2903500</v>
      </c>
      <c r="N33" s="77">
        <f t="shared" si="13"/>
        <v>0</v>
      </c>
      <c r="O33" s="135">
        <f t="shared" si="13"/>
        <v>0</v>
      </c>
    </row>
    <row r="34" spans="2:15" ht="37.5">
      <c r="B34" s="115"/>
      <c r="C34" s="39" t="s">
        <v>108</v>
      </c>
      <c r="D34" s="132" t="s">
        <v>394</v>
      </c>
      <c r="E34" s="136" t="s">
        <v>16</v>
      </c>
      <c r="F34" s="136" t="s">
        <v>23</v>
      </c>
      <c r="G34" s="82">
        <v>5020000000</v>
      </c>
      <c r="H34" s="83"/>
      <c r="I34" s="86">
        <f t="shared" si="0"/>
        <v>108046900</v>
      </c>
      <c r="J34" s="86">
        <f t="shared" ref="J34:O34" si="14">J35+J38+J41+J44</f>
        <v>106162200</v>
      </c>
      <c r="K34" s="86">
        <f t="shared" si="14"/>
        <v>-1018800</v>
      </c>
      <c r="L34" s="77">
        <f t="shared" si="14"/>
        <v>0</v>
      </c>
      <c r="M34" s="77">
        <f t="shared" si="14"/>
        <v>2903500</v>
      </c>
      <c r="N34" s="77">
        <f t="shared" si="14"/>
        <v>0</v>
      </c>
      <c r="O34" s="135">
        <f t="shared" si="14"/>
        <v>0</v>
      </c>
    </row>
    <row r="35" spans="2:15" ht="37.5">
      <c r="B35" s="115"/>
      <c r="C35" s="92" t="s">
        <v>102</v>
      </c>
      <c r="D35" s="132" t="s">
        <v>394</v>
      </c>
      <c r="E35" s="136" t="s">
        <v>16</v>
      </c>
      <c r="F35" s="136" t="s">
        <v>23</v>
      </c>
      <c r="G35" s="82">
        <v>5020000190</v>
      </c>
      <c r="H35" s="83"/>
      <c r="I35" s="86">
        <f t="shared" si="0"/>
        <v>101084900</v>
      </c>
      <c r="J35" s="86">
        <f t="shared" ref="J35:O35" si="15">J36+J37</f>
        <v>99200200</v>
      </c>
      <c r="K35" s="86">
        <f t="shared" si="15"/>
        <v>-1018800</v>
      </c>
      <c r="L35" s="77">
        <f t="shared" si="15"/>
        <v>0</v>
      </c>
      <c r="M35" s="77">
        <f t="shared" si="15"/>
        <v>2903500</v>
      </c>
      <c r="N35" s="77">
        <f t="shared" si="15"/>
        <v>0</v>
      </c>
      <c r="O35" s="135">
        <f t="shared" si="15"/>
        <v>0</v>
      </c>
    </row>
    <row r="36" spans="2:15" ht="75">
      <c r="B36" s="115"/>
      <c r="C36" s="39" t="s">
        <v>103</v>
      </c>
      <c r="D36" s="132" t="s">
        <v>394</v>
      </c>
      <c r="E36" s="136" t="s">
        <v>16</v>
      </c>
      <c r="F36" s="136" t="s">
        <v>23</v>
      </c>
      <c r="G36" s="82">
        <v>5020000190</v>
      </c>
      <c r="H36" s="83" t="s">
        <v>104</v>
      </c>
      <c r="I36" s="86">
        <f t="shared" si="0"/>
        <v>101084900</v>
      </c>
      <c r="J36" s="86">
        <v>99200200</v>
      </c>
      <c r="K36" s="86">
        <v>-1018800</v>
      </c>
      <c r="L36" s="77"/>
      <c r="M36" s="77">
        <v>2903500</v>
      </c>
      <c r="N36" s="77"/>
      <c r="O36" s="135"/>
    </row>
    <row r="37" spans="2:15" hidden="1">
      <c r="B37" s="115"/>
      <c r="C37" s="39" t="s">
        <v>109</v>
      </c>
      <c r="D37" s="132" t="s">
        <v>394</v>
      </c>
      <c r="E37" s="136" t="s">
        <v>16</v>
      </c>
      <c r="F37" s="136" t="s">
        <v>23</v>
      </c>
      <c r="G37" s="82">
        <v>5020000190</v>
      </c>
      <c r="H37" s="83" t="s">
        <v>110</v>
      </c>
      <c r="I37" s="86">
        <f t="shared" si="0"/>
        <v>0</v>
      </c>
      <c r="J37" s="86"/>
      <c r="K37" s="86"/>
      <c r="L37" s="77"/>
      <c r="M37" s="77"/>
      <c r="N37" s="77"/>
      <c r="O37" s="135"/>
    </row>
    <row r="38" spans="2:15" ht="150">
      <c r="B38" s="115"/>
      <c r="C38" s="39" t="s">
        <v>111</v>
      </c>
      <c r="D38" s="132" t="s">
        <v>394</v>
      </c>
      <c r="E38" s="136" t="s">
        <v>16</v>
      </c>
      <c r="F38" s="136" t="s">
        <v>23</v>
      </c>
      <c r="G38" s="82">
        <v>5020060870</v>
      </c>
      <c r="H38" s="83"/>
      <c r="I38" s="86">
        <f t="shared" si="0"/>
        <v>933400</v>
      </c>
      <c r="J38" s="86">
        <f t="shared" ref="J38:O38" si="16">J39+J40</f>
        <v>933400</v>
      </c>
      <c r="K38" s="86">
        <f t="shared" si="16"/>
        <v>0</v>
      </c>
      <c r="L38" s="77">
        <f t="shared" si="16"/>
        <v>0</v>
      </c>
      <c r="M38" s="77">
        <f t="shared" si="16"/>
        <v>0</v>
      </c>
      <c r="N38" s="77">
        <f t="shared" si="16"/>
        <v>0</v>
      </c>
      <c r="O38" s="135">
        <f t="shared" si="16"/>
        <v>0</v>
      </c>
    </row>
    <row r="39" spans="2:15" ht="75">
      <c r="B39" s="115"/>
      <c r="C39" s="39" t="s">
        <v>103</v>
      </c>
      <c r="D39" s="132" t="s">
        <v>394</v>
      </c>
      <c r="E39" s="136" t="s">
        <v>16</v>
      </c>
      <c r="F39" s="136" t="s">
        <v>23</v>
      </c>
      <c r="G39" s="82">
        <v>5020060870</v>
      </c>
      <c r="H39" s="83" t="s">
        <v>104</v>
      </c>
      <c r="I39" s="86">
        <f t="shared" si="0"/>
        <v>933400</v>
      </c>
      <c r="J39" s="86">
        <v>933400</v>
      </c>
      <c r="K39" s="86"/>
      <c r="L39" s="77"/>
      <c r="M39" s="77"/>
      <c r="N39" s="77"/>
      <c r="O39" s="135"/>
    </row>
    <row r="40" spans="2:15" ht="37.5" hidden="1">
      <c r="B40" s="115"/>
      <c r="C40" s="39" t="s">
        <v>106</v>
      </c>
      <c r="D40" s="132" t="s">
        <v>394</v>
      </c>
      <c r="E40" s="136" t="s">
        <v>16</v>
      </c>
      <c r="F40" s="136" t="s">
        <v>23</v>
      </c>
      <c r="G40" s="82">
        <v>5020060870</v>
      </c>
      <c r="H40" s="83" t="s">
        <v>107</v>
      </c>
      <c r="I40" s="86">
        <f t="shared" si="0"/>
        <v>0</v>
      </c>
      <c r="J40" s="86">
        <v>0</v>
      </c>
      <c r="K40" s="86"/>
      <c r="L40" s="77"/>
      <c r="M40" s="77"/>
      <c r="N40" s="77"/>
      <c r="O40" s="135"/>
    </row>
    <row r="41" spans="2:15" ht="56.25">
      <c r="B41" s="115"/>
      <c r="C41" s="39" t="s">
        <v>117</v>
      </c>
      <c r="D41" s="132" t="s">
        <v>394</v>
      </c>
      <c r="E41" s="136" t="s">
        <v>16</v>
      </c>
      <c r="F41" s="136" t="s">
        <v>23</v>
      </c>
      <c r="G41" s="82">
        <v>5020069200</v>
      </c>
      <c r="H41" s="83"/>
      <c r="I41" s="86">
        <f t="shared" si="0"/>
        <v>5095200</v>
      </c>
      <c r="J41" s="86">
        <f t="shared" ref="J41:O41" si="17">J42+J43</f>
        <v>5095200</v>
      </c>
      <c r="K41" s="86">
        <f t="shared" si="17"/>
        <v>0</v>
      </c>
      <c r="L41" s="77">
        <f t="shared" si="17"/>
        <v>0</v>
      </c>
      <c r="M41" s="77">
        <f t="shared" si="17"/>
        <v>0</v>
      </c>
      <c r="N41" s="77">
        <f t="shared" si="17"/>
        <v>0</v>
      </c>
      <c r="O41" s="135">
        <f t="shared" si="17"/>
        <v>0</v>
      </c>
    </row>
    <row r="42" spans="2:15" ht="75">
      <c r="B42" s="115"/>
      <c r="C42" s="39" t="s">
        <v>103</v>
      </c>
      <c r="D42" s="132" t="s">
        <v>394</v>
      </c>
      <c r="E42" s="136" t="s">
        <v>16</v>
      </c>
      <c r="F42" s="136" t="s">
        <v>23</v>
      </c>
      <c r="G42" s="82">
        <v>5020069200</v>
      </c>
      <c r="H42" s="83" t="s">
        <v>104</v>
      </c>
      <c r="I42" s="86">
        <f t="shared" si="0"/>
        <v>4995200</v>
      </c>
      <c r="J42" s="86">
        <v>4995200</v>
      </c>
      <c r="K42" s="86"/>
      <c r="L42" s="77"/>
      <c r="M42" s="77"/>
      <c r="N42" s="77"/>
      <c r="O42" s="135"/>
    </row>
    <row r="43" spans="2:15" ht="37.5">
      <c r="B43" s="115"/>
      <c r="C43" s="39" t="s">
        <v>106</v>
      </c>
      <c r="D43" s="132" t="s">
        <v>394</v>
      </c>
      <c r="E43" s="136" t="s">
        <v>16</v>
      </c>
      <c r="F43" s="136" t="s">
        <v>23</v>
      </c>
      <c r="G43" s="82">
        <v>5020069200</v>
      </c>
      <c r="H43" s="83" t="s">
        <v>107</v>
      </c>
      <c r="I43" s="86">
        <f t="shared" si="0"/>
        <v>100000</v>
      </c>
      <c r="J43" s="86">
        <v>100000</v>
      </c>
      <c r="K43" s="86"/>
      <c r="L43" s="77"/>
      <c r="M43" s="77"/>
      <c r="N43" s="77"/>
      <c r="O43" s="135"/>
    </row>
    <row r="44" spans="2:15" ht="187.5">
      <c r="B44" s="115"/>
      <c r="C44" s="39" t="s">
        <v>118</v>
      </c>
      <c r="D44" s="132" t="s">
        <v>394</v>
      </c>
      <c r="E44" s="136" t="s">
        <v>16</v>
      </c>
      <c r="F44" s="136" t="s">
        <v>23</v>
      </c>
      <c r="G44" s="82">
        <v>5020069210</v>
      </c>
      <c r="H44" s="83"/>
      <c r="I44" s="86">
        <f t="shared" si="0"/>
        <v>933400</v>
      </c>
      <c r="J44" s="86">
        <f t="shared" ref="J44:O44" si="18">J45</f>
        <v>933400</v>
      </c>
      <c r="K44" s="86">
        <f t="shared" si="18"/>
        <v>0</v>
      </c>
      <c r="L44" s="77">
        <f t="shared" si="18"/>
        <v>0</v>
      </c>
      <c r="M44" s="77">
        <f t="shared" si="18"/>
        <v>0</v>
      </c>
      <c r="N44" s="77">
        <f t="shared" si="18"/>
        <v>0</v>
      </c>
      <c r="O44" s="135">
        <f t="shared" si="18"/>
        <v>0</v>
      </c>
    </row>
    <row r="45" spans="2:15" ht="75">
      <c r="B45" s="115"/>
      <c r="C45" s="39" t="s">
        <v>103</v>
      </c>
      <c r="D45" s="132" t="s">
        <v>394</v>
      </c>
      <c r="E45" s="136" t="s">
        <v>16</v>
      </c>
      <c r="F45" s="136" t="s">
        <v>23</v>
      </c>
      <c r="G45" s="82">
        <v>5020069210</v>
      </c>
      <c r="H45" s="83" t="s">
        <v>104</v>
      </c>
      <c r="I45" s="86">
        <f t="shared" si="0"/>
        <v>933400</v>
      </c>
      <c r="J45" s="86">
        <v>933400</v>
      </c>
      <c r="K45" s="86"/>
      <c r="L45" s="77"/>
      <c r="M45" s="77"/>
      <c r="N45" s="77"/>
      <c r="O45" s="135"/>
    </row>
    <row r="46" spans="2:15">
      <c r="B46" s="115"/>
      <c r="C46" s="39" t="s">
        <v>24</v>
      </c>
      <c r="D46" s="132" t="s">
        <v>394</v>
      </c>
      <c r="E46" s="136" t="s">
        <v>16</v>
      </c>
      <c r="F46" s="136" t="s">
        <v>25</v>
      </c>
      <c r="G46" s="82"/>
      <c r="H46" s="83"/>
      <c r="I46" s="86">
        <f t="shared" si="0"/>
        <v>7800</v>
      </c>
      <c r="J46" s="86">
        <f t="shared" ref="J46:O48" si="19">J47</f>
        <v>7100</v>
      </c>
      <c r="K46" s="86">
        <f t="shared" si="19"/>
        <v>700</v>
      </c>
      <c r="L46" s="77">
        <f t="shared" si="19"/>
        <v>0</v>
      </c>
      <c r="M46" s="77">
        <f t="shared" si="19"/>
        <v>0</v>
      </c>
      <c r="N46" s="77">
        <f t="shared" si="19"/>
        <v>0</v>
      </c>
      <c r="O46" s="135">
        <f t="shared" si="19"/>
        <v>0</v>
      </c>
    </row>
    <row r="47" spans="2:15" ht="37.5">
      <c r="B47" s="115"/>
      <c r="C47" s="39" t="s">
        <v>359</v>
      </c>
      <c r="D47" s="132" t="s">
        <v>394</v>
      </c>
      <c r="E47" s="136" t="s">
        <v>16</v>
      </c>
      <c r="F47" s="136" t="s">
        <v>25</v>
      </c>
      <c r="G47" s="82">
        <v>9900000000</v>
      </c>
      <c r="H47" s="83"/>
      <c r="I47" s="86">
        <f t="shared" si="0"/>
        <v>7800</v>
      </c>
      <c r="J47" s="86">
        <f t="shared" si="19"/>
        <v>7100</v>
      </c>
      <c r="K47" s="86">
        <f t="shared" si="19"/>
        <v>700</v>
      </c>
      <c r="L47" s="77">
        <f t="shared" si="19"/>
        <v>0</v>
      </c>
      <c r="M47" s="77">
        <f t="shared" si="19"/>
        <v>0</v>
      </c>
      <c r="N47" s="77">
        <f t="shared" si="19"/>
        <v>0</v>
      </c>
      <c r="O47" s="135">
        <f t="shared" si="19"/>
        <v>0</v>
      </c>
    </row>
    <row r="48" spans="2:15" ht="56.25">
      <c r="B48" s="115"/>
      <c r="C48" s="39" t="s">
        <v>367</v>
      </c>
      <c r="D48" s="132" t="s">
        <v>394</v>
      </c>
      <c r="E48" s="136" t="s">
        <v>16</v>
      </c>
      <c r="F48" s="136" t="s">
        <v>25</v>
      </c>
      <c r="G48" s="82">
        <v>9900051200</v>
      </c>
      <c r="H48" s="83"/>
      <c r="I48" s="86">
        <f t="shared" si="0"/>
        <v>7800</v>
      </c>
      <c r="J48" s="86">
        <f t="shared" si="19"/>
        <v>7100</v>
      </c>
      <c r="K48" s="86">
        <f t="shared" si="19"/>
        <v>700</v>
      </c>
      <c r="L48" s="77">
        <f t="shared" si="19"/>
        <v>0</v>
      </c>
      <c r="M48" s="77">
        <f t="shared" si="19"/>
        <v>0</v>
      </c>
      <c r="N48" s="77">
        <f t="shared" si="19"/>
        <v>0</v>
      </c>
      <c r="O48" s="135">
        <f t="shared" si="19"/>
        <v>0</v>
      </c>
    </row>
    <row r="49" spans="2:15" ht="37.5">
      <c r="B49" s="115"/>
      <c r="C49" s="39" t="s">
        <v>106</v>
      </c>
      <c r="D49" s="132" t="s">
        <v>394</v>
      </c>
      <c r="E49" s="136" t="s">
        <v>16</v>
      </c>
      <c r="F49" s="136" t="s">
        <v>25</v>
      </c>
      <c r="G49" s="82">
        <v>9900051200</v>
      </c>
      <c r="H49" s="83" t="s">
        <v>107</v>
      </c>
      <c r="I49" s="86">
        <f t="shared" si="0"/>
        <v>7800</v>
      </c>
      <c r="J49" s="86">
        <v>7100</v>
      </c>
      <c r="K49" s="86">
        <v>700</v>
      </c>
      <c r="L49" s="77"/>
      <c r="M49" s="77"/>
      <c r="N49" s="77"/>
      <c r="O49" s="135"/>
    </row>
    <row r="50" spans="2:15">
      <c r="B50" s="115"/>
      <c r="C50" s="39" t="s">
        <v>28</v>
      </c>
      <c r="D50" s="132" t="s">
        <v>394</v>
      </c>
      <c r="E50" s="136" t="s">
        <v>16</v>
      </c>
      <c r="F50" s="136" t="s">
        <v>29</v>
      </c>
      <c r="G50" s="82"/>
      <c r="H50" s="83"/>
      <c r="I50" s="86">
        <f t="shared" si="0"/>
        <v>9000000</v>
      </c>
      <c r="J50" s="86">
        <f t="shared" ref="J50:O53" si="20">J51</f>
        <v>9000000</v>
      </c>
      <c r="K50" s="86">
        <f t="shared" si="20"/>
        <v>0</v>
      </c>
      <c r="L50" s="77">
        <f t="shared" si="20"/>
        <v>0</v>
      </c>
      <c r="M50" s="77">
        <f t="shared" si="20"/>
        <v>0</v>
      </c>
      <c r="N50" s="77">
        <f t="shared" si="20"/>
        <v>0</v>
      </c>
      <c r="O50" s="135">
        <f t="shared" si="20"/>
        <v>0</v>
      </c>
    </row>
    <row r="51" spans="2:15" ht="37.5">
      <c r="B51" s="115"/>
      <c r="C51" s="39" t="s">
        <v>359</v>
      </c>
      <c r="D51" s="132" t="s">
        <v>394</v>
      </c>
      <c r="E51" s="136" t="s">
        <v>16</v>
      </c>
      <c r="F51" s="136" t="s">
        <v>29</v>
      </c>
      <c r="G51" s="82">
        <v>9900000000</v>
      </c>
      <c r="H51" s="83"/>
      <c r="I51" s="86">
        <f t="shared" si="0"/>
        <v>9000000</v>
      </c>
      <c r="J51" s="86">
        <f t="shared" si="20"/>
        <v>9000000</v>
      </c>
      <c r="K51" s="86">
        <f t="shared" si="20"/>
        <v>0</v>
      </c>
      <c r="L51" s="77">
        <f t="shared" si="20"/>
        <v>0</v>
      </c>
      <c r="M51" s="77">
        <f t="shared" si="20"/>
        <v>0</v>
      </c>
      <c r="N51" s="77">
        <f t="shared" si="20"/>
        <v>0</v>
      </c>
      <c r="O51" s="135">
        <f t="shared" si="20"/>
        <v>0</v>
      </c>
    </row>
    <row r="52" spans="2:15">
      <c r="B52" s="115"/>
      <c r="C52" s="92" t="s">
        <v>396</v>
      </c>
      <c r="D52" s="132" t="s">
        <v>394</v>
      </c>
      <c r="E52" s="136" t="s">
        <v>16</v>
      </c>
      <c r="F52" s="136" t="s">
        <v>29</v>
      </c>
      <c r="G52" s="82">
        <v>9930000000</v>
      </c>
      <c r="H52" s="83"/>
      <c r="I52" s="86">
        <f t="shared" si="0"/>
        <v>9000000</v>
      </c>
      <c r="J52" s="86">
        <f t="shared" si="20"/>
        <v>9000000</v>
      </c>
      <c r="K52" s="86">
        <f t="shared" si="20"/>
        <v>0</v>
      </c>
      <c r="L52" s="77">
        <f t="shared" si="20"/>
        <v>0</v>
      </c>
      <c r="M52" s="77">
        <f t="shared" si="20"/>
        <v>0</v>
      </c>
      <c r="N52" s="77">
        <f t="shared" si="20"/>
        <v>0</v>
      </c>
      <c r="O52" s="135">
        <f t="shared" si="20"/>
        <v>0</v>
      </c>
    </row>
    <row r="53" spans="2:15">
      <c r="B53" s="115"/>
      <c r="C53" s="92" t="s">
        <v>374</v>
      </c>
      <c r="D53" s="132" t="s">
        <v>394</v>
      </c>
      <c r="E53" s="136" t="s">
        <v>16</v>
      </c>
      <c r="F53" s="136" t="s">
        <v>29</v>
      </c>
      <c r="G53" s="82">
        <v>9930020590</v>
      </c>
      <c r="H53" s="83"/>
      <c r="I53" s="86">
        <f t="shared" si="0"/>
        <v>9000000</v>
      </c>
      <c r="J53" s="86">
        <f t="shared" si="20"/>
        <v>9000000</v>
      </c>
      <c r="K53" s="86">
        <f t="shared" si="20"/>
        <v>0</v>
      </c>
      <c r="L53" s="77">
        <f t="shared" si="20"/>
        <v>0</v>
      </c>
      <c r="M53" s="77">
        <f t="shared" si="20"/>
        <v>0</v>
      </c>
      <c r="N53" s="77">
        <f t="shared" si="20"/>
        <v>0</v>
      </c>
      <c r="O53" s="135">
        <f t="shared" si="20"/>
        <v>0</v>
      </c>
    </row>
    <row r="54" spans="2:15">
      <c r="B54" s="115"/>
      <c r="C54" s="39" t="s">
        <v>109</v>
      </c>
      <c r="D54" s="132" t="s">
        <v>394</v>
      </c>
      <c r="E54" s="136" t="s">
        <v>16</v>
      </c>
      <c r="F54" s="136" t="s">
        <v>29</v>
      </c>
      <c r="G54" s="82">
        <v>9930020590</v>
      </c>
      <c r="H54" s="83" t="s">
        <v>110</v>
      </c>
      <c r="I54" s="86">
        <f t="shared" si="0"/>
        <v>9000000</v>
      </c>
      <c r="J54" s="86">
        <v>9000000</v>
      </c>
      <c r="K54" s="86"/>
      <c r="L54" s="77"/>
      <c r="M54" s="77"/>
      <c r="N54" s="77"/>
      <c r="O54" s="135"/>
    </row>
    <row r="55" spans="2:15">
      <c r="B55" s="115"/>
      <c r="C55" s="39" t="s">
        <v>31</v>
      </c>
      <c r="D55" s="132" t="s">
        <v>394</v>
      </c>
      <c r="E55" s="136" t="s">
        <v>16</v>
      </c>
      <c r="F55" s="136" t="s">
        <v>32</v>
      </c>
      <c r="G55" s="82"/>
      <c r="H55" s="83"/>
      <c r="I55" s="86">
        <f t="shared" si="0"/>
        <v>196143440</v>
      </c>
      <c r="J55" s="86">
        <f t="shared" ref="J55:O55" si="21">J67+J92+J56+J88</f>
        <v>189399500</v>
      </c>
      <c r="K55" s="86">
        <f t="shared" si="21"/>
        <v>0</v>
      </c>
      <c r="L55" s="77">
        <f t="shared" si="21"/>
        <v>-3119400</v>
      </c>
      <c r="M55" s="77">
        <f t="shared" si="21"/>
        <v>9271100</v>
      </c>
      <c r="N55" s="77">
        <f t="shared" si="21"/>
        <v>592240</v>
      </c>
      <c r="O55" s="135">
        <f t="shared" si="21"/>
        <v>0</v>
      </c>
    </row>
    <row r="56" spans="2:15" ht="37.5">
      <c r="B56" s="115"/>
      <c r="C56" s="39" t="s">
        <v>100</v>
      </c>
      <c r="D56" s="132" t="s">
        <v>394</v>
      </c>
      <c r="E56" s="136" t="s">
        <v>16</v>
      </c>
      <c r="F56" s="136" t="s">
        <v>32</v>
      </c>
      <c r="G56" s="82">
        <v>5000000000</v>
      </c>
      <c r="H56" s="83"/>
      <c r="I56" s="86">
        <f t="shared" si="0"/>
        <v>10001700</v>
      </c>
      <c r="J56" s="86">
        <f t="shared" ref="J56:O56" si="22">J57+J61+J64</f>
        <v>9411700</v>
      </c>
      <c r="K56" s="86">
        <f t="shared" si="22"/>
        <v>0</v>
      </c>
      <c r="L56" s="77">
        <f t="shared" si="22"/>
        <v>0</v>
      </c>
      <c r="M56" s="77">
        <f t="shared" si="22"/>
        <v>590000</v>
      </c>
      <c r="N56" s="77">
        <f t="shared" si="22"/>
        <v>0</v>
      </c>
      <c r="O56" s="135">
        <f t="shared" si="22"/>
        <v>0</v>
      </c>
    </row>
    <row r="57" spans="2:15" ht="37.5">
      <c r="B57" s="115"/>
      <c r="C57" s="39" t="s">
        <v>119</v>
      </c>
      <c r="D57" s="132" t="s">
        <v>394</v>
      </c>
      <c r="E57" s="136" t="s">
        <v>16</v>
      </c>
      <c r="F57" s="136" t="s">
        <v>32</v>
      </c>
      <c r="G57" s="82">
        <v>5030000000</v>
      </c>
      <c r="H57" s="83"/>
      <c r="I57" s="86">
        <f t="shared" si="0"/>
        <v>4701700</v>
      </c>
      <c r="J57" s="86">
        <f t="shared" ref="J57:O57" si="23">J58</f>
        <v>4411700</v>
      </c>
      <c r="K57" s="86">
        <f t="shared" si="23"/>
        <v>0</v>
      </c>
      <c r="L57" s="77">
        <f t="shared" si="23"/>
        <v>0</v>
      </c>
      <c r="M57" s="77">
        <f t="shared" si="23"/>
        <v>290000</v>
      </c>
      <c r="N57" s="77">
        <f t="shared" si="23"/>
        <v>0</v>
      </c>
      <c r="O57" s="135">
        <f t="shared" si="23"/>
        <v>0</v>
      </c>
    </row>
    <row r="58" spans="2:15" ht="37.5">
      <c r="B58" s="115"/>
      <c r="C58" s="39" t="s">
        <v>120</v>
      </c>
      <c r="D58" s="132" t="s">
        <v>394</v>
      </c>
      <c r="E58" s="136" t="s">
        <v>16</v>
      </c>
      <c r="F58" s="136" t="s">
        <v>32</v>
      </c>
      <c r="G58" s="82">
        <v>5030010030</v>
      </c>
      <c r="H58" s="83"/>
      <c r="I58" s="86">
        <f t="shared" si="0"/>
        <v>4701700</v>
      </c>
      <c r="J58" s="86">
        <f t="shared" ref="J58:O58" si="24">J59+J60</f>
        <v>4411700</v>
      </c>
      <c r="K58" s="86">
        <f t="shared" si="24"/>
        <v>0</v>
      </c>
      <c r="L58" s="77">
        <f t="shared" si="24"/>
        <v>0</v>
      </c>
      <c r="M58" s="77">
        <f t="shared" si="24"/>
        <v>290000</v>
      </c>
      <c r="N58" s="77">
        <f t="shared" si="24"/>
        <v>0</v>
      </c>
      <c r="O58" s="135">
        <f t="shared" si="24"/>
        <v>0</v>
      </c>
    </row>
    <row r="59" spans="2:15" ht="37.5">
      <c r="B59" s="115"/>
      <c r="C59" s="39" t="s">
        <v>106</v>
      </c>
      <c r="D59" s="132" t="s">
        <v>394</v>
      </c>
      <c r="E59" s="136" t="s">
        <v>16</v>
      </c>
      <c r="F59" s="136" t="s">
        <v>32</v>
      </c>
      <c r="G59" s="82">
        <v>5030010030</v>
      </c>
      <c r="H59" s="83" t="s">
        <v>107</v>
      </c>
      <c r="I59" s="86">
        <f t="shared" si="0"/>
        <v>3361700</v>
      </c>
      <c r="J59" s="86">
        <v>3361700</v>
      </c>
      <c r="K59" s="86"/>
      <c r="L59" s="77"/>
      <c r="M59" s="77"/>
      <c r="N59" s="77"/>
      <c r="O59" s="135"/>
    </row>
    <row r="60" spans="2:15">
      <c r="B60" s="115"/>
      <c r="C60" s="39" t="s">
        <v>109</v>
      </c>
      <c r="D60" s="132" t="s">
        <v>394</v>
      </c>
      <c r="E60" s="136" t="s">
        <v>16</v>
      </c>
      <c r="F60" s="136" t="s">
        <v>32</v>
      </c>
      <c r="G60" s="82">
        <v>5030010030</v>
      </c>
      <c r="H60" s="83" t="s">
        <v>110</v>
      </c>
      <c r="I60" s="86">
        <f t="shared" si="0"/>
        <v>1340000</v>
      </c>
      <c r="J60" s="86">
        <v>1050000</v>
      </c>
      <c r="K60" s="86"/>
      <c r="L60" s="77"/>
      <c r="M60" s="77">
        <v>290000</v>
      </c>
      <c r="N60" s="77"/>
      <c r="O60" s="135"/>
    </row>
    <row r="61" spans="2:15" ht="37.5">
      <c r="B61" s="115"/>
      <c r="C61" s="39" t="s">
        <v>121</v>
      </c>
      <c r="D61" s="132" t="s">
        <v>394</v>
      </c>
      <c r="E61" s="136" t="s">
        <v>16</v>
      </c>
      <c r="F61" s="136" t="s">
        <v>32</v>
      </c>
      <c r="G61" s="82">
        <v>5040000000</v>
      </c>
      <c r="H61" s="83"/>
      <c r="I61" s="86">
        <f t="shared" si="0"/>
        <v>1800000</v>
      </c>
      <c r="J61" s="86">
        <f t="shared" ref="J61:O62" si="25">J62</f>
        <v>1500000</v>
      </c>
      <c r="K61" s="86">
        <f t="shared" si="25"/>
        <v>0</v>
      </c>
      <c r="L61" s="77">
        <f t="shared" si="25"/>
        <v>0</v>
      </c>
      <c r="M61" s="77">
        <f t="shared" si="25"/>
        <v>300000</v>
      </c>
      <c r="N61" s="77">
        <f t="shared" si="25"/>
        <v>0</v>
      </c>
      <c r="O61" s="135">
        <f t="shared" si="25"/>
        <v>0</v>
      </c>
    </row>
    <row r="62" spans="2:15">
      <c r="B62" s="115"/>
      <c r="C62" s="39" t="s">
        <v>122</v>
      </c>
      <c r="D62" s="132" t="s">
        <v>394</v>
      </c>
      <c r="E62" s="136" t="s">
        <v>16</v>
      </c>
      <c r="F62" s="136" t="s">
        <v>32</v>
      </c>
      <c r="G62" s="82">
        <v>5040010560</v>
      </c>
      <c r="H62" s="83"/>
      <c r="I62" s="86">
        <f t="shared" si="0"/>
        <v>1800000</v>
      </c>
      <c r="J62" s="86">
        <f t="shared" si="25"/>
        <v>1500000</v>
      </c>
      <c r="K62" s="86">
        <f t="shared" si="25"/>
        <v>0</v>
      </c>
      <c r="L62" s="77">
        <f t="shared" si="25"/>
        <v>0</v>
      </c>
      <c r="M62" s="77">
        <f t="shared" si="25"/>
        <v>300000</v>
      </c>
      <c r="N62" s="77">
        <f t="shared" si="25"/>
        <v>0</v>
      </c>
      <c r="O62" s="135">
        <f t="shared" si="25"/>
        <v>0</v>
      </c>
    </row>
    <row r="63" spans="2:15" ht="37.5">
      <c r="B63" s="115"/>
      <c r="C63" s="39" t="s">
        <v>106</v>
      </c>
      <c r="D63" s="132" t="s">
        <v>394</v>
      </c>
      <c r="E63" s="136" t="s">
        <v>16</v>
      </c>
      <c r="F63" s="136" t="s">
        <v>32</v>
      </c>
      <c r="G63" s="82">
        <v>5040010560</v>
      </c>
      <c r="H63" s="83" t="s">
        <v>107</v>
      </c>
      <c r="I63" s="86">
        <f t="shared" si="0"/>
        <v>1800000</v>
      </c>
      <c r="J63" s="86">
        <v>1500000</v>
      </c>
      <c r="K63" s="86"/>
      <c r="L63" s="77"/>
      <c r="M63" s="77">
        <v>300000</v>
      </c>
      <c r="N63" s="77"/>
      <c r="O63" s="135"/>
    </row>
    <row r="64" spans="2:15" ht="37.5">
      <c r="B64" s="115"/>
      <c r="C64" s="39" t="s">
        <v>123</v>
      </c>
      <c r="D64" s="132" t="s">
        <v>394</v>
      </c>
      <c r="E64" s="136" t="s">
        <v>16</v>
      </c>
      <c r="F64" s="136" t="s">
        <v>32</v>
      </c>
      <c r="G64" s="82">
        <v>5050000000</v>
      </c>
      <c r="H64" s="83"/>
      <c r="I64" s="86">
        <f t="shared" si="0"/>
        <v>3500000</v>
      </c>
      <c r="J64" s="86">
        <f t="shared" ref="J64:O65" si="26">J65</f>
        <v>3500000</v>
      </c>
      <c r="K64" s="86">
        <f t="shared" si="26"/>
        <v>0</v>
      </c>
      <c r="L64" s="77">
        <f t="shared" si="26"/>
        <v>0</v>
      </c>
      <c r="M64" s="77">
        <f t="shared" si="26"/>
        <v>0</v>
      </c>
      <c r="N64" s="77">
        <f t="shared" si="26"/>
        <v>0</v>
      </c>
      <c r="O64" s="135">
        <f t="shared" si="26"/>
        <v>0</v>
      </c>
    </row>
    <row r="65" spans="2:15" ht="37.5">
      <c r="B65" s="115"/>
      <c r="C65" s="39" t="s">
        <v>124</v>
      </c>
      <c r="D65" s="132" t="s">
        <v>394</v>
      </c>
      <c r="E65" s="136" t="s">
        <v>16</v>
      </c>
      <c r="F65" s="136" t="s">
        <v>32</v>
      </c>
      <c r="G65" s="82">
        <v>5050010780</v>
      </c>
      <c r="H65" s="83"/>
      <c r="I65" s="86">
        <f t="shared" si="0"/>
        <v>3500000</v>
      </c>
      <c r="J65" s="86">
        <f t="shared" si="26"/>
        <v>3500000</v>
      </c>
      <c r="K65" s="86">
        <f t="shared" si="26"/>
        <v>0</v>
      </c>
      <c r="L65" s="77">
        <f t="shared" si="26"/>
        <v>0</v>
      </c>
      <c r="M65" s="77">
        <f t="shared" si="26"/>
        <v>0</v>
      </c>
      <c r="N65" s="77">
        <f t="shared" si="26"/>
        <v>0</v>
      </c>
      <c r="O65" s="135">
        <f t="shared" si="26"/>
        <v>0</v>
      </c>
    </row>
    <row r="66" spans="2:15" ht="37.5">
      <c r="B66" s="115"/>
      <c r="C66" s="39" t="s">
        <v>106</v>
      </c>
      <c r="D66" s="132" t="s">
        <v>394</v>
      </c>
      <c r="E66" s="136" t="s">
        <v>16</v>
      </c>
      <c r="F66" s="136" t="s">
        <v>32</v>
      </c>
      <c r="G66" s="82">
        <v>5050010780</v>
      </c>
      <c r="H66" s="83" t="s">
        <v>107</v>
      </c>
      <c r="I66" s="86">
        <f t="shared" si="0"/>
        <v>3500000</v>
      </c>
      <c r="J66" s="86">
        <v>3500000</v>
      </c>
      <c r="K66" s="86"/>
      <c r="L66" s="77"/>
      <c r="M66" s="77"/>
      <c r="N66" s="77"/>
      <c r="O66" s="135"/>
    </row>
    <row r="67" spans="2:15" ht="37.5">
      <c r="B67" s="115"/>
      <c r="C67" s="39" t="s">
        <v>131</v>
      </c>
      <c r="D67" s="132" t="s">
        <v>394</v>
      </c>
      <c r="E67" s="136" t="s">
        <v>16</v>
      </c>
      <c r="F67" s="136" t="s">
        <v>32</v>
      </c>
      <c r="G67" s="82">
        <v>5200000000</v>
      </c>
      <c r="H67" s="83"/>
      <c r="I67" s="86">
        <f t="shared" si="0"/>
        <v>177382540</v>
      </c>
      <c r="J67" s="86">
        <f t="shared" ref="J67:O67" si="27">J68+J73+J83+J78</f>
        <v>166237800</v>
      </c>
      <c r="K67" s="86">
        <f t="shared" si="27"/>
        <v>0</v>
      </c>
      <c r="L67" s="77">
        <f t="shared" si="27"/>
        <v>6880600</v>
      </c>
      <c r="M67" s="77">
        <f t="shared" si="27"/>
        <v>3713100</v>
      </c>
      <c r="N67" s="77">
        <f t="shared" si="27"/>
        <v>551040</v>
      </c>
      <c r="O67" s="135">
        <f t="shared" si="27"/>
        <v>0</v>
      </c>
    </row>
    <row r="68" spans="2:15">
      <c r="B68" s="115"/>
      <c r="C68" s="39" t="s">
        <v>132</v>
      </c>
      <c r="D68" s="132" t="s">
        <v>394</v>
      </c>
      <c r="E68" s="136" t="s">
        <v>16</v>
      </c>
      <c r="F68" s="136" t="s">
        <v>32</v>
      </c>
      <c r="G68" s="82">
        <v>5210000000</v>
      </c>
      <c r="H68" s="83"/>
      <c r="I68" s="86">
        <f t="shared" si="0"/>
        <v>115111540</v>
      </c>
      <c r="J68" s="86">
        <f t="shared" ref="J68:O68" si="28">J69</f>
        <v>108342600</v>
      </c>
      <c r="K68" s="86">
        <f t="shared" si="28"/>
        <v>0</v>
      </c>
      <c r="L68" s="77">
        <f t="shared" si="28"/>
        <v>6115300</v>
      </c>
      <c r="M68" s="77">
        <f t="shared" si="28"/>
        <v>13600</v>
      </c>
      <c r="N68" s="77">
        <f t="shared" si="28"/>
        <v>640040</v>
      </c>
      <c r="O68" s="135">
        <f t="shared" si="28"/>
        <v>0</v>
      </c>
    </row>
    <row r="69" spans="2:15" ht="37.5">
      <c r="B69" s="115"/>
      <c r="C69" s="92" t="s">
        <v>133</v>
      </c>
      <c r="D69" s="132" t="s">
        <v>394</v>
      </c>
      <c r="E69" s="136" t="s">
        <v>16</v>
      </c>
      <c r="F69" s="136" t="s">
        <v>32</v>
      </c>
      <c r="G69" s="82">
        <v>5210000590</v>
      </c>
      <c r="H69" s="83"/>
      <c r="I69" s="86">
        <f t="shared" si="0"/>
        <v>115111540</v>
      </c>
      <c r="J69" s="86">
        <f t="shared" ref="J69:O69" si="29">J70+J71+J72</f>
        <v>108342600</v>
      </c>
      <c r="K69" s="86">
        <f t="shared" si="29"/>
        <v>0</v>
      </c>
      <c r="L69" s="77">
        <f t="shared" si="29"/>
        <v>6115300</v>
      </c>
      <c r="M69" s="77">
        <f t="shared" si="29"/>
        <v>13600</v>
      </c>
      <c r="N69" s="77">
        <f t="shared" si="29"/>
        <v>640040</v>
      </c>
      <c r="O69" s="135">
        <f t="shared" si="29"/>
        <v>0</v>
      </c>
    </row>
    <row r="70" spans="2:15" ht="75">
      <c r="B70" s="115"/>
      <c r="C70" s="39" t="s">
        <v>103</v>
      </c>
      <c r="D70" s="132" t="s">
        <v>394</v>
      </c>
      <c r="E70" s="136" t="s">
        <v>16</v>
      </c>
      <c r="F70" s="136" t="s">
        <v>32</v>
      </c>
      <c r="G70" s="82">
        <v>5210000590</v>
      </c>
      <c r="H70" s="83" t="s">
        <v>104</v>
      </c>
      <c r="I70" s="86">
        <f t="shared" si="0"/>
        <v>106967140</v>
      </c>
      <c r="J70" s="86">
        <v>100986800</v>
      </c>
      <c r="K70" s="86"/>
      <c r="L70" s="77">
        <v>5340300</v>
      </c>
      <c r="M70" s="77">
        <v>0</v>
      </c>
      <c r="N70" s="77">
        <v>640040</v>
      </c>
      <c r="O70" s="135">
        <v>0</v>
      </c>
    </row>
    <row r="71" spans="2:15" ht="37.5">
      <c r="B71" s="115"/>
      <c r="C71" s="39" t="s">
        <v>106</v>
      </c>
      <c r="D71" s="132" t="s">
        <v>394</v>
      </c>
      <c r="E71" s="136" t="s">
        <v>16</v>
      </c>
      <c r="F71" s="136" t="s">
        <v>32</v>
      </c>
      <c r="G71" s="82">
        <v>5210000590</v>
      </c>
      <c r="H71" s="83" t="s">
        <v>107</v>
      </c>
      <c r="I71" s="86">
        <f t="shared" si="0"/>
        <v>7967700</v>
      </c>
      <c r="J71" s="86">
        <v>7192700</v>
      </c>
      <c r="K71" s="86"/>
      <c r="L71" s="77">
        <v>775000</v>
      </c>
      <c r="M71" s="77">
        <v>0</v>
      </c>
      <c r="N71" s="77">
        <v>0</v>
      </c>
      <c r="O71" s="135">
        <v>0</v>
      </c>
    </row>
    <row r="72" spans="2:15">
      <c r="B72" s="115"/>
      <c r="C72" s="39" t="s">
        <v>109</v>
      </c>
      <c r="D72" s="132" t="s">
        <v>394</v>
      </c>
      <c r="E72" s="136" t="s">
        <v>16</v>
      </c>
      <c r="F72" s="136" t="s">
        <v>32</v>
      </c>
      <c r="G72" s="82">
        <v>5210000590</v>
      </c>
      <c r="H72" s="83" t="s">
        <v>110</v>
      </c>
      <c r="I72" s="86">
        <f t="shared" ref="I72:I135" si="30">SUM(J72:O72)</f>
        <v>176700</v>
      </c>
      <c r="J72" s="86">
        <v>163100</v>
      </c>
      <c r="K72" s="86"/>
      <c r="L72" s="77"/>
      <c r="M72" s="77">
        <v>13600</v>
      </c>
      <c r="N72" s="77"/>
      <c r="O72" s="135"/>
    </row>
    <row r="73" spans="2:15">
      <c r="B73" s="115"/>
      <c r="C73" s="140" t="s">
        <v>397</v>
      </c>
      <c r="D73" s="132" t="s">
        <v>394</v>
      </c>
      <c r="E73" s="136" t="s">
        <v>16</v>
      </c>
      <c r="F73" s="136" t="s">
        <v>32</v>
      </c>
      <c r="G73" s="82">
        <v>5220000000</v>
      </c>
      <c r="H73" s="83"/>
      <c r="I73" s="86">
        <f t="shared" si="30"/>
        <v>32516500</v>
      </c>
      <c r="J73" s="86">
        <f t="shared" ref="J73:O73" si="31">J74</f>
        <v>30418700</v>
      </c>
      <c r="K73" s="86">
        <f t="shared" si="31"/>
        <v>0</v>
      </c>
      <c r="L73" s="77">
        <f t="shared" si="31"/>
        <v>765300</v>
      </c>
      <c r="M73" s="77">
        <f t="shared" si="31"/>
        <v>1332500</v>
      </c>
      <c r="N73" s="77">
        <f t="shared" si="31"/>
        <v>0</v>
      </c>
      <c r="O73" s="135">
        <f t="shared" si="31"/>
        <v>0</v>
      </c>
    </row>
    <row r="74" spans="2:15" ht="37.5">
      <c r="B74" s="115"/>
      <c r="C74" s="92" t="s">
        <v>133</v>
      </c>
      <c r="D74" s="132" t="s">
        <v>394</v>
      </c>
      <c r="E74" s="136" t="s">
        <v>16</v>
      </c>
      <c r="F74" s="136" t="s">
        <v>32</v>
      </c>
      <c r="G74" s="82">
        <v>5220000590</v>
      </c>
      <c r="H74" s="83"/>
      <c r="I74" s="86">
        <f t="shared" si="30"/>
        <v>32516500</v>
      </c>
      <c r="J74" s="86">
        <f t="shared" ref="J74:O74" si="32">J75+J76+J77</f>
        <v>30418700</v>
      </c>
      <c r="K74" s="86">
        <f t="shared" si="32"/>
        <v>0</v>
      </c>
      <c r="L74" s="77">
        <f t="shared" si="32"/>
        <v>765300</v>
      </c>
      <c r="M74" s="77">
        <f t="shared" si="32"/>
        <v>1332500</v>
      </c>
      <c r="N74" s="77">
        <f t="shared" si="32"/>
        <v>0</v>
      </c>
      <c r="O74" s="135">
        <f t="shared" si="32"/>
        <v>0</v>
      </c>
    </row>
    <row r="75" spans="2:15" ht="75">
      <c r="B75" s="115"/>
      <c r="C75" s="39" t="s">
        <v>103</v>
      </c>
      <c r="D75" s="132" t="s">
        <v>394</v>
      </c>
      <c r="E75" s="136" t="s">
        <v>16</v>
      </c>
      <c r="F75" s="136" t="s">
        <v>32</v>
      </c>
      <c r="G75" s="82">
        <v>5220000590</v>
      </c>
      <c r="H75" s="83" t="s">
        <v>104</v>
      </c>
      <c r="I75" s="86">
        <f t="shared" si="30"/>
        <v>18907500</v>
      </c>
      <c r="J75" s="86">
        <v>18469000</v>
      </c>
      <c r="K75" s="86"/>
      <c r="L75" s="77"/>
      <c r="M75" s="77">
        <v>438500</v>
      </c>
      <c r="N75" s="77"/>
      <c r="O75" s="135"/>
    </row>
    <row r="76" spans="2:15" ht="37.5">
      <c r="B76" s="115"/>
      <c r="C76" s="39" t="s">
        <v>106</v>
      </c>
      <c r="D76" s="132" t="s">
        <v>394</v>
      </c>
      <c r="E76" s="136" t="s">
        <v>16</v>
      </c>
      <c r="F76" s="136" t="s">
        <v>32</v>
      </c>
      <c r="G76" s="82">
        <v>5220000590</v>
      </c>
      <c r="H76" s="83" t="s">
        <v>107</v>
      </c>
      <c r="I76" s="86">
        <f t="shared" si="30"/>
        <v>13445000</v>
      </c>
      <c r="J76" s="86">
        <v>11785700</v>
      </c>
      <c r="K76" s="86"/>
      <c r="L76" s="77">
        <v>765300</v>
      </c>
      <c r="M76" s="77">
        <v>894000</v>
      </c>
      <c r="N76" s="77">
        <v>0</v>
      </c>
      <c r="O76" s="135">
        <v>0</v>
      </c>
    </row>
    <row r="77" spans="2:15">
      <c r="B77" s="115"/>
      <c r="C77" s="39" t="s">
        <v>109</v>
      </c>
      <c r="D77" s="132" t="s">
        <v>394</v>
      </c>
      <c r="E77" s="136" t="s">
        <v>16</v>
      </c>
      <c r="F77" s="136" t="s">
        <v>32</v>
      </c>
      <c r="G77" s="82">
        <v>5220000590</v>
      </c>
      <c r="H77" s="83" t="s">
        <v>110</v>
      </c>
      <c r="I77" s="86">
        <f t="shared" si="30"/>
        <v>164000</v>
      </c>
      <c r="J77" s="86">
        <v>164000</v>
      </c>
      <c r="K77" s="86"/>
      <c r="L77" s="77"/>
      <c r="M77" s="77"/>
      <c r="N77" s="77"/>
      <c r="O77" s="135"/>
    </row>
    <row r="78" spans="2:15">
      <c r="B78" s="115"/>
      <c r="C78" s="39" t="s">
        <v>135</v>
      </c>
      <c r="D78" s="132" t="s">
        <v>394</v>
      </c>
      <c r="E78" s="136" t="s">
        <v>16</v>
      </c>
      <c r="F78" s="136" t="s">
        <v>32</v>
      </c>
      <c r="G78" s="82">
        <v>5230000000</v>
      </c>
      <c r="H78" s="83"/>
      <c r="I78" s="86">
        <f t="shared" si="30"/>
        <v>9843000</v>
      </c>
      <c r="J78" s="86">
        <f t="shared" ref="J78:O78" si="33">J79</f>
        <v>7543000</v>
      </c>
      <c r="K78" s="86">
        <f t="shared" si="33"/>
        <v>0</v>
      </c>
      <c r="L78" s="77">
        <f t="shared" si="33"/>
        <v>0</v>
      </c>
      <c r="M78" s="77">
        <f t="shared" si="33"/>
        <v>2300000</v>
      </c>
      <c r="N78" s="77">
        <f t="shared" si="33"/>
        <v>0</v>
      </c>
      <c r="O78" s="135">
        <f t="shared" si="33"/>
        <v>0</v>
      </c>
    </row>
    <row r="79" spans="2:15" ht="37.5">
      <c r="B79" s="115"/>
      <c r="C79" s="39" t="s">
        <v>133</v>
      </c>
      <c r="D79" s="132" t="s">
        <v>394</v>
      </c>
      <c r="E79" s="136" t="s">
        <v>16</v>
      </c>
      <c r="F79" s="136" t="s">
        <v>32</v>
      </c>
      <c r="G79" s="82">
        <v>5230000590</v>
      </c>
      <c r="H79" s="83"/>
      <c r="I79" s="86">
        <f t="shared" si="30"/>
        <v>9843000</v>
      </c>
      <c r="J79" s="86">
        <f t="shared" ref="J79:O79" si="34">J80+J81+J82</f>
        <v>7543000</v>
      </c>
      <c r="K79" s="86">
        <f t="shared" si="34"/>
        <v>0</v>
      </c>
      <c r="L79" s="77">
        <f t="shared" si="34"/>
        <v>0</v>
      </c>
      <c r="M79" s="77">
        <f t="shared" si="34"/>
        <v>2300000</v>
      </c>
      <c r="N79" s="77">
        <f t="shared" si="34"/>
        <v>0</v>
      </c>
      <c r="O79" s="135">
        <f t="shared" si="34"/>
        <v>0</v>
      </c>
    </row>
    <row r="80" spans="2:15" ht="75">
      <c r="B80" s="115"/>
      <c r="C80" s="39" t="s">
        <v>103</v>
      </c>
      <c r="D80" s="132" t="s">
        <v>394</v>
      </c>
      <c r="E80" s="136" t="s">
        <v>16</v>
      </c>
      <c r="F80" s="136" t="s">
        <v>32</v>
      </c>
      <c r="G80" s="82">
        <v>5230000590</v>
      </c>
      <c r="H80" s="83" t="s">
        <v>104</v>
      </c>
      <c r="I80" s="86">
        <f t="shared" si="30"/>
        <v>9239300</v>
      </c>
      <c r="J80" s="86">
        <v>6939300</v>
      </c>
      <c r="K80" s="86"/>
      <c r="L80" s="77"/>
      <c r="M80" s="77">
        <v>2300000</v>
      </c>
      <c r="N80" s="77"/>
      <c r="O80" s="135"/>
    </row>
    <row r="81" spans="2:15" ht="37.5">
      <c r="B81" s="115"/>
      <c r="C81" s="39" t="s">
        <v>106</v>
      </c>
      <c r="D81" s="132" t="s">
        <v>394</v>
      </c>
      <c r="E81" s="136" t="s">
        <v>16</v>
      </c>
      <c r="F81" s="136" t="s">
        <v>32</v>
      </c>
      <c r="G81" s="82">
        <v>5230000590</v>
      </c>
      <c r="H81" s="83" t="s">
        <v>107</v>
      </c>
      <c r="I81" s="86">
        <f t="shared" si="30"/>
        <v>350300</v>
      </c>
      <c r="J81" s="86">
        <v>350300</v>
      </c>
      <c r="K81" s="86"/>
      <c r="L81" s="77"/>
      <c r="M81" s="77"/>
      <c r="N81" s="77"/>
      <c r="O81" s="135"/>
    </row>
    <row r="82" spans="2:15">
      <c r="B82" s="115"/>
      <c r="C82" s="39" t="s">
        <v>109</v>
      </c>
      <c r="D82" s="132" t="s">
        <v>394</v>
      </c>
      <c r="E82" s="136" t="s">
        <v>16</v>
      </c>
      <c r="F82" s="136" t="s">
        <v>32</v>
      </c>
      <c r="G82" s="82">
        <v>5230000590</v>
      </c>
      <c r="H82" s="83" t="s">
        <v>110</v>
      </c>
      <c r="I82" s="86">
        <f t="shared" si="30"/>
        <v>253400</v>
      </c>
      <c r="J82" s="86">
        <v>253400</v>
      </c>
      <c r="K82" s="86"/>
      <c r="L82" s="77"/>
      <c r="M82" s="77"/>
      <c r="N82" s="77"/>
      <c r="O82" s="135"/>
    </row>
    <row r="83" spans="2:15">
      <c r="B83" s="115"/>
      <c r="C83" s="39" t="s">
        <v>138</v>
      </c>
      <c r="D83" s="132" t="s">
        <v>394</v>
      </c>
      <c r="E83" s="136" t="s">
        <v>16</v>
      </c>
      <c r="F83" s="136" t="s">
        <v>32</v>
      </c>
      <c r="G83" s="82">
        <v>5260000000</v>
      </c>
      <c r="H83" s="83"/>
      <c r="I83" s="86">
        <f t="shared" si="30"/>
        <v>19911500</v>
      </c>
      <c r="J83" s="86">
        <f t="shared" ref="J83:O83" si="35">+J84</f>
        <v>19933500</v>
      </c>
      <c r="K83" s="86">
        <f t="shared" si="35"/>
        <v>0</v>
      </c>
      <c r="L83" s="77">
        <f t="shared" si="35"/>
        <v>0</v>
      </c>
      <c r="M83" s="77">
        <f t="shared" si="35"/>
        <v>67000</v>
      </c>
      <c r="N83" s="77">
        <f t="shared" si="35"/>
        <v>-89000</v>
      </c>
      <c r="O83" s="135">
        <f t="shared" si="35"/>
        <v>0</v>
      </c>
    </row>
    <row r="84" spans="2:15" ht="37.5">
      <c r="B84" s="115"/>
      <c r="C84" s="39" t="s">
        <v>133</v>
      </c>
      <c r="D84" s="132" t="s">
        <v>394</v>
      </c>
      <c r="E84" s="136" t="s">
        <v>16</v>
      </c>
      <c r="F84" s="136" t="s">
        <v>32</v>
      </c>
      <c r="G84" s="82">
        <v>5260000590</v>
      </c>
      <c r="H84" s="83"/>
      <c r="I84" s="86">
        <f t="shared" si="30"/>
        <v>19911500</v>
      </c>
      <c r="J84" s="86">
        <f t="shared" ref="J84:O84" si="36">J85+J86+J87</f>
        <v>19933500</v>
      </c>
      <c r="K84" s="86">
        <f t="shared" si="36"/>
        <v>0</v>
      </c>
      <c r="L84" s="77">
        <f t="shared" si="36"/>
        <v>0</v>
      </c>
      <c r="M84" s="77">
        <f t="shared" si="36"/>
        <v>67000</v>
      </c>
      <c r="N84" s="77">
        <f t="shared" si="36"/>
        <v>-89000</v>
      </c>
      <c r="O84" s="135">
        <f t="shared" si="36"/>
        <v>0</v>
      </c>
    </row>
    <row r="85" spans="2:15" ht="75">
      <c r="B85" s="115"/>
      <c r="C85" s="39" t="s">
        <v>103</v>
      </c>
      <c r="D85" s="132" t="s">
        <v>394</v>
      </c>
      <c r="E85" s="136" t="s">
        <v>16</v>
      </c>
      <c r="F85" s="136" t="s">
        <v>32</v>
      </c>
      <c r="G85" s="82">
        <v>5260000590</v>
      </c>
      <c r="H85" s="83" t="s">
        <v>104</v>
      </c>
      <c r="I85" s="86">
        <f t="shared" si="30"/>
        <v>16472500</v>
      </c>
      <c r="J85" s="86">
        <v>16472500</v>
      </c>
      <c r="K85" s="86"/>
      <c r="L85" s="77"/>
      <c r="M85" s="77"/>
      <c r="N85" s="77"/>
      <c r="O85" s="135"/>
    </row>
    <row r="86" spans="2:15" ht="37.5">
      <c r="B86" s="115"/>
      <c r="C86" s="39" t="s">
        <v>106</v>
      </c>
      <c r="D86" s="132" t="s">
        <v>394</v>
      </c>
      <c r="E86" s="136" t="s">
        <v>16</v>
      </c>
      <c r="F86" s="136" t="s">
        <v>32</v>
      </c>
      <c r="G86" s="82">
        <v>5260000590</v>
      </c>
      <c r="H86" s="83" t="s">
        <v>107</v>
      </c>
      <c r="I86" s="86">
        <f t="shared" si="30"/>
        <v>2792000</v>
      </c>
      <c r="J86" s="86">
        <v>2881000</v>
      </c>
      <c r="K86" s="86"/>
      <c r="L86" s="77"/>
      <c r="M86" s="77"/>
      <c r="N86" s="77">
        <v>-89000</v>
      </c>
      <c r="O86" s="135"/>
    </row>
    <row r="87" spans="2:15">
      <c r="B87" s="115"/>
      <c r="C87" s="39" t="s">
        <v>109</v>
      </c>
      <c r="D87" s="132" t="s">
        <v>394</v>
      </c>
      <c r="E87" s="136" t="s">
        <v>16</v>
      </c>
      <c r="F87" s="136" t="s">
        <v>32</v>
      </c>
      <c r="G87" s="82">
        <v>5260000590</v>
      </c>
      <c r="H87" s="83" t="s">
        <v>110</v>
      </c>
      <c r="I87" s="86">
        <f t="shared" si="30"/>
        <v>647000</v>
      </c>
      <c r="J87" s="86">
        <v>580000</v>
      </c>
      <c r="K87" s="86"/>
      <c r="L87" s="77"/>
      <c r="M87" s="77">
        <v>67000</v>
      </c>
      <c r="N87" s="77"/>
      <c r="O87" s="135"/>
    </row>
    <row r="88" spans="2:15" ht="37.5">
      <c r="B88" s="115"/>
      <c r="C88" s="39" t="s">
        <v>242</v>
      </c>
      <c r="D88" s="132" t="s">
        <v>394</v>
      </c>
      <c r="E88" s="136" t="s">
        <v>16</v>
      </c>
      <c r="F88" s="136" t="s">
        <v>32</v>
      </c>
      <c r="G88" s="82">
        <v>6300000000</v>
      </c>
      <c r="H88" s="83"/>
      <c r="I88" s="86">
        <f t="shared" si="30"/>
        <v>7018000</v>
      </c>
      <c r="J88" s="86">
        <f t="shared" ref="J88:O90" si="37">J89</f>
        <v>2050000</v>
      </c>
      <c r="K88" s="86">
        <f t="shared" si="37"/>
        <v>0</v>
      </c>
      <c r="L88" s="77">
        <f t="shared" si="37"/>
        <v>0</v>
      </c>
      <c r="M88" s="77">
        <f t="shared" si="37"/>
        <v>4968000</v>
      </c>
      <c r="N88" s="77">
        <f t="shared" si="37"/>
        <v>0</v>
      </c>
      <c r="O88" s="135">
        <f t="shared" si="37"/>
        <v>0</v>
      </c>
    </row>
    <row r="89" spans="2:15" ht="56.25">
      <c r="B89" s="115"/>
      <c r="C89" s="39" t="s">
        <v>243</v>
      </c>
      <c r="D89" s="132" t="s">
        <v>394</v>
      </c>
      <c r="E89" s="136" t="s">
        <v>16</v>
      </c>
      <c r="F89" s="136" t="s">
        <v>32</v>
      </c>
      <c r="G89" s="82">
        <v>6310000000</v>
      </c>
      <c r="H89" s="83"/>
      <c r="I89" s="86">
        <f t="shared" si="30"/>
        <v>7018000</v>
      </c>
      <c r="J89" s="86">
        <f t="shared" si="37"/>
        <v>2050000</v>
      </c>
      <c r="K89" s="86">
        <f t="shared" si="37"/>
        <v>0</v>
      </c>
      <c r="L89" s="77">
        <f t="shared" si="37"/>
        <v>0</v>
      </c>
      <c r="M89" s="77">
        <f t="shared" si="37"/>
        <v>4968000</v>
      </c>
      <c r="N89" s="77">
        <f t="shared" si="37"/>
        <v>0</v>
      </c>
      <c r="O89" s="135">
        <f t="shared" si="37"/>
        <v>0</v>
      </c>
    </row>
    <row r="90" spans="2:15" ht="37.5">
      <c r="B90" s="115"/>
      <c r="C90" s="39" t="s">
        <v>244</v>
      </c>
      <c r="D90" s="132" t="s">
        <v>394</v>
      </c>
      <c r="E90" s="136" t="s">
        <v>16</v>
      </c>
      <c r="F90" s="136" t="s">
        <v>32</v>
      </c>
      <c r="G90" s="82">
        <v>6310010050</v>
      </c>
      <c r="H90" s="83"/>
      <c r="I90" s="86">
        <f t="shared" si="30"/>
        <v>7018000</v>
      </c>
      <c r="J90" s="86">
        <f t="shared" si="37"/>
        <v>2050000</v>
      </c>
      <c r="K90" s="86">
        <f t="shared" si="37"/>
        <v>0</v>
      </c>
      <c r="L90" s="77">
        <f t="shared" si="37"/>
        <v>0</v>
      </c>
      <c r="M90" s="77">
        <f t="shared" si="37"/>
        <v>4968000</v>
      </c>
      <c r="N90" s="77">
        <f t="shared" si="37"/>
        <v>0</v>
      </c>
      <c r="O90" s="135">
        <f t="shared" si="37"/>
        <v>0</v>
      </c>
    </row>
    <row r="91" spans="2:15" ht="37.5">
      <c r="B91" s="115"/>
      <c r="C91" s="39" t="s">
        <v>174</v>
      </c>
      <c r="D91" s="132" t="s">
        <v>394</v>
      </c>
      <c r="E91" s="136" t="s">
        <v>16</v>
      </c>
      <c r="F91" s="136" t="s">
        <v>32</v>
      </c>
      <c r="G91" s="82">
        <v>6310010050</v>
      </c>
      <c r="H91" s="83" t="s">
        <v>206</v>
      </c>
      <c r="I91" s="86">
        <f t="shared" si="30"/>
        <v>7018000</v>
      </c>
      <c r="J91" s="86">
        <v>2050000</v>
      </c>
      <c r="K91" s="86"/>
      <c r="L91" s="77"/>
      <c r="M91" s="77">
        <v>4968000</v>
      </c>
      <c r="N91" s="77"/>
      <c r="O91" s="135"/>
    </row>
    <row r="92" spans="2:15" ht="37.5">
      <c r="B92" s="115"/>
      <c r="C92" s="39" t="s">
        <v>359</v>
      </c>
      <c r="D92" s="132" t="s">
        <v>394</v>
      </c>
      <c r="E92" s="136" t="s">
        <v>16</v>
      </c>
      <c r="F92" s="136" t="s">
        <v>32</v>
      </c>
      <c r="G92" s="82">
        <v>9900000000</v>
      </c>
      <c r="H92" s="83"/>
      <c r="I92" s="86">
        <f t="shared" si="30"/>
        <v>1741200</v>
      </c>
      <c r="J92" s="86">
        <f>J95+J93+J99</f>
        <v>11700000</v>
      </c>
      <c r="K92" s="86">
        <f>K95+K93+K99</f>
        <v>0</v>
      </c>
      <c r="L92" s="77">
        <f>L95+L93+L99</f>
        <v>-10000000</v>
      </c>
      <c r="M92" s="77">
        <f>M95+M93+M99</f>
        <v>0</v>
      </c>
      <c r="N92" s="77">
        <f>N95+N93+N99+N97</f>
        <v>41200</v>
      </c>
      <c r="O92" s="135">
        <f>O95+O93+O99</f>
        <v>0</v>
      </c>
    </row>
    <row r="93" spans="2:15" ht="37.5" hidden="1">
      <c r="B93" s="115"/>
      <c r="C93" s="39" t="s">
        <v>362</v>
      </c>
      <c r="D93" s="132" t="s">
        <v>394</v>
      </c>
      <c r="E93" s="136" t="s">
        <v>16</v>
      </c>
      <c r="F93" s="136" t="s">
        <v>32</v>
      </c>
      <c r="G93" s="82">
        <v>9900010150</v>
      </c>
      <c r="H93" s="83"/>
      <c r="I93" s="86">
        <f t="shared" si="30"/>
        <v>0</v>
      </c>
      <c r="J93" s="86">
        <f t="shared" ref="J93:O93" si="38">J94</f>
        <v>10000000</v>
      </c>
      <c r="K93" s="86">
        <f t="shared" si="38"/>
        <v>0</v>
      </c>
      <c r="L93" s="77">
        <f t="shared" si="38"/>
        <v>-10000000</v>
      </c>
      <c r="M93" s="77">
        <f t="shared" si="38"/>
        <v>0</v>
      </c>
      <c r="N93" s="77">
        <f t="shared" si="38"/>
        <v>0</v>
      </c>
      <c r="O93" s="135">
        <f t="shared" si="38"/>
        <v>0</v>
      </c>
    </row>
    <row r="94" spans="2:15" ht="37.5" hidden="1">
      <c r="B94" s="115"/>
      <c r="C94" s="39" t="s">
        <v>106</v>
      </c>
      <c r="D94" s="132" t="s">
        <v>394</v>
      </c>
      <c r="E94" s="136" t="s">
        <v>16</v>
      </c>
      <c r="F94" s="136" t="s">
        <v>32</v>
      </c>
      <c r="G94" s="82">
        <v>9900010150</v>
      </c>
      <c r="H94" s="83" t="s">
        <v>107</v>
      </c>
      <c r="I94" s="86">
        <f t="shared" si="30"/>
        <v>0</v>
      </c>
      <c r="J94" s="86">
        <v>10000000</v>
      </c>
      <c r="K94" s="86"/>
      <c r="L94" s="77">
        <v>-10000000</v>
      </c>
      <c r="M94" s="77">
        <v>0</v>
      </c>
      <c r="N94" s="77">
        <v>0</v>
      </c>
      <c r="O94" s="135">
        <v>0</v>
      </c>
    </row>
    <row r="95" spans="2:15">
      <c r="B95" s="115"/>
      <c r="C95" s="39" t="s">
        <v>366</v>
      </c>
      <c r="D95" s="132" t="s">
        <v>394</v>
      </c>
      <c r="E95" s="136" t="s">
        <v>16</v>
      </c>
      <c r="F95" s="136" t="s">
        <v>32</v>
      </c>
      <c r="G95" s="82">
        <v>9900010910</v>
      </c>
      <c r="H95" s="83"/>
      <c r="I95" s="86">
        <f t="shared" si="30"/>
        <v>1000000</v>
      </c>
      <c r="J95" s="86">
        <f t="shared" ref="J95:O95" si="39">J96</f>
        <v>1000000</v>
      </c>
      <c r="K95" s="86">
        <f t="shared" si="39"/>
        <v>0</v>
      </c>
      <c r="L95" s="77">
        <f t="shared" si="39"/>
        <v>0</v>
      </c>
      <c r="M95" s="77">
        <f t="shared" si="39"/>
        <v>0</v>
      </c>
      <c r="N95" s="77">
        <f t="shared" si="39"/>
        <v>0</v>
      </c>
      <c r="O95" s="135">
        <f t="shared" si="39"/>
        <v>0</v>
      </c>
    </row>
    <row r="96" spans="2:15">
      <c r="B96" s="115"/>
      <c r="C96" s="39" t="s">
        <v>109</v>
      </c>
      <c r="D96" s="132" t="s">
        <v>394</v>
      </c>
      <c r="E96" s="136" t="s">
        <v>16</v>
      </c>
      <c r="F96" s="136" t="s">
        <v>32</v>
      </c>
      <c r="G96" s="82">
        <v>9900010910</v>
      </c>
      <c r="H96" s="83" t="s">
        <v>110</v>
      </c>
      <c r="I96" s="86">
        <f t="shared" si="30"/>
        <v>1000000</v>
      </c>
      <c r="J96" s="86">
        <v>1000000</v>
      </c>
      <c r="K96" s="86"/>
      <c r="L96" s="77"/>
      <c r="M96" s="77"/>
      <c r="N96" s="77"/>
      <c r="O96" s="135"/>
    </row>
    <row r="97" spans="2:15" ht="75">
      <c r="B97" s="115"/>
      <c r="C97" s="39" t="s">
        <v>368</v>
      </c>
      <c r="D97" s="132" t="s">
        <v>394</v>
      </c>
      <c r="E97" s="136" t="s">
        <v>16</v>
      </c>
      <c r="F97" s="136" t="s">
        <v>32</v>
      </c>
      <c r="G97" s="82">
        <v>9900062590</v>
      </c>
      <c r="H97" s="83"/>
      <c r="I97" s="86">
        <f t="shared" si="30"/>
        <v>41200</v>
      </c>
      <c r="J97" s="86"/>
      <c r="K97" s="86"/>
      <c r="L97" s="77"/>
      <c r="M97" s="77"/>
      <c r="N97" s="77">
        <f>N98</f>
        <v>41200</v>
      </c>
      <c r="O97" s="135"/>
    </row>
    <row r="98" spans="2:15" ht="37.5">
      <c r="B98" s="115"/>
      <c r="C98" s="39" t="s">
        <v>106</v>
      </c>
      <c r="D98" s="132" t="s">
        <v>394</v>
      </c>
      <c r="E98" s="136" t="s">
        <v>16</v>
      </c>
      <c r="F98" s="136" t="s">
        <v>32</v>
      </c>
      <c r="G98" s="82">
        <v>9900062590</v>
      </c>
      <c r="H98" s="83" t="s">
        <v>107</v>
      </c>
      <c r="I98" s="86">
        <f t="shared" si="30"/>
        <v>41200</v>
      </c>
      <c r="J98" s="86"/>
      <c r="K98" s="86"/>
      <c r="L98" s="77"/>
      <c r="M98" s="77"/>
      <c r="N98" s="77">
        <v>41200</v>
      </c>
      <c r="O98" s="135"/>
    </row>
    <row r="99" spans="2:15" ht="37.5">
      <c r="B99" s="115"/>
      <c r="C99" s="39" t="s">
        <v>375</v>
      </c>
      <c r="D99" s="132" t="s">
        <v>394</v>
      </c>
      <c r="E99" s="136" t="s">
        <v>16</v>
      </c>
      <c r="F99" s="136" t="s">
        <v>32</v>
      </c>
      <c r="G99" s="82">
        <v>9960000000</v>
      </c>
      <c r="H99" s="83"/>
      <c r="I99" s="86">
        <f t="shared" si="30"/>
        <v>700000</v>
      </c>
      <c r="J99" s="86">
        <f t="shared" ref="J99:O100" si="40">J100</f>
        <v>700000</v>
      </c>
      <c r="K99" s="86">
        <f t="shared" si="40"/>
        <v>0</v>
      </c>
      <c r="L99" s="77">
        <f t="shared" si="40"/>
        <v>0</v>
      </c>
      <c r="M99" s="77">
        <f t="shared" si="40"/>
        <v>0</v>
      </c>
      <c r="N99" s="77">
        <f t="shared" si="40"/>
        <v>0</v>
      </c>
      <c r="O99" s="135">
        <f t="shared" si="40"/>
        <v>0</v>
      </c>
    </row>
    <row r="100" spans="2:15" ht="37.5">
      <c r="B100" s="115"/>
      <c r="C100" s="39" t="s">
        <v>377</v>
      </c>
      <c r="D100" s="132" t="s">
        <v>394</v>
      </c>
      <c r="E100" s="136" t="s">
        <v>16</v>
      </c>
      <c r="F100" s="136" t="s">
        <v>32</v>
      </c>
      <c r="G100" s="82">
        <v>9960010570</v>
      </c>
      <c r="H100" s="83"/>
      <c r="I100" s="86">
        <f t="shared" si="30"/>
        <v>700000</v>
      </c>
      <c r="J100" s="86">
        <f t="shared" si="40"/>
        <v>700000</v>
      </c>
      <c r="K100" s="86">
        <f t="shared" si="40"/>
        <v>0</v>
      </c>
      <c r="L100" s="77">
        <f t="shared" si="40"/>
        <v>0</v>
      </c>
      <c r="M100" s="77">
        <f t="shared" si="40"/>
        <v>0</v>
      </c>
      <c r="N100" s="77">
        <f t="shared" si="40"/>
        <v>0</v>
      </c>
      <c r="O100" s="135">
        <f t="shared" si="40"/>
        <v>0</v>
      </c>
    </row>
    <row r="101" spans="2:15" ht="37.5">
      <c r="B101" s="115"/>
      <c r="C101" s="39" t="s">
        <v>106</v>
      </c>
      <c r="D101" s="132" t="s">
        <v>394</v>
      </c>
      <c r="E101" s="136" t="s">
        <v>16</v>
      </c>
      <c r="F101" s="136" t="s">
        <v>32</v>
      </c>
      <c r="G101" s="82">
        <v>9960010570</v>
      </c>
      <c r="H101" s="83" t="s">
        <v>107</v>
      </c>
      <c r="I101" s="86">
        <f t="shared" si="30"/>
        <v>700000</v>
      </c>
      <c r="J101" s="86">
        <v>700000</v>
      </c>
      <c r="K101" s="86"/>
      <c r="L101" s="77"/>
      <c r="M101" s="77"/>
      <c r="N101" s="77"/>
      <c r="O101" s="135"/>
    </row>
    <row r="102" spans="2:15" ht="37.5">
      <c r="B102" s="115"/>
      <c r="C102" s="39" t="s">
        <v>35</v>
      </c>
      <c r="D102" s="132" t="s">
        <v>394</v>
      </c>
      <c r="E102" s="136" t="s">
        <v>20</v>
      </c>
      <c r="F102" s="136" t="s">
        <v>86</v>
      </c>
      <c r="G102" s="82"/>
      <c r="H102" s="83"/>
      <c r="I102" s="86">
        <f t="shared" si="30"/>
        <v>53445500</v>
      </c>
      <c r="J102" s="86">
        <f t="shared" ref="J102:O102" si="41">J103+J122+J117</f>
        <v>51445500</v>
      </c>
      <c r="K102" s="86">
        <f t="shared" si="41"/>
        <v>0</v>
      </c>
      <c r="L102" s="77">
        <f t="shared" si="41"/>
        <v>0</v>
      </c>
      <c r="M102" s="77">
        <f t="shared" si="41"/>
        <v>0</v>
      </c>
      <c r="N102" s="77">
        <f t="shared" si="41"/>
        <v>2000000</v>
      </c>
      <c r="O102" s="135">
        <f t="shared" si="41"/>
        <v>0</v>
      </c>
    </row>
    <row r="103" spans="2:15">
      <c r="B103" s="115"/>
      <c r="C103" s="39" t="s">
        <v>36</v>
      </c>
      <c r="D103" s="132" t="s">
        <v>394</v>
      </c>
      <c r="E103" s="136" t="s">
        <v>20</v>
      </c>
      <c r="F103" s="136" t="s">
        <v>37</v>
      </c>
      <c r="G103" s="82"/>
      <c r="H103" s="83"/>
      <c r="I103" s="86">
        <f t="shared" si="30"/>
        <v>46273500</v>
      </c>
      <c r="J103" s="86">
        <f t="shared" ref="J103:O103" si="42">J104+J111</f>
        <v>44773500</v>
      </c>
      <c r="K103" s="86">
        <f t="shared" si="42"/>
        <v>0</v>
      </c>
      <c r="L103" s="77">
        <f t="shared" si="42"/>
        <v>0</v>
      </c>
      <c r="M103" s="77">
        <f t="shared" si="42"/>
        <v>0</v>
      </c>
      <c r="N103" s="77">
        <f t="shared" si="42"/>
        <v>1500000</v>
      </c>
      <c r="O103" s="135">
        <f t="shared" si="42"/>
        <v>0</v>
      </c>
    </row>
    <row r="104" spans="2:15" ht="37.5">
      <c r="B104" s="115"/>
      <c r="C104" s="39" t="s">
        <v>131</v>
      </c>
      <c r="D104" s="132" t="s">
        <v>394</v>
      </c>
      <c r="E104" s="136" t="s">
        <v>20</v>
      </c>
      <c r="F104" s="136" t="s">
        <v>37</v>
      </c>
      <c r="G104" s="82">
        <v>5200000000</v>
      </c>
      <c r="H104" s="83"/>
      <c r="I104" s="86">
        <f t="shared" si="30"/>
        <v>39673500</v>
      </c>
      <c r="J104" s="86">
        <f t="shared" ref="J104:O105" si="43">J105</f>
        <v>38173500</v>
      </c>
      <c r="K104" s="86">
        <f t="shared" si="43"/>
        <v>0</v>
      </c>
      <c r="L104" s="77">
        <f t="shared" si="43"/>
        <v>0</v>
      </c>
      <c r="M104" s="77">
        <f t="shared" si="43"/>
        <v>0</v>
      </c>
      <c r="N104" s="77">
        <f t="shared" si="43"/>
        <v>1500000</v>
      </c>
      <c r="O104" s="135">
        <f t="shared" si="43"/>
        <v>0</v>
      </c>
    </row>
    <row r="105" spans="2:15">
      <c r="B105" s="115"/>
      <c r="C105" s="92" t="s">
        <v>136</v>
      </c>
      <c r="D105" s="132" t="s">
        <v>394</v>
      </c>
      <c r="E105" s="136" t="s">
        <v>20</v>
      </c>
      <c r="F105" s="136" t="s">
        <v>37</v>
      </c>
      <c r="G105" s="82">
        <v>5240000000</v>
      </c>
      <c r="H105" s="83"/>
      <c r="I105" s="86">
        <f t="shared" si="30"/>
        <v>39673500</v>
      </c>
      <c r="J105" s="86">
        <f t="shared" si="43"/>
        <v>38173500</v>
      </c>
      <c r="K105" s="86">
        <f t="shared" si="43"/>
        <v>0</v>
      </c>
      <c r="L105" s="77">
        <f t="shared" si="43"/>
        <v>0</v>
      </c>
      <c r="M105" s="77">
        <f t="shared" si="43"/>
        <v>0</v>
      </c>
      <c r="N105" s="77">
        <f t="shared" si="43"/>
        <v>1500000</v>
      </c>
      <c r="O105" s="135">
        <f t="shared" si="43"/>
        <v>0</v>
      </c>
    </row>
    <row r="106" spans="2:15" ht="37.5">
      <c r="B106" s="115"/>
      <c r="C106" s="92" t="s">
        <v>133</v>
      </c>
      <c r="D106" s="132" t="s">
        <v>394</v>
      </c>
      <c r="E106" s="136" t="s">
        <v>20</v>
      </c>
      <c r="F106" s="136" t="s">
        <v>37</v>
      </c>
      <c r="G106" s="82">
        <v>5240000590</v>
      </c>
      <c r="H106" s="83"/>
      <c r="I106" s="86">
        <f t="shared" si="30"/>
        <v>39673500</v>
      </c>
      <c r="J106" s="86">
        <f t="shared" ref="J106:O106" si="44">J107+J108+J110+J109</f>
        <v>38173500</v>
      </c>
      <c r="K106" s="86">
        <f t="shared" si="44"/>
        <v>0</v>
      </c>
      <c r="L106" s="77">
        <f t="shared" si="44"/>
        <v>0</v>
      </c>
      <c r="M106" s="77">
        <f t="shared" si="44"/>
        <v>0</v>
      </c>
      <c r="N106" s="77">
        <f t="shared" si="44"/>
        <v>1500000</v>
      </c>
      <c r="O106" s="135">
        <f t="shared" si="44"/>
        <v>0</v>
      </c>
    </row>
    <row r="107" spans="2:15" ht="75">
      <c r="B107" s="115"/>
      <c r="C107" s="39" t="s">
        <v>103</v>
      </c>
      <c r="D107" s="132" t="s">
        <v>394</v>
      </c>
      <c r="E107" s="136" t="s">
        <v>20</v>
      </c>
      <c r="F107" s="136" t="s">
        <v>37</v>
      </c>
      <c r="G107" s="82">
        <v>5240000590</v>
      </c>
      <c r="H107" s="83" t="s">
        <v>104</v>
      </c>
      <c r="I107" s="86">
        <f t="shared" si="30"/>
        <v>24648100</v>
      </c>
      <c r="J107" s="86">
        <v>24648100</v>
      </c>
      <c r="K107" s="86"/>
      <c r="L107" s="77"/>
      <c r="M107" s="77"/>
      <c r="N107" s="77"/>
      <c r="O107" s="135"/>
    </row>
    <row r="108" spans="2:15" ht="37.5">
      <c r="B108" s="115"/>
      <c r="C108" s="39" t="s">
        <v>106</v>
      </c>
      <c r="D108" s="132" t="s">
        <v>394</v>
      </c>
      <c r="E108" s="136" t="s">
        <v>20</v>
      </c>
      <c r="F108" s="136" t="s">
        <v>37</v>
      </c>
      <c r="G108" s="82">
        <v>5240000590</v>
      </c>
      <c r="H108" s="83" t="s">
        <v>107</v>
      </c>
      <c r="I108" s="86">
        <f t="shared" si="30"/>
        <v>3000400</v>
      </c>
      <c r="J108" s="86">
        <v>1500400</v>
      </c>
      <c r="K108" s="86"/>
      <c r="L108" s="77"/>
      <c r="M108" s="77"/>
      <c r="N108" s="77">
        <v>1500000</v>
      </c>
      <c r="O108" s="135"/>
    </row>
    <row r="109" spans="2:15">
      <c r="B109" s="115"/>
      <c r="C109" s="39" t="s">
        <v>129</v>
      </c>
      <c r="D109" s="132" t="s">
        <v>394</v>
      </c>
      <c r="E109" s="136" t="s">
        <v>20</v>
      </c>
      <c r="F109" s="136" t="s">
        <v>37</v>
      </c>
      <c r="G109" s="82">
        <v>5240000590</v>
      </c>
      <c r="H109" s="83" t="s">
        <v>130</v>
      </c>
      <c r="I109" s="86">
        <f t="shared" si="30"/>
        <v>12000000</v>
      </c>
      <c r="J109" s="86">
        <v>12000000</v>
      </c>
      <c r="K109" s="86"/>
      <c r="L109" s="77"/>
      <c r="M109" s="77"/>
      <c r="N109" s="77"/>
      <c r="O109" s="135"/>
    </row>
    <row r="110" spans="2:15">
      <c r="B110" s="115"/>
      <c r="C110" s="39" t="s">
        <v>109</v>
      </c>
      <c r="D110" s="132" t="s">
        <v>394</v>
      </c>
      <c r="E110" s="136" t="s">
        <v>20</v>
      </c>
      <c r="F110" s="136" t="s">
        <v>37</v>
      </c>
      <c r="G110" s="82">
        <v>5240000590</v>
      </c>
      <c r="H110" s="83" t="s">
        <v>110</v>
      </c>
      <c r="I110" s="86">
        <f t="shared" si="30"/>
        <v>25000</v>
      </c>
      <c r="J110" s="86">
        <v>25000</v>
      </c>
      <c r="K110" s="86"/>
      <c r="L110" s="77"/>
      <c r="M110" s="77"/>
      <c r="N110" s="77"/>
      <c r="O110" s="135"/>
    </row>
    <row r="111" spans="2:15" ht="37.5">
      <c r="B111" s="115"/>
      <c r="C111" s="39" t="s">
        <v>359</v>
      </c>
      <c r="D111" s="132" t="s">
        <v>394</v>
      </c>
      <c r="E111" s="136" t="s">
        <v>20</v>
      </c>
      <c r="F111" s="136" t="s">
        <v>37</v>
      </c>
      <c r="G111" s="82">
        <v>9900000000</v>
      </c>
      <c r="H111" s="83"/>
      <c r="I111" s="86">
        <f t="shared" si="30"/>
        <v>6600000</v>
      </c>
      <c r="J111" s="86">
        <f t="shared" ref="J111:O111" si="45">J112</f>
        <v>6600000</v>
      </c>
      <c r="K111" s="86">
        <f t="shared" si="45"/>
        <v>0</v>
      </c>
      <c r="L111" s="77">
        <f t="shared" si="45"/>
        <v>0</v>
      </c>
      <c r="M111" s="77">
        <f t="shared" si="45"/>
        <v>0</v>
      </c>
      <c r="N111" s="77">
        <f t="shared" si="45"/>
        <v>0</v>
      </c>
      <c r="O111" s="135">
        <f t="shared" si="45"/>
        <v>0</v>
      </c>
    </row>
    <row r="112" spans="2:15" ht="56.25">
      <c r="B112" s="115"/>
      <c r="C112" s="39" t="s">
        <v>369</v>
      </c>
      <c r="D112" s="132" t="s">
        <v>394</v>
      </c>
      <c r="E112" s="136" t="s">
        <v>20</v>
      </c>
      <c r="F112" s="136" t="s">
        <v>37</v>
      </c>
      <c r="G112" s="82">
        <v>9900200000</v>
      </c>
      <c r="H112" s="83"/>
      <c r="I112" s="86">
        <f t="shared" si="30"/>
        <v>6600000</v>
      </c>
      <c r="J112" s="86">
        <f t="shared" ref="J112:O112" si="46">J113+J115</f>
        <v>6600000</v>
      </c>
      <c r="K112" s="86">
        <f t="shared" si="46"/>
        <v>0</v>
      </c>
      <c r="L112" s="77">
        <f t="shared" si="46"/>
        <v>0</v>
      </c>
      <c r="M112" s="77">
        <f t="shared" si="46"/>
        <v>0</v>
      </c>
      <c r="N112" s="77">
        <f t="shared" si="46"/>
        <v>0</v>
      </c>
      <c r="O112" s="135">
        <f t="shared" si="46"/>
        <v>0</v>
      </c>
    </row>
    <row r="113" spans="2:15" ht="56.25">
      <c r="B113" s="115"/>
      <c r="C113" s="39" t="s">
        <v>369</v>
      </c>
      <c r="D113" s="132" t="s">
        <v>394</v>
      </c>
      <c r="E113" s="136" t="s">
        <v>20</v>
      </c>
      <c r="F113" s="136" t="s">
        <v>37</v>
      </c>
      <c r="G113" s="82">
        <v>9900210010</v>
      </c>
      <c r="H113" s="83"/>
      <c r="I113" s="86">
        <f t="shared" si="30"/>
        <v>3300000</v>
      </c>
      <c r="J113" s="86">
        <f t="shared" ref="J113:O113" si="47">J114</f>
        <v>3300000</v>
      </c>
      <c r="K113" s="86">
        <f t="shared" si="47"/>
        <v>0</v>
      </c>
      <c r="L113" s="77">
        <f t="shared" si="47"/>
        <v>0</v>
      </c>
      <c r="M113" s="77">
        <f t="shared" si="47"/>
        <v>0</v>
      </c>
      <c r="N113" s="77">
        <f t="shared" si="47"/>
        <v>0</v>
      </c>
      <c r="O113" s="135">
        <f t="shared" si="47"/>
        <v>0</v>
      </c>
    </row>
    <row r="114" spans="2:15" ht="37.5">
      <c r="B114" s="115"/>
      <c r="C114" s="39" t="s">
        <v>106</v>
      </c>
      <c r="D114" s="132" t="s">
        <v>394</v>
      </c>
      <c r="E114" s="136" t="s">
        <v>20</v>
      </c>
      <c r="F114" s="136" t="s">
        <v>37</v>
      </c>
      <c r="G114" s="82">
        <v>9900210010</v>
      </c>
      <c r="H114" s="83" t="s">
        <v>107</v>
      </c>
      <c r="I114" s="86">
        <f t="shared" si="30"/>
        <v>3300000</v>
      </c>
      <c r="J114" s="86">
        <v>3300000</v>
      </c>
      <c r="K114" s="86"/>
      <c r="L114" s="77"/>
      <c r="M114" s="77"/>
      <c r="N114" s="77"/>
      <c r="O114" s="135"/>
    </row>
    <row r="115" spans="2:15" ht="37.5">
      <c r="B115" s="115"/>
      <c r="C115" s="39" t="s">
        <v>370</v>
      </c>
      <c r="D115" s="132" t="s">
        <v>394</v>
      </c>
      <c r="E115" s="136" t="s">
        <v>20</v>
      </c>
      <c r="F115" s="136" t="s">
        <v>37</v>
      </c>
      <c r="G115" s="82">
        <v>9900210020</v>
      </c>
      <c r="H115" s="83"/>
      <c r="I115" s="86">
        <f t="shared" si="30"/>
        <v>3300000</v>
      </c>
      <c r="J115" s="86">
        <f t="shared" ref="J115:O115" si="48">J116</f>
        <v>3300000</v>
      </c>
      <c r="K115" s="86">
        <f t="shared" si="48"/>
        <v>0</v>
      </c>
      <c r="L115" s="77">
        <f t="shared" si="48"/>
        <v>0</v>
      </c>
      <c r="M115" s="77">
        <f t="shared" si="48"/>
        <v>0</v>
      </c>
      <c r="N115" s="77">
        <f t="shared" si="48"/>
        <v>0</v>
      </c>
      <c r="O115" s="135">
        <f t="shared" si="48"/>
        <v>0</v>
      </c>
    </row>
    <row r="116" spans="2:15" ht="37.5">
      <c r="B116" s="115"/>
      <c r="C116" s="39" t="s">
        <v>106</v>
      </c>
      <c r="D116" s="132" t="s">
        <v>394</v>
      </c>
      <c r="E116" s="136" t="s">
        <v>20</v>
      </c>
      <c r="F116" s="136" t="s">
        <v>37</v>
      </c>
      <c r="G116" s="82">
        <v>9900210020</v>
      </c>
      <c r="H116" s="83" t="s">
        <v>107</v>
      </c>
      <c r="I116" s="86">
        <f t="shared" si="30"/>
        <v>3300000</v>
      </c>
      <c r="J116" s="86">
        <v>3300000</v>
      </c>
      <c r="K116" s="86"/>
      <c r="L116" s="77"/>
      <c r="M116" s="77"/>
      <c r="N116" s="77"/>
      <c r="O116" s="135"/>
    </row>
    <row r="117" spans="2:15" ht="56.25">
      <c r="B117" s="115"/>
      <c r="C117" s="39" t="s">
        <v>38</v>
      </c>
      <c r="D117" s="132" t="s">
        <v>394</v>
      </c>
      <c r="E117" s="136" t="s">
        <v>20</v>
      </c>
      <c r="F117" s="136" t="s">
        <v>39</v>
      </c>
      <c r="G117" s="82"/>
      <c r="H117" s="83"/>
      <c r="I117" s="86">
        <f t="shared" si="30"/>
        <v>252000</v>
      </c>
      <c r="J117" s="86">
        <f t="shared" ref="J117:O120" si="49">J118</f>
        <v>252000</v>
      </c>
      <c r="K117" s="86">
        <f t="shared" si="49"/>
        <v>0</v>
      </c>
      <c r="L117" s="77">
        <f t="shared" si="49"/>
        <v>0</v>
      </c>
      <c r="M117" s="77">
        <f t="shared" si="49"/>
        <v>0</v>
      </c>
      <c r="N117" s="77">
        <f t="shared" si="49"/>
        <v>0</v>
      </c>
      <c r="O117" s="135">
        <f t="shared" si="49"/>
        <v>0</v>
      </c>
    </row>
    <row r="118" spans="2:15" ht="37.5">
      <c r="B118" s="115"/>
      <c r="C118" s="39" t="s">
        <v>100</v>
      </c>
      <c r="D118" s="132" t="s">
        <v>394</v>
      </c>
      <c r="E118" s="136" t="s">
        <v>20</v>
      </c>
      <c r="F118" s="136" t="s">
        <v>39</v>
      </c>
      <c r="G118" s="82">
        <v>5000000000</v>
      </c>
      <c r="H118" s="83"/>
      <c r="I118" s="86">
        <f t="shared" si="30"/>
        <v>252000</v>
      </c>
      <c r="J118" s="86">
        <f t="shared" si="49"/>
        <v>252000</v>
      </c>
      <c r="K118" s="86">
        <f t="shared" si="49"/>
        <v>0</v>
      </c>
      <c r="L118" s="77">
        <f t="shared" si="49"/>
        <v>0</v>
      </c>
      <c r="M118" s="77">
        <f t="shared" si="49"/>
        <v>0</v>
      </c>
      <c r="N118" s="77">
        <f t="shared" si="49"/>
        <v>0</v>
      </c>
      <c r="O118" s="135">
        <f t="shared" si="49"/>
        <v>0</v>
      </c>
    </row>
    <row r="119" spans="2:15" ht="37.5">
      <c r="B119" s="115"/>
      <c r="C119" s="39" t="s">
        <v>398</v>
      </c>
      <c r="D119" s="132" t="s">
        <v>394</v>
      </c>
      <c r="E119" s="136" t="s">
        <v>20</v>
      </c>
      <c r="F119" s="136" t="s">
        <v>39</v>
      </c>
      <c r="G119" s="82">
        <v>5010000000</v>
      </c>
      <c r="H119" s="83"/>
      <c r="I119" s="86">
        <f t="shared" si="30"/>
        <v>252000</v>
      </c>
      <c r="J119" s="86">
        <f t="shared" si="49"/>
        <v>252000</v>
      </c>
      <c r="K119" s="86">
        <f t="shared" si="49"/>
        <v>0</v>
      </c>
      <c r="L119" s="77">
        <f t="shared" si="49"/>
        <v>0</v>
      </c>
      <c r="M119" s="77">
        <f t="shared" si="49"/>
        <v>0</v>
      </c>
      <c r="N119" s="77">
        <f t="shared" si="49"/>
        <v>0</v>
      </c>
      <c r="O119" s="135">
        <f t="shared" si="49"/>
        <v>0</v>
      </c>
    </row>
    <row r="120" spans="2:15" ht="168.75">
      <c r="B120" s="115"/>
      <c r="C120" s="39" t="s">
        <v>105</v>
      </c>
      <c r="D120" s="132" t="s">
        <v>394</v>
      </c>
      <c r="E120" s="136" t="s">
        <v>20</v>
      </c>
      <c r="F120" s="136" t="s">
        <v>39</v>
      </c>
      <c r="G120" s="82">
        <v>5010060070</v>
      </c>
      <c r="H120" s="83"/>
      <c r="I120" s="86">
        <f t="shared" si="30"/>
        <v>252000</v>
      </c>
      <c r="J120" s="86">
        <f t="shared" si="49"/>
        <v>252000</v>
      </c>
      <c r="K120" s="86">
        <f t="shared" si="49"/>
        <v>0</v>
      </c>
      <c r="L120" s="77">
        <f t="shared" si="49"/>
        <v>0</v>
      </c>
      <c r="M120" s="77">
        <f t="shared" si="49"/>
        <v>0</v>
      </c>
      <c r="N120" s="77">
        <f t="shared" si="49"/>
        <v>0</v>
      </c>
      <c r="O120" s="135">
        <f t="shared" si="49"/>
        <v>0</v>
      </c>
    </row>
    <row r="121" spans="2:15" ht="37.5">
      <c r="B121" s="115"/>
      <c r="C121" s="39" t="s">
        <v>106</v>
      </c>
      <c r="D121" s="132" t="s">
        <v>394</v>
      </c>
      <c r="E121" s="136" t="s">
        <v>20</v>
      </c>
      <c r="F121" s="136" t="s">
        <v>39</v>
      </c>
      <c r="G121" s="82">
        <v>5010060070</v>
      </c>
      <c r="H121" s="83" t="s">
        <v>107</v>
      </c>
      <c r="I121" s="86">
        <f t="shared" si="30"/>
        <v>252000</v>
      </c>
      <c r="J121" s="86">
        <v>252000</v>
      </c>
      <c r="K121" s="86"/>
      <c r="L121" s="77"/>
      <c r="M121" s="77"/>
      <c r="N121" s="77"/>
      <c r="O121" s="135"/>
    </row>
    <row r="122" spans="2:15" ht="37.5">
      <c r="B122" s="115"/>
      <c r="C122" s="39" t="s">
        <v>40</v>
      </c>
      <c r="D122" s="132" t="s">
        <v>394</v>
      </c>
      <c r="E122" s="136" t="s">
        <v>20</v>
      </c>
      <c r="F122" s="136" t="s">
        <v>41</v>
      </c>
      <c r="G122" s="82"/>
      <c r="H122" s="83"/>
      <c r="I122" s="86">
        <f t="shared" si="30"/>
        <v>6920000</v>
      </c>
      <c r="J122" s="86">
        <f>J123+J127+J134</f>
        <v>6420000</v>
      </c>
      <c r="K122" s="86">
        <f>K123+K127+K134</f>
        <v>0</v>
      </c>
      <c r="L122" s="77">
        <f>L123+L127+L134</f>
        <v>0</v>
      </c>
      <c r="M122" s="77">
        <f>M123+M127+M134</f>
        <v>0</v>
      </c>
      <c r="N122" s="77">
        <f>N123+N127+N134+N138</f>
        <v>500000</v>
      </c>
      <c r="O122" s="135">
        <f>O123+O127+O134</f>
        <v>0</v>
      </c>
    </row>
    <row r="123" spans="2:15" ht="75">
      <c r="B123" s="115"/>
      <c r="C123" s="39" t="s">
        <v>306</v>
      </c>
      <c r="D123" s="132" t="s">
        <v>394</v>
      </c>
      <c r="E123" s="136" t="s">
        <v>20</v>
      </c>
      <c r="F123" s="136" t="s">
        <v>41</v>
      </c>
      <c r="G123" s="82">
        <v>6600000000</v>
      </c>
      <c r="H123" s="83"/>
      <c r="I123" s="86">
        <f t="shared" si="30"/>
        <v>5970000</v>
      </c>
      <c r="J123" s="86">
        <f t="shared" ref="J123:O125" si="50">J124</f>
        <v>5970000</v>
      </c>
      <c r="K123" s="86">
        <f t="shared" si="50"/>
        <v>0</v>
      </c>
      <c r="L123" s="77">
        <f t="shared" si="50"/>
        <v>0</v>
      </c>
      <c r="M123" s="77">
        <f t="shared" si="50"/>
        <v>0</v>
      </c>
      <c r="N123" s="77">
        <f t="shared" si="50"/>
        <v>0</v>
      </c>
      <c r="O123" s="135">
        <f t="shared" si="50"/>
        <v>0</v>
      </c>
    </row>
    <row r="124" spans="2:15" ht="37.5">
      <c r="B124" s="115"/>
      <c r="C124" s="39" t="s">
        <v>307</v>
      </c>
      <c r="D124" s="132" t="s">
        <v>394</v>
      </c>
      <c r="E124" s="136" t="s">
        <v>20</v>
      </c>
      <c r="F124" s="136" t="s">
        <v>41</v>
      </c>
      <c r="G124" s="82">
        <v>6610000000</v>
      </c>
      <c r="H124" s="83"/>
      <c r="I124" s="86">
        <f t="shared" si="30"/>
        <v>5970000</v>
      </c>
      <c r="J124" s="86">
        <f t="shared" si="50"/>
        <v>5970000</v>
      </c>
      <c r="K124" s="86">
        <f t="shared" si="50"/>
        <v>0</v>
      </c>
      <c r="L124" s="77">
        <f t="shared" si="50"/>
        <v>0</v>
      </c>
      <c r="M124" s="77">
        <f t="shared" si="50"/>
        <v>0</v>
      </c>
      <c r="N124" s="77">
        <f t="shared" si="50"/>
        <v>0</v>
      </c>
      <c r="O124" s="135">
        <f t="shared" si="50"/>
        <v>0</v>
      </c>
    </row>
    <row r="125" spans="2:15" ht="75">
      <c r="B125" s="115"/>
      <c r="C125" s="39" t="s">
        <v>399</v>
      </c>
      <c r="D125" s="132" t="s">
        <v>394</v>
      </c>
      <c r="E125" s="136" t="s">
        <v>20</v>
      </c>
      <c r="F125" s="136" t="s">
        <v>41</v>
      </c>
      <c r="G125" s="82">
        <v>6610010040</v>
      </c>
      <c r="H125" s="83"/>
      <c r="I125" s="86">
        <f t="shared" si="30"/>
        <v>5970000</v>
      </c>
      <c r="J125" s="86">
        <f t="shared" si="50"/>
        <v>5970000</v>
      </c>
      <c r="K125" s="86">
        <f t="shared" si="50"/>
        <v>0</v>
      </c>
      <c r="L125" s="77">
        <f t="shared" si="50"/>
        <v>0</v>
      </c>
      <c r="M125" s="77">
        <f t="shared" si="50"/>
        <v>0</v>
      </c>
      <c r="N125" s="77">
        <f t="shared" si="50"/>
        <v>0</v>
      </c>
      <c r="O125" s="135">
        <f t="shared" si="50"/>
        <v>0</v>
      </c>
    </row>
    <row r="126" spans="2:15" ht="37.5">
      <c r="B126" s="115"/>
      <c r="C126" s="39" t="s">
        <v>106</v>
      </c>
      <c r="D126" s="132" t="s">
        <v>394</v>
      </c>
      <c r="E126" s="136" t="s">
        <v>20</v>
      </c>
      <c r="F126" s="136" t="s">
        <v>41</v>
      </c>
      <c r="G126" s="82">
        <v>6610010040</v>
      </c>
      <c r="H126" s="83" t="s">
        <v>107</v>
      </c>
      <c r="I126" s="86">
        <f t="shared" si="30"/>
        <v>5970000</v>
      </c>
      <c r="J126" s="86">
        <v>5970000</v>
      </c>
      <c r="K126" s="86"/>
      <c r="L126" s="77"/>
      <c r="M126" s="77"/>
      <c r="N126" s="77"/>
      <c r="O126" s="135"/>
    </row>
    <row r="127" spans="2:15" ht="56.25">
      <c r="B127" s="115"/>
      <c r="C127" s="39" t="s">
        <v>310</v>
      </c>
      <c r="D127" s="132" t="s">
        <v>394</v>
      </c>
      <c r="E127" s="136" t="s">
        <v>20</v>
      </c>
      <c r="F127" s="136" t="s">
        <v>41</v>
      </c>
      <c r="G127" s="82">
        <v>6700000000</v>
      </c>
      <c r="H127" s="83"/>
      <c r="I127" s="86">
        <f t="shared" si="30"/>
        <v>350000</v>
      </c>
      <c r="J127" s="86">
        <f t="shared" ref="J127:O127" si="51">J128+J131</f>
        <v>350000</v>
      </c>
      <c r="K127" s="86">
        <f t="shared" si="51"/>
        <v>0</v>
      </c>
      <c r="L127" s="77">
        <f t="shared" si="51"/>
        <v>0</v>
      </c>
      <c r="M127" s="77">
        <f t="shared" si="51"/>
        <v>0</v>
      </c>
      <c r="N127" s="77">
        <f t="shared" si="51"/>
        <v>0</v>
      </c>
      <c r="O127" s="135">
        <f t="shared" si="51"/>
        <v>0</v>
      </c>
    </row>
    <row r="128" spans="2:15" ht="37.5">
      <c r="B128" s="115"/>
      <c r="C128" s="39" t="s">
        <v>311</v>
      </c>
      <c r="D128" s="132" t="s">
        <v>394</v>
      </c>
      <c r="E128" s="136" t="s">
        <v>20</v>
      </c>
      <c r="F128" s="136" t="s">
        <v>41</v>
      </c>
      <c r="G128" s="82">
        <v>6710000000</v>
      </c>
      <c r="H128" s="83"/>
      <c r="I128" s="86">
        <f t="shared" si="30"/>
        <v>200000</v>
      </c>
      <c r="J128" s="86">
        <f t="shared" ref="J128:O129" si="52">J129</f>
        <v>200000</v>
      </c>
      <c r="K128" s="86">
        <f t="shared" si="52"/>
        <v>0</v>
      </c>
      <c r="L128" s="77">
        <f t="shared" si="52"/>
        <v>0</v>
      </c>
      <c r="M128" s="77">
        <f t="shared" si="52"/>
        <v>0</v>
      </c>
      <c r="N128" s="77">
        <f t="shared" si="52"/>
        <v>0</v>
      </c>
      <c r="O128" s="135">
        <f t="shared" si="52"/>
        <v>0</v>
      </c>
    </row>
    <row r="129" spans="2:15">
      <c r="B129" s="115"/>
      <c r="C129" s="39" t="s">
        <v>312</v>
      </c>
      <c r="D129" s="132" t="s">
        <v>394</v>
      </c>
      <c r="E129" s="136" t="s">
        <v>20</v>
      </c>
      <c r="F129" s="136" t="s">
        <v>41</v>
      </c>
      <c r="G129" s="82">
        <v>6710010220</v>
      </c>
      <c r="H129" s="83"/>
      <c r="I129" s="86">
        <f t="shared" si="30"/>
        <v>200000</v>
      </c>
      <c r="J129" s="86">
        <f t="shared" si="52"/>
        <v>200000</v>
      </c>
      <c r="K129" s="86">
        <f t="shared" si="52"/>
        <v>0</v>
      </c>
      <c r="L129" s="77">
        <f t="shared" si="52"/>
        <v>0</v>
      </c>
      <c r="M129" s="77">
        <f t="shared" si="52"/>
        <v>0</v>
      </c>
      <c r="N129" s="77">
        <f t="shared" si="52"/>
        <v>0</v>
      </c>
      <c r="O129" s="135">
        <f t="shared" si="52"/>
        <v>0</v>
      </c>
    </row>
    <row r="130" spans="2:15" ht="37.5">
      <c r="B130" s="115"/>
      <c r="C130" s="39" t="s">
        <v>106</v>
      </c>
      <c r="D130" s="132" t="s">
        <v>394</v>
      </c>
      <c r="E130" s="136" t="s">
        <v>20</v>
      </c>
      <c r="F130" s="136" t="s">
        <v>41</v>
      </c>
      <c r="G130" s="82">
        <v>6710010220</v>
      </c>
      <c r="H130" s="83" t="s">
        <v>107</v>
      </c>
      <c r="I130" s="86">
        <f t="shared" si="30"/>
        <v>200000</v>
      </c>
      <c r="J130" s="86">
        <v>200000</v>
      </c>
      <c r="K130" s="86"/>
      <c r="L130" s="77"/>
      <c r="M130" s="77"/>
      <c r="N130" s="77"/>
      <c r="O130" s="135"/>
    </row>
    <row r="131" spans="2:15" ht="56.25">
      <c r="B131" s="115"/>
      <c r="C131" s="39" t="s">
        <v>313</v>
      </c>
      <c r="D131" s="132" t="s">
        <v>394</v>
      </c>
      <c r="E131" s="136" t="s">
        <v>20</v>
      </c>
      <c r="F131" s="136" t="s">
        <v>41</v>
      </c>
      <c r="G131" s="82">
        <v>6720000000</v>
      </c>
      <c r="H131" s="83"/>
      <c r="I131" s="86">
        <f t="shared" si="30"/>
        <v>150000</v>
      </c>
      <c r="J131" s="86">
        <f t="shared" ref="J131:O132" si="53">J132</f>
        <v>150000</v>
      </c>
      <c r="K131" s="86">
        <f t="shared" si="53"/>
        <v>0</v>
      </c>
      <c r="L131" s="77">
        <f t="shared" si="53"/>
        <v>0</v>
      </c>
      <c r="M131" s="77">
        <f t="shared" si="53"/>
        <v>0</v>
      </c>
      <c r="N131" s="77">
        <f t="shared" si="53"/>
        <v>0</v>
      </c>
      <c r="O131" s="135">
        <f t="shared" si="53"/>
        <v>0</v>
      </c>
    </row>
    <row r="132" spans="2:15" ht="37.5">
      <c r="B132" s="115"/>
      <c r="C132" s="39" t="s">
        <v>314</v>
      </c>
      <c r="D132" s="132" t="s">
        <v>394</v>
      </c>
      <c r="E132" s="136" t="s">
        <v>20</v>
      </c>
      <c r="F132" s="136" t="s">
        <v>41</v>
      </c>
      <c r="G132" s="82">
        <v>6720010530</v>
      </c>
      <c r="H132" s="83"/>
      <c r="I132" s="86">
        <f t="shared" si="30"/>
        <v>150000</v>
      </c>
      <c r="J132" s="86">
        <f t="shared" si="53"/>
        <v>150000</v>
      </c>
      <c r="K132" s="86">
        <f t="shared" si="53"/>
        <v>0</v>
      </c>
      <c r="L132" s="77">
        <f t="shared" si="53"/>
        <v>0</v>
      </c>
      <c r="M132" s="77">
        <f t="shared" si="53"/>
        <v>0</v>
      </c>
      <c r="N132" s="77">
        <f t="shared" si="53"/>
        <v>0</v>
      </c>
      <c r="O132" s="135">
        <f t="shared" si="53"/>
        <v>0</v>
      </c>
    </row>
    <row r="133" spans="2:15" ht="37.5">
      <c r="B133" s="115"/>
      <c r="C133" s="39" t="s">
        <v>106</v>
      </c>
      <c r="D133" s="132" t="s">
        <v>394</v>
      </c>
      <c r="E133" s="136" t="s">
        <v>20</v>
      </c>
      <c r="F133" s="136" t="s">
        <v>41</v>
      </c>
      <c r="G133" s="82">
        <v>6720010530</v>
      </c>
      <c r="H133" s="83" t="s">
        <v>107</v>
      </c>
      <c r="I133" s="86">
        <f t="shared" si="30"/>
        <v>150000</v>
      </c>
      <c r="J133" s="86">
        <v>150000</v>
      </c>
      <c r="K133" s="86">
        <v>0</v>
      </c>
      <c r="L133" s="77">
        <v>0</v>
      </c>
      <c r="M133" s="77">
        <v>0</v>
      </c>
      <c r="N133" s="77">
        <v>0</v>
      </c>
      <c r="O133" s="135">
        <v>0</v>
      </c>
    </row>
    <row r="134" spans="2:15">
      <c r="B134" s="115"/>
      <c r="C134" s="39" t="s">
        <v>316</v>
      </c>
      <c r="D134" s="132" t="s">
        <v>394</v>
      </c>
      <c r="E134" s="136" t="s">
        <v>20</v>
      </c>
      <c r="F134" s="136" t="s">
        <v>41</v>
      </c>
      <c r="G134" s="82">
        <v>6800000000</v>
      </c>
      <c r="H134" s="83"/>
      <c r="I134" s="86">
        <f t="shared" si="30"/>
        <v>100000</v>
      </c>
      <c r="J134" s="86">
        <f t="shared" ref="J134:O136" si="54">J135</f>
        <v>100000</v>
      </c>
      <c r="K134" s="86">
        <f t="shared" si="54"/>
        <v>0</v>
      </c>
      <c r="L134" s="77">
        <f t="shared" si="54"/>
        <v>0</v>
      </c>
      <c r="M134" s="77">
        <f t="shared" si="54"/>
        <v>0</v>
      </c>
      <c r="N134" s="77">
        <f t="shared" si="54"/>
        <v>0</v>
      </c>
      <c r="O134" s="135">
        <f t="shared" si="54"/>
        <v>0</v>
      </c>
    </row>
    <row r="135" spans="2:15" ht="37.5">
      <c r="B135" s="115"/>
      <c r="C135" s="39" t="s">
        <v>317</v>
      </c>
      <c r="D135" s="132" t="s">
        <v>394</v>
      </c>
      <c r="E135" s="136" t="s">
        <v>20</v>
      </c>
      <c r="F135" s="136" t="s">
        <v>41</v>
      </c>
      <c r="G135" s="82">
        <v>6810000000</v>
      </c>
      <c r="H135" s="83"/>
      <c r="I135" s="86">
        <f t="shared" si="30"/>
        <v>100000</v>
      </c>
      <c r="J135" s="86">
        <f t="shared" si="54"/>
        <v>100000</v>
      </c>
      <c r="K135" s="86">
        <f t="shared" si="54"/>
        <v>0</v>
      </c>
      <c r="L135" s="77">
        <f t="shared" si="54"/>
        <v>0</v>
      </c>
      <c r="M135" s="77">
        <f t="shared" si="54"/>
        <v>0</v>
      </c>
      <c r="N135" s="77">
        <f t="shared" si="54"/>
        <v>0</v>
      </c>
      <c r="O135" s="135">
        <f t="shared" si="54"/>
        <v>0</v>
      </c>
    </row>
    <row r="136" spans="2:15">
      <c r="B136" s="115"/>
      <c r="C136" s="39" t="s">
        <v>318</v>
      </c>
      <c r="D136" s="132" t="s">
        <v>394</v>
      </c>
      <c r="E136" s="136" t="s">
        <v>20</v>
      </c>
      <c r="F136" s="136" t="s">
        <v>41</v>
      </c>
      <c r="G136" s="82">
        <v>6810010490</v>
      </c>
      <c r="H136" s="83"/>
      <c r="I136" s="86">
        <f t="shared" ref="I136:I199" si="55">SUM(J136:O136)</f>
        <v>100000</v>
      </c>
      <c r="J136" s="86">
        <f t="shared" si="54"/>
        <v>100000</v>
      </c>
      <c r="K136" s="86">
        <f t="shared" si="54"/>
        <v>0</v>
      </c>
      <c r="L136" s="77">
        <f t="shared" si="54"/>
        <v>0</v>
      </c>
      <c r="M136" s="77">
        <f t="shared" si="54"/>
        <v>0</v>
      </c>
      <c r="N136" s="77">
        <f t="shared" si="54"/>
        <v>0</v>
      </c>
      <c r="O136" s="135">
        <f t="shared" si="54"/>
        <v>0</v>
      </c>
    </row>
    <row r="137" spans="2:15" ht="37.5">
      <c r="B137" s="115"/>
      <c r="C137" s="39" t="s">
        <v>106</v>
      </c>
      <c r="D137" s="132" t="s">
        <v>394</v>
      </c>
      <c r="E137" s="136" t="s">
        <v>20</v>
      </c>
      <c r="F137" s="136" t="s">
        <v>41</v>
      </c>
      <c r="G137" s="82">
        <v>6810010490</v>
      </c>
      <c r="H137" s="83" t="s">
        <v>107</v>
      </c>
      <c r="I137" s="86">
        <f t="shared" si="55"/>
        <v>100000</v>
      </c>
      <c r="J137" s="86">
        <v>100000</v>
      </c>
      <c r="K137" s="86">
        <v>0</v>
      </c>
      <c r="L137" s="77">
        <v>0</v>
      </c>
      <c r="M137" s="77">
        <v>0</v>
      </c>
      <c r="N137" s="77">
        <v>0</v>
      </c>
      <c r="O137" s="135">
        <v>0</v>
      </c>
    </row>
    <row r="138" spans="2:15" ht="37.5">
      <c r="B138" s="115"/>
      <c r="C138" s="39" t="s">
        <v>336</v>
      </c>
      <c r="D138" s="132" t="s">
        <v>394</v>
      </c>
      <c r="E138" s="136" t="s">
        <v>20</v>
      </c>
      <c r="F138" s="136" t="s">
        <v>41</v>
      </c>
      <c r="G138" s="82">
        <v>7100000000</v>
      </c>
      <c r="H138" s="83"/>
      <c r="I138" s="86">
        <f t="shared" si="55"/>
        <v>500000</v>
      </c>
      <c r="J138" s="86"/>
      <c r="K138" s="86"/>
      <c r="L138" s="77"/>
      <c r="M138" s="77"/>
      <c r="N138" s="77">
        <f>N139</f>
        <v>500000</v>
      </c>
      <c r="O138" s="135"/>
    </row>
    <row r="139" spans="2:15" ht="56.25">
      <c r="B139" s="115"/>
      <c r="C139" s="39" t="s">
        <v>337</v>
      </c>
      <c r="D139" s="132" t="s">
        <v>394</v>
      </c>
      <c r="E139" s="136" t="s">
        <v>20</v>
      </c>
      <c r="F139" s="136" t="s">
        <v>41</v>
      </c>
      <c r="G139" s="82">
        <v>7110000000</v>
      </c>
      <c r="H139" s="83"/>
      <c r="I139" s="86">
        <f t="shared" si="55"/>
        <v>500000</v>
      </c>
      <c r="J139" s="86"/>
      <c r="K139" s="86"/>
      <c r="L139" s="77"/>
      <c r="M139" s="77"/>
      <c r="N139" s="77">
        <f>N140</f>
        <v>500000</v>
      </c>
      <c r="O139" s="135"/>
    </row>
    <row r="140" spans="2:15" ht="37.5">
      <c r="B140" s="115"/>
      <c r="C140" s="39" t="s">
        <v>338</v>
      </c>
      <c r="D140" s="132" t="s">
        <v>394</v>
      </c>
      <c r="E140" s="136" t="s">
        <v>20</v>
      </c>
      <c r="F140" s="136" t="s">
        <v>41</v>
      </c>
      <c r="G140" s="82">
        <v>7110010610</v>
      </c>
      <c r="H140" s="83"/>
      <c r="I140" s="86">
        <f t="shared" si="55"/>
        <v>500000</v>
      </c>
      <c r="J140" s="86"/>
      <c r="K140" s="86"/>
      <c r="L140" s="77"/>
      <c r="M140" s="77"/>
      <c r="N140" s="77">
        <f>N141</f>
        <v>500000</v>
      </c>
      <c r="O140" s="135"/>
    </row>
    <row r="141" spans="2:15" ht="37.5">
      <c r="B141" s="115"/>
      <c r="C141" s="39" t="s">
        <v>106</v>
      </c>
      <c r="D141" s="132" t="s">
        <v>394</v>
      </c>
      <c r="E141" s="136" t="s">
        <v>20</v>
      </c>
      <c r="F141" s="136" t="s">
        <v>41</v>
      </c>
      <c r="G141" s="82">
        <v>7110010610</v>
      </c>
      <c r="H141" s="83" t="s">
        <v>107</v>
      </c>
      <c r="I141" s="86">
        <f t="shared" si="55"/>
        <v>500000</v>
      </c>
      <c r="J141" s="86"/>
      <c r="K141" s="86"/>
      <c r="L141" s="77"/>
      <c r="M141" s="77"/>
      <c r="N141" s="77">
        <v>500000</v>
      </c>
      <c r="O141" s="135"/>
    </row>
    <row r="142" spans="2:15">
      <c r="B142" s="115"/>
      <c r="C142" s="39" t="s">
        <v>43</v>
      </c>
      <c r="D142" s="132" t="s">
        <v>394</v>
      </c>
      <c r="E142" s="136" t="s">
        <v>23</v>
      </c>
      <c r="F142" s="136" t="s">
        <v>86</v>
      </c>
      <c r="G142" s="82"/>
      <c r="H142" s="83"/>
      <c r="I142" s="86">
        <f t="shared" si="55"/>
        <v>21095154.899999999</v>
      </c>
      <c r="J142" s="86">
        <f t="shared" ref="J142:O142" si="56">J152+J143+J147+J157</f>
        <v>10346500</v>
      </c>
      <c r="K142" s="86">
        <f t="shared" si="56"/>
        <v>4510200</v>
      </c>
      <c r="L142" s="77">
        <f t="shared" si="56"/>
        <v>5499454.9000000004</v>
      </c>
      <c r="M142" s="77">
        <f t="shared" si="56"/>
        <v>739000</v>
      </c>
      <c r="N142" s="77">
        <f t="shared" si="56"/>
        <v>0</v>
      </c>
      <c r="O142" s="135">
        <f t="shared" si="56"/>
        <v>0</v>
      </c>
    </row>
    <row r="143" spans="2:15">
      <c r="B143" s="115"/>
      <c r="C143" s="39" t="s">
        <v>45</v>
      </c>
      <c r="D143" s="132" t="s">
        <v>394</v>
      </c>
      <c r="E143" s="136" t="s">
        <v>23</v>
      </c>
      <c r="F143" s="136" t="s">
        <v>27</v>
      </c>
      <c r="G143" s="82"/>
      <c r="H143" s="83"/>
      <c r="I143" s="86">
        <f t="shared" si="55"/>
        <v>173300</v>
      </c>
      <c r="J143" s="86">
        <f t="shared" ref="J143:O145" si="57">J144</f>
        <v>173300</v>
      </c>
      <c r="K143" s="86">
        <f t="shared" si="57"/>
        <v>0</v>
      </c>
      <c r="L143" s="77">
        <f t="shared" si="57"/>
        <v>0</v>
      </c>
      <c r="M143" s="77">
        <f t="shared" si="57"/>
        <v>0</v>
      </c>
      <c r="N143" s="77">
        <f t="shared" si="57"/>
        <v>0</v>
      </c>
      <c r="O143" s="135">
        <f t="shared" si="57"/>
        <v>0</v>
      </c>
    </row>
    <row r="144" spans="2:15" ht="37.5">
      <c r="B144" s="115"/>
      <c r="C144" s="39" t="s">
        <v>359</v>
      </c>
      <c r="D144" s="132" t="s">
        <v>394</v>
      </c>
      <c r="E144" s="136" t="s">
        <v>23</v>
      </c>
      <c r="F144" s="136" t="s">
        <v>27</v>
      </c>
      <c r="G144" s="82">
        <v>9900000000</v>
      </c>
      <c r="H144" s="83"/>
      <c r="I144" s="86">
        <f t="shared" si="55"/>
        <v>173300</v>
      </c>
      <c r="J144" s="86">
        <f t="shared" si="57"/>
        <v>173300</v>
      </c>
      <c r="K144" s="86">
        <f t="shared" si="57"/>
        <v>0</v>
      </c>
      <c r="L144" s="77">
        <f t="shared" si="57"/>
        <v>0</v>
      </c>
      <c r="M144" s="77">
        <f t="shared" si="57"/>
        <v>0</v>
      </c>
      <c r="N144" s="77">
        <f t="shared" si="57"/>
        <v>0</v>
      </c>
      <c r="O144" s="135">
        <f t="shared" si="57"/>
        <v>0</v>
      </c>
    </row>
    <row r="145" spans="2:15" ht="56.25">
      <c r="B145" s="115"/>
      <c r="C145" s="39" t="s">
        <v>360</v>
      </c>
      <c r="D145" s="132" t="s">
        <v>394</v>
      </c>
      <c r="E145" s="136" t="s">
        <v>23</v>
      </c>
      <c r="F145" s="136" t="s">
        <v>27</v>
      </c>
      <c r="G145" s="82">
        <v>9900010100</v>
      </c>
      <c r="H145" s="83"/>
      <c r="I145" s="86">
        <f t="shared" si="55"/>
        <v>173300</v>
      </c>
      <c r="J145" s="86">
        <f t="shared" si="57"/>
        <v>173300</v>
      </c>
      <c r="K145" s="86">
        <f t="shared" si="57"/>
        <v>0</v>
      </c>
      <c r="L145" s="77">
        <f t="shared" si="57"/>
        <v>0</v>
      </c>
      <c r="M145" s="77">
        <f t="shared" si="57"/>
        <v>0</v>
      </c>
      <c r="N145" s="77">
        <f t="shared" si="57"/>
        <v>0</v>
      </c>
      <c r="O145" s="135">
        <f t="shared" si="57"/>
        <v>0</v>
      </c>
    </row>
    <row r="146" spans="2:15">
      <c r="B146" s="115"/>
      <c r="C146" s="39" t="s">
        <v>129</v>
      </c>
      <c r="D146" s="132" t="s">
        <v>394</v>
      </c>
      <c r="E146" s="136" t="s">
        <v>23</v>
      </c>
      <c r="F146" s="136" t="s">
        <v>27</v>
      </c>
      <c r="G146" s="82">
        <v>9900010100</v>
      </c>
      <c r="H146" s="83" t="s">
        <v>130</v>
      </c>
      <c r="I146" s="86">
        <f t="shared" si="55"/>
        <v>173300</v>
      </c>
      <c r="J146" s="86">
        <v>173300</v>
      </c>
      <c r="K146" s="86"/>
      <c r="L146" s="77"/>
      <c r="M146" s="77"/>
      <c r="N146" s="77"/>
      <c r="O146" s="135"/>
    </row>
    <row r="147" spans="2:15">
      <c r="B147" s="115"/>
      <c r="C147" s="39" t="s">
        <v>46</v>
      </c>
      <c r="D147" s="132" t="s">
        <v>394</v>
      </c>
      <c r="E147" s="136" t="s">
        <v>23</v>
      </c>
      <c r="F147" s="136" t="s">
        <v>47</v>
      </c>
      <c r="G147" s="82"/>
      <c r="H147" s="83"/>
      <c r="I147" s="86">
        <f t="shared" si="55"/>
        <v>1250000</v>
      </c>
      <c r="J147" s="86">
        <f t="shared" ref="J147:O150" si="58">J148</f>
        <v>1250000</v>
      </c>
      <c r="K147" s="86">
        <f t="shared" si="58"/>
        <v>0</v>
      </c>
      <c r="L147" s="77">
        <f t="shared" si="58"/>
        <v>0</v>
      </c>
      <c r="M147" s="77">
        <f t="shared" si="58"/>
        <v>0</v>
      </c>
      <c r="N147" s="77">
        <f t="shared" si="58"/>
        <v>0</v>
      </c>
      <c r="O147" s="135">
        <f t="shared" si="58"/>
        <v>0</v>
      </c>
    </row>
    <row r="148" spans="2:15" ht="37.5">
      <c r="B148" s="115"/>
      <c r="C148" s="39" t="s">
        <v>234</v>
      </c>
      <c r="D148" s="132" t="s">
        <v>394</v>
      </c>
      <c r="E148" s="136" t="s">
        <v>23</v>
      </c>
      <c r="F148" s="136" t="s">
        <v>47</v>
      </c>
      <c r="G148" s="82">
        <v>6200000000</v>
      </c>
      <c r="H148" s="83"/>
      <c r="I148" s="86">
        <f t="shared" si="55"/>
        <v>1250000</v>
      </c>
      <c r="J148" s="86">
        <f t="shared" si="58"/>
        <v>1250000</v>
      </c>
      <c r="K148" s="86">
        <f t="shared" si="58"/>
        <v>0</v>
      </c>
      <c r="L148" s="77">
        <f t="shared" si="58"/>
        <v>0</v>
      </c>
      <c r="M148" s="77">
        <f t="shared" si="58"/>
        <v>0</v>
      </c>
      <c r="N148" s="77">
        <f t="shared" si="58"/>
        <v>0</v>
      </c>
      <c r="O148" s="135">
        <f t="shared" si="58"/>
        <v>0</v>
      </c>
    </row>
    <row r="149" spans="2:15" ht="37.5">
      <c r="B149" s="115"/>
      <c r="C149" s="39" t="s">
        <v>239</v>
      </c>
      <c r="D149" s="132" t="s">
        <v>394</v>
      </c>
      <c r="E149" s="136" t="s">
        <v>23</v>
      </c>
      <c r="F149" s="136" t="s">
        <v>47</v>
      </c>
      <c r="G149" s="82">
        <v>6240000000</v>
      </c>
      <c r="H149" s="83"/>
      <c r="I149" s="86">
        <f t="shared" si="55"/>
        <v>1250000</v>
      </c>
      <c r="J149" s="86">
        <f t="shared" si="58"/>
        <v>1250000</v>
      </c>
      <c r="K149" s="86">
        <f t="shared" si="58"/>
        <v>0</v>
      </c>
      <c r="L149" s="77">
        <f t="shared" si="58"/>
        <v>0</v>
      </c>
      <c r="M149" s="77">
        <f t="shared" si="58"/>
        <v>0</v>
      </c>
      <c r="N149" s="77">
        <f t="shared" si="58"/>
        <v>0</v>
      </c>
      <c r="O149" s="135">
        <f t="shared" si="58"/>
        <v>0</v>
      </c>
    </row>
    <row r="150" spans="2:15" ht="56.25">
      <c r="B150" s="115"/>
      <c r="C150" s="39" t="s">
        <v>240</v>
      </c>
      <c r="D150" s="132" t="s">
        <v>394</v>
      </c>
      <c r="E150" s="136" t="s">
        <v>23</v>
      </c>
      <c r="F150" s="136" t="s">
        <v>47</v>
      </c>
      <c r="G150" s="82">
        <v>6240010070</v>
      </c>
      <c r="H150" s="83"/>
      <c r="I150" s="86">
        <f t="shared" si="55"/>
        <v>1250000</v>
      </c>
      <c r="J150" s="86">
        <f t="shared" si="58"/>
        <v>1250000</v>
      </c>
      <c r="K150" s="86">
        <f t="shared" si="58"/>
        <v>0</v>
      </c>
      <c r="L150" s="77">
        <f t="shared" si="58"/>
        <v>0</v>
      </c>
      <c r="M150" s="77">
        <f t="shared" si="58"/>
        <v>0</v>
      </c>
      <c r="N150" s="77">
        <f t="shared" si="58"/>
        <v>0</v>
      </c>
      <c r="O150" s="135">
        <f t="shared" si="58"/>
        <v>0</v>
      </c>
    </row>
    <row r="151" spans="2:15" ht="37.5">
      <c r="B151" s="115"/>
      <c r="C151" s="39" t="s">
        <v>106</v>
      </c>
      <c r="D151" s="132" t="s">
        <v>394</v>
      </c>
      <c r="E151" s="136" t="s">
        <v>23</v>
      </c>
      <c r="F151" s="136" t="s">
        <v>47</v>
      </c>
      <c r="G151" s="82">
        <v>6240010070</v>
      </c>
      <c r="H151" s="83" t="s">
        <v>107</v>
      </c>
      <c r="I151" s="86">
        <f t="shared" si="55"/>
        <v>1250000</v>
      </c>
      <c r="J151" s="86">
        <v>1250000</v>
      </c>
      <c r="K151" s="86"/>
      <c r="L151" s="77"/>
      <c r="M151" s="77"/>
      <c r="N151" s="77"/>
      <c r="O151" s="135"/>
    </row>
    <row r="152" spans="2:15">
      <c r="B152" s="115"/>
      <c r="C152" s="39" t="s">
        <v>48</v>
      </c>
      <c r="D152" s="132" t="s">
        <v>394</v>
      </c>
      <c r="E152" s="136" t="s">
        <v>23</v>
      </c>
      <c r="F152" s="136" t="s">
        <v>37</v>
      </c>
      <c r="G152" s="82"/>
      <c r="H152" s="83"/>
      <c r="I152" s="86">
        <f t="shared" si="55"/>
        <v>13609054.9</v>
      </c>
      <c r="J152" s="86">
        <f t="shared" ref="J152:O155" si="59">J153</f>
        <v>8093200</v>
      </c>
      <c r="K152" s="86">
        <f t="shared" si="59"/>
        <v>0</v>
      </c>
      <c r="L152" s="77">
        <f t="shared" si="59"/>
        <v>5515854.9000000004</v>
      </c>
      <c r="M152" s="77">
        <f t="shared" si="59"/>
        <v>0</v>
      </c>
      <c r="N152" s="77">
        <f t="shared" si="59"/>
        <v>0</v>
      </c>
      <c r="O152" s="135">
        <f t="shared" si="59"/>
        <v>0</v>
      </c>
    </row>
    <row r="153" spans="2:15" ht="56.25">
      <c r="B153" s="115"/>
      <c r="C153" s="92" t="s">
        <v>246</v>
      </c>
      <c r="D153" s="132" t="s">
        <v>394</v>
      </c>
      <c r="E153" s="136" t="s">
        <v>23</v>
      </c>
      <c r="F153" s="136" t="s">
        <v>37</v>
      </c>
      <c r="G153" s="82">
        <v>6400000000</v>
      </c>
      <c r="H153" s="83"/>
      <c r="I153" s="86">
        <f t="shared" si="55"/>
        <v>13609054.9</v>
      </c>
      <c r="J153" s="86">
        <f t="shared" si="59"/>
        <v>8093200</v>
      </c>
      <c r="K153" s="86">
        <f t="shared" si="59"/>
        <v>0</v>
      </c>
      <c r="L153" s="77">
        <f t="shared" si="59"/>
        <v>5515854.9000000004</v>
      </c>
      <c r="M153" s="77">
        <f t="shared" si="59"/>
        <v>0</v>
      </c>
      <c r="N153" s="77">
        <f t="shared" si="59"/>
        <v>0</v>
      </c>
      <c r="O153" s="135">
        <f t="shared" si="59"/>
        <v>0</v>
      </c>
    </row>
    <row r="154" spans="2:15" ht="56.25">
      <c r="B154" s="115"/>
      <c r="C154" s="92" t="s">
        <v>247</v>
      </c>
      <c r="D154" s="132" t="s">
        <v>394</v>
      </c>
      <c r="E154" s="136" t="s">
        <v>23</v>
      </c>
      <c r="F154" s="136" t="s">
        <v>37</v>
      </c>
      <c r="G154" s="82">
        <v>6410000000</v>
      </c>
      <c r="H154" s="83"/>
      <c r="I154" s="86">
        <f t="shared" si="55"/>
        <v>13609054.9</v>
      </c>
      <c r="J154" s="86">
        <f t="shared" si="59"/>
        <v>8093200</v>
      </c>
      <c r="K154" s="86">
        <f t="shared" si="59"/>
        <v>0</v>
      </c>
      <c r="L154" s="77">
        <f t="shared" si="59"/>
        <v>5515854.9000000004</v>
      </c>
      <c r="M154" s="77">
        <f t="shared" si="59"/>
        <v>0</v>
      </c>
      <c r="N154" s="77">
        <f t="shared" si="59"/>
        <v>0</v>
      </c>
      <c r="O154" s="135">
        <f t="shared" si="59"/>
        <v>0</v>
      </c>
    </row>
    <row r="155" spans="2:15" ht="76.5" customHeight="1">
      <c r="B155" s="115"/>
      <c r="C155" s="92" t="s">
        <v>248</v>
      </c>
      <c r="D155" s="132" t="s">
        <v>394</v>
      </c>
      <c r="E155" s="136" t="s">
        <v>23</v>
      </c>
      <c r="F155" s="136" t="s">
        <v>37</v>
      </c>
      <c r="G155" s="82" t="s">
        <v>249</v>
      </c>
      <c r="H155" s="83"/>
      <c r="I155" s="86">
        <f t="shared" si="55"/>
        <v>13609054.9</v>
      </c>
      <c r="J155" s="86">
        <f t="shared" si="59"/>
        <v>8093200</v>
      </c>
      <c r="K155" s="86">
        <f t="shared" si="59"/>
        <v>0</v>
      </c>
      <c r="L155" s="77">
        <f t="shared" si="59"/>
        <v>5515854.9000000004</v>
      </c>
      <c r="M155" s="77">
        <f t="shared" si="59"/>
        <v>0</v>
      </c>
      <c r="N155" s="77">
        <f t="shared" si="59"/>
        <v>0</v>
      </c>
      <c r="O155" s="135">
        <f t="shared" si="59"/>
        <v>0</v>
      </c>
    </row>
    <row r="156" spans="2:15" ht="37.5">
      <c r="B156" s="115"/>
      <c r="C156" s="39" t="s">
        <v>106</v>
      </c>
      <c r="D156" s="132" t="s">
        <v>394</v>
      </c>
      <c r="E156" s="136" t="s">
        <v>23</v>
      </c>
      <c r="F156" s="136" t="s">
        <v>37</v>
      </c>
      <c r="G156" s="82" t="s">
        <v>249</v>
      </c>
      <c r="H156" s="83" t="s">
        <v>107</v>
      </c>
      <c r="I156" s="86">
        <f t="shared" si="55"/>
        <v>13609054.9</v>
      </c>
      <c r="J156" s="86">
        <v>8093200</v>
      </c>
      <c r="K156" s="86"/>
      <c r="L156" s="77">
        <v>5515854.9000000004</v>
      </c>
      <c r="M156" s="77">
        <v>0</v>
      </c>
      <c r="N156" s="77">
        <v>0</v>
      </c>
      <c r="O156" s="135">
        <v>0</v>
      </c>
    </row>
    <row r="157" spans="2:15">
      <c r="B157" s="115"/>
      <c r="C157" s="39" t="s">
        <v>49</v>
      </c>
      <c r="D157" s="132" t="s">
        <v>394</v>
      </c>
      <c r="E157" s="136" t="s">
        <v>23</v>
      </c>
      <c r="F157" s="136" t="s">
        <v>50</v>
      </c>
      <c r="G157" s="82"/>
      <c r="H157" s="83"/>
      <c r="I157" s="86">
        <f t="shared" si="55"/>
        <v>6062800</v>
      </c>
      <c r="J157" s="86">
        <f>J158+J162</f>
        <v>830000</v>
      </c>
      <c r="K157" s="86">
        <f>K158+K162+K166</f>
        <v>4510200</v>
      </c>
      <c r="L157" s="77">
        <f>L158+L162+L166</f>
        <v>-16400</v>
      </c>
      <c r="M157" s="77">
        <f>M158+M162+M166+M172</f>
        <v>739000</v>
      </c>
      <c r="N157" s="77">
        <f>N158+N162+N166</f>
        <v>0</v>
      </c>
      <c r="O157" s="135">
        <f>O158+O162+O166</f>
        <v>0</v>
      </c>
    </row>
    <row r="158" spans="2:15" ht="37.5">
      <c r="B158" s="115"/>
      <c r="C158" s="39" t="s">
        <v>164</v>
      </c>
      <c r="D158" s="132" t="s">
        <v>394</v>
      </c>
      <c r="E158" s="136" t="s">
        <v>23</v>
      </c>
      <c r="F158" s="136" t="s">
        <v>50</v>
      </c>
      <c r="G158" s="82">
        <v>5600000000</v>
      </c>
      <c r="H158" s="83"/>
      <c r="I158" s="86">
        <f t="shared" si="55"/>
        <v>500000</v>
      </c>
      <c r="J158" s="86">
        <f t="shared" ref="J158:O160" si="60">J159</f>
        <v>500000</v>
      </c>
      <c r="K158" s="86">
        <f t="shared" si="60"/>
        <v>0</v>
      </c>
      <c r="L158" s="77">
        <f t="shared" si="60"/>
        <v>0</v>
      </c>
      <c r="M158" s="77">
        <f t="shared" si="60"/>
        <v>0</v>
      </c>
      <c r="N158" s="77">
        <f t="shared" si="60"/>
        <v>0</v>
      </c>
      <c r="O158" s="135">
        <f t="shared" si="60"/>
        <v>0</v>
      </c>
    </row>
    <row r="159" spans="2:15" ht="56.25">
      <c r="B159" s="115"/>
      <c r="C159" s="39" t="s">
        <v>165</v>
      </c>
      <c r="D159" s="132" t="s">
        <v>394</v>
      </c>
      <c r="E159" s="136" t="s">
        <v>23</v>
      </c>
      <c r="F159" s="136" t="s">
        <v>50</v>
      </c>
      <c r="G159" s="82">
        <v>5610000000</v>
      </c>
      <c r="H159" s="83"/>
      <c r="I159" s="86">
        <f t="shared" si="55"/>
        <v>500000</v>
      </c>
      <c r="J159" s="86">
        <f t="shared" si="60"/>
        <v>500000</v>
      </c>
      <c r="K159" s="86">
        <f t="shared" si="60"/>
        <v>0</v>
      </c>
      <c r="L159" s="77">
        <f t="shared" si="60"/>
        <v>0</v>
      </c>
      <c r="M159" s="77">
        <f t="shared" si="60"/>
        <v>0</v>
      </c>
      <c r="N159" s="77">
        <f t="shared" si="60"/>
        <v>0</v>
      </c>
      <c r="O159" s="135">
        <f t="shared" si="60"/>
        <v>0</v>
      </c>
    </row>
    <row r="160" spans="2:15" ht="37.5">
      <c r="B160" s="115"/>
      <c r="C160" s="39" t="s">
        <v>166</v>
      </c>
      <c r="D160" s="132" t="s">
        <v>394</v>
      </c>
      <c r="E160" s="136" t="s">
        <v>23</v>
      </c>
      <c r="F160" s="136" t="s">
        <v>50</v>
      </c>
      <c r="G160" s="82">
        <v>5610010550</v>
      </c>
      <c r="H160" s="83"/>
      <c r="I160" s="86">
        <f t="shared" si="55"/>
        <v>500000</v>
      </c>
      <c r="J160" s="86">
        <f t="shared" si="60"/>
        <v>500000</v>
      </c>
      <c r="K160" s="86">
        <f t="shared" si="60"/>
        <v>0</v>
      </c>
      <c r="L160" s="77">
        <f t="shared" si="60"/>
        <v>0</v>
      </c>
      <c r="M160" s="77">
        <f t="shared" si="60"/>
        <v>0</v>
      </c>
      <c r="N160" s="77">
        <f t="shared" si="60"/>
        <v>0</v>
      </c>
      <c r="O160" s="135">
        <f t="shared" si="60"/>
        <v>0</v>
      </c>
    </row>
    <row r="161" spans="2:15" ht="37.5">
      <c r="B161" s="115"/>
      <c r="C161" s="39" t="s">
        <v>106</v>
      </c>
      <c r="D161" s="132" t="s">
        <v>394</v>
      </c>
      <c r="E161" s="136" t="s">
        <v>23</v>
      </c>
      <c r="F161" s="136" t="s">
        <v>50</v>
      </c>
      <c r="G161" s="82">
        <v>5610010550</v>
      </c>
      <c r="H161" s="83" t="s">
        <v>107</v>
      </c>
      <c r="I161" s="86">
        <f t="shared" si="55"/>
        <v>500000</v>
      </c>
      <c r="J161" s="86">
        <v>500000</v>
      </c>
      <c r="K161" s="86"/>
      <c r="L161" s="77"/>
      <c r="M161" s="77"/>
      <c r="N161" s="77"/>
      <c r="O161" s="135"/>
    </row>
    <row r="162" spans="2:15" ht="37.5">
      <c r="B162" s="115"/>
      <c r="C162" s="39" t="s">
        <v>167</v>
      </c>
      <c r="D162" s="132" t="s">
        <v>394</v>
      </c>
      <c r="E162" s="136" t="s">
        <v>23</v>
      </c>
      <c r="F162" s="136" t="s">
        <v>50</v>
      </c>
      <c r="G162" s="82">
        <v>5700000000</v>
      </c>
      <c r="H162" s="83"/>
      <c r="I162" s="86">
        <f t="shared" si="55"/>
        <v>330000</v>
      </c>
      <c r="J162" s="86">
        <f t="shared" ref="J162:O164" si="61">J163</f>
        <v>330000</v>
      </c>
      <c r="K162" s="86">
        <f t="shared" si="61"/>
        <v>0</v>
      </c>
      <c r="L162" s="77">
        <f t="shared" si="61"/>
        <v>0</v>
      </c>
      <c r="M162" s="77">
        <f t="shared" si="61"/>
        <v>0</v>
      </c>
      <c r="N162" s="77">
        <f t="shared" si="61"/>
        <v>0</v>
      </c>
      <c r="O162" s="135">
        <f t="shared" si="61"/>
        <v>0</v>
      </c>
    </row>
    <row r="163" spans="2:15" ht="37.5">
      <c r="B163" s="115"/>
      <c r="C163" s="39" t="s">
        <v>168</v>
      </c>
      <c r="D163" s="132" t="s">
        <v>394</v>
      </c>
      <c r="E163" s="136" t="s">
        <v>23</v>
      </c>
      <c r="F163" s="136" t="s">
        <v>50</v>
      </c>
      <c r="G163" s="82">
        <v>5710000000</v>
      </c>
      <c r="H163" s="83"/>
      <c r="I163" s="86">
        <f t="shared" si="55"/>
        <v>330000</v>
      </c>
      <c r="J163" s="86">
        <f t="shared" si="61"/>
        <v>330000</v>
      </c>
      <c r="K163" s="86">
        <f t="shared" si="61"/>
        <v>0</v>
      </c>
      <c r="L163" s="77">
        <f t="shared" si="61"/>
        <v>0</v>
      </c>
      <c r="M163" s="77">
        <f t="shared" si="61"/>
        <v>0</v>
      </c>
      <c r="N163" s="77">
        <f t="shared" si="61"/>
        <v>0</v>
      </c>
      <c r="O163" s="135">
        <f t="shared" si="61"/>
        <v>0</v>
      </c>
    </row>
    <row r="164" spans="2:15" ht="37.5">
      <c r="B164" s="115"/>
      <c r="C164" s="39" t="s">
        <v>169</v>
      </c>
      <c r="D164" s="132" t="s">
        <v>394</v>
      </c>
      <c r="E164" s="136" t="s">
        <v>23</v>
      </c>
      <c r="F164" s="136" t="s">
        <v>50</v>
      </c>
      <c r="G164" s="82">
        <v>5710010400</v>
      </c>
      <c r="H164" s="83"/>
      <c r="I164" s="86">
        <f t="shared" si="55"/>
        <v>330000</v>
      </c>
      <c r="J164" s="86">
        <f t="shared" si="61"/>
        <v>330000</v>
      </c>
      <c r="K164" s="86">
        <f t="shared" si="61"/>
        <v>0</v>
      </c>
      <c r="L164" s="77">
        <f t="shared" si="61"/>
        <v>0</v>
      </c>
      <c r="M164" s="77">
        <f t="shared" si="61"/>
        <v>0</v>
      </c>
      <c r="N164" s="77">
        <f t="shared" si="61"/>
        <v>0</v>
      </c>
      <c r="O164" s="135">
        <f t="shared" si="61"/>
        <v>0</v>
      </c>
    </row>
    <row r="165" spans="2:15" ht="37.5">
      <c r="B165" s="115"/>
      <c r="C165" s="39" t="s">
        <v>106</v>
      </c>
      <c r="D165" s="132" t="s">
        <v>394</v>
      </c>
      <c r="E165" s="136" t="s">
        <v>23</v>
      </c>
      <c r="F165" s="136" t="s">
        <v>50</v>
      </c>
      <c r="G165" s="82">
        <v>5710010400</v>
      </c>
      <c r="H165" s="83" t="s">
        <v>107</v>
      </c>
      <c r="I165" s="86">
        <f t="shared" si="55"/>
        <v>330000</v>
      </c>
      <c r="J165" s="86">
        <v>330000</v>
      </c>
      <c r="K165" s="86"/>
      <c r="L165" s="77"/>
      <c r="M165" s="77"/>
      <c r="N165" s="77"/>
      <c r="O165" s="135"/>
    </row>
    <row r="166" spans="2:15" ht="56.25">
      <c r="B166" s="115"/>
      <c r="C166" s="39" t="s">
        <v>340</v>
      </c>
      <c r="D166" s="132" t="s">
        <v>394</v>
      </c>
      <c r="E166" s="136" t="s">
        <v>23</v>
      </c>
      <c r="F166" s="136" t="s">
        <v>50</v>
      </c>
      <c r="G166" s="82">
        <v>7200000000</v>
      </c>
      <c r="H166" s="83"/>
      <c r="I166" s="86">
        <f t="shared" si="55"/>
        <v>4632800</v>
      </c>
      <c r="J166" s="86"/>
      <c r="K166" s="86">
        <f>K167</f>
        <v>4510200</v>
      </c>
      <c r="L166" s="77">
        <f>L167</f>
        <v>-16400</v>
      </c>
      <c r="M166" s="77">
        <f>M167</f>
        <v>139000</v>
      </c>
      <c r="N166" s="77">
        <f>N167</f>
        <v>0</v>
      </c>
      <c r="O166" s="135">
        <f>O167</f>
        <v>0</v>
      </c>
    </row>
    <row r="167" spans="2:15" ht="37.5">
      <c r="B167" s="115"/>
      <c r="C167" s="39" t="s">
        <v>341</v>
      </c>
      <c r="D167" s="132" t="s">
        <v>394</v>
      </c>
      <c r="E167" s="136" t="s">
        <v>23</v>
      </c>
      <c r="F167" s="136" t="s">
        <v>50</v>
      </c>
      <c r="G167" s="82">
        <v>7210000000</v>
      </c>
      <c r="H167" s="83"/>
      <c r="I167" s="86">
        <f t="shared" si="55"/>
        <v>4632800</v>
      </c>
      <c r="J167" s="86"/>
      <c r="K167" s="86">
        <f>K170+K168</f>
        <v>4510200</v>
      </c>
      <c r="L167" s="77">
        <f>L168+L170</f>
        <v>-16400</v>
      </c>
      <c r="M167" s="77">
        <f>M168+M170</f>
        <v>139000</v>
      </c>
      <c r="N167" s="77">
        <f>N168+N170</f>
        <v>0</v>
      </c>
      <c r="O167" s="135">
        <f>O168+O170</f>
        <v>0</v>
      </c>
    </row>
    <row r="168" spans="2:15" ht="75" hidden="1">
      <c r="B168" s="115"/>
      <c r="C168" s="39" t="s">
        <v>342</v>
      </c>
      <c r="D168" s="132" t="s">
        <v>394</v>
      </c>
      <c r="E168" s="136" t="s">
        <v>23</v>
      </c>
      <c r="F168" s="136" t="s">
        <v>50</v>
      </c>
      <c r="G168" s="82" t="s">
        <v>343</v>
      </c>
      <c r="H168" s="83"/>
      <c r="I168" s="86">
        <f t="shared" si="55"/>
        <v>0</v>
      </c>
      <c r="J168" s="86"/>
      <c r="K168" s="86">
        <f>K169</f>
        <v>16400</v>
      </c>
      <c r="L168" s="77">
        <f>L169</f>
        <v>-16400</v>
      </c>
      <c r="M168" s="77">
        <f>M169</f>
        <v>0</v>
      </c>
      <c r="N168" s="77">
        <f>N169</f>
        <v>0</v>
      </c>
      <c r="O168" s="135">
        <f>O169</f>
        <v>0</v>
      </c>
    </row>
    <row r="169" spans="2:15" ht="37.5" hidden="1">
      <c r="B169" s="115"/>
      <c r="C169" s="39" t="s">
        <v>106</v>
      </c>
      <c r="D169" s="132" t="s">
        <v>394</v>
      </c>
      <c r="E169" s="136" t="s">
        <v>23</v>
      </c>
      <c r="F169" s="136" t="s">
        <v>50</v>
      </c>
      <c r="G169" s="82" t="s">
        <v>343</v>
      </c>
      <c r="H169" s="83" t="s">
        <v>107</v>
      </c>
      <c r="I169" s="86">
        <f t="shared" si="55"/>
        <v>0</v>
      </c>
      <c r="J169" s="86"/>
      <c r="K169" s="86">
        <v>16400</v>
      </c>
      <c r="L169" s="77">
        <v>-16400</v>
      </c>
      <c r="M169" s="77">
        <v>0</v>
      </c>
      <c r="N169" s="77">
        <v>0</v>
      </c>
      <c r="O169" s="135">
        <v>0</v>
      </c>
    </row>
    <row r="170" spans="2:15" ht="37.5">
      <c r="B170" s="115"/>
      <c r="C170" s="39" t="s">
        <v>344</v>
      </c>
      <c r="D170" s="132" t="s">
        <v>394</v>
      </c>
      <c r="E170" s="136" t="s">
        <v>23</v>
      </c>
      <c r="F170" s="136" t="s">
        <v>50</v>
      </c>
      <c r="G170" s="82" t="s">
        <v>345</v>
      </c>
      <c r="H170" s="83"/>
      <c r="I170" s="86">
        <f t="shared" si="55"/>
        <v>4632800</v>
      </c>
      <c r="J170" s="86"/>
      <c r="K170" s="86">
        <f>K171</f>
        <v>4493800</v>
      </c>
      <c r="L170" s="77"/>
      <c r="M170" s="77">
        <f>M171</f>
        <v>139000</v>
      </c>
      <c r="N170" s="77"/>
      <c r="O170" s="135"/>
    </row>
    <row r="171" spans="2:15" ht="37.5">
      <c r="B171" s="115"/>
      <c r="C171" s="39" t="s">
        <v>106</v>
      </c>
      <c r="D171" s="132" t="s">
        <v>394</v>
      </c>
      <c r="E171" s="136" t="s">
        <v>23</v>
      </c>
      <c r="F171" s="136" t="s">
        <v>50</v>
      </c>
      <c r="G171" s="82" t="s">
        <v>345</v>
      </c>
      <c r="H171" s="83" t="s">
        <v>107</v>
      </c>
      <c r="I171" s="86">
        <f t="shared" si="55"/>
        <v>4632800</v>
      </c>
      <c r="J171" s="86"/>
      <c r="K171" s="86">
        <v>4493800</v>
      </c>
      <c r="L171" s="77"/>
      <c r="M171" s="77">
        <v>139000</v>
      </c>
      <c r="N171" s="77"/>
      <c r="O171" s="135"/>
    </row>
    <row r="172" spans="2:15" ht="37.5">
      <c r="B172" s="115"/>
      <c r="C172" s="39" t="s">
        <v>359</v>
      </c>
      <c r="D172" s="132" t="s">
        <v>394</v>
      </c>
      <c r="E172" s="136" t="s">
        <v>23</v>
      </c>
      <c r="F172" s="136" t="s">
        <v>50</v>
      </c>
      <c r="G172" s="82">
        <v>9900000000</v>
      </c>
      <c r="H172" s="83"/>
      <c r="I172" s="86">
        <f t="shared" si="55"/>
        <v>600000</v>
      </c>
      <c r="J172" s="86"/>
      <c r="K172" s="86"/>
      <c r="L172" s="77"/>
      <c r="M172" s="77">
        <f>M173</f>
        <v>600000</v>
      </c>
      <c r="N172" s="77"/>
      <c r="O172" s="135"/>
    </row>
    <row r="173" spans="2:15" ht="37.5">
      <c r="B173" s="115"/>
      <c r="C173" s="39" t="s">
        <v>375</v>
      </c>
      <c r="D173" s="132" t="s">
        <v>394</v>
      </c>
      <c r="E173" s="136" t="s">
        <v>23</v>
      </c>
      <c r="F173" s="136" t="s">
        <v>50</v>
      </c>
      <c r="G173" s="82">
        <v>9960000000</v>
      </c>
      <c r="H173" s="83"/>
      <c r="I173" s="86">
        <f t="shared" si="55"/>
        <v>600000</v>
      </c>
      <c r="J173" s="86"/>
      <c r="K173" s="86"/>
      <c r="L173" s="77"/>
      <c r="M173" s="77">
        <f>M174</f>
        <v>600000</v>
      </c>
      <c r="N173" s="77"/>
      <c r="O173" s="135"/>
    </row>
    <row r="174" spans="2:15" ht="37.5">
      <c r="B174" s="115"/>
      <c r="C174" s="39" t="s">
        <v>376</v>
      </c>
      <c r="D174" s="132" t="s">
        <v>394</v>
      </c>
      <c r="E174" s="136" t="s">
        <v>23</v>
      </c>
      <c r="F174" s="136" t="s">
        <v>50</v>
      </c>
      <c r="G174" s="82">
        <v>9960010230</v>
      </c>
      <c r="H174" s="83"/>
      <c r="I174" s="86">
        <f t="shared" si="55"/>
        <v>600000</v>
      </c>
      <c r="J174" s="86"/>
      <c r="K174" s="86"/>
      <c r="L174" s="77"/>
      <c r="M174" s="77">
        <f>M175</f>
        <v>600000</v>
      </c>
      <c r="N174" s="77"/>
      <c r="O174" s="135"/>
    </row>
    <row r="175" spans="2:15" ht="37.5">
      <c r="B175" s="115"/>
      <c r="C175" s="39" t="s">
        <v>106</v>
      </c>
      <c r="D175" s="132" t="s">
        <v>394</v>
      </c>
      <c r="E175" s="136" t="s">
        <v>23</v>
      </c>
      <c r="F175" s="136" t="s">
        <v>50</v>
      </c>
      <c r="G175" s="82">
        <v>9960010230</v>
      </c>
      <c r="H175" s="83" t="s">
        <v>107</v>
      </c>
      <c r="I175" s="86">
        <f t="shared" si="55"/>
        <v>600000</v>
      </c>
      <c r="J175" s="86"/>
      <c r="K175" s="86"/>
      <c r="L175" s="77"/>
      <c r="M175" s="77">
        <v>600000</v>
      </c>
      <c r="N175" s="77"/>
      <c r="O175" s="135"/>
    </row>
    <row r="176" spans="2:15">
      <c r="B176" s="115"/>
      <c r="C176" s="39" t="s">
        <v>52</v>
      </c>
      <c r="D176" s="132" t="s">
        <v>394</v>
      </c>
      <c r="E176" s="136" t="s">
        <v>25</v>
      </c>
      <c r="F176" s="136" t="s">
        <v>86</v>
      </c>
      <c r="G176" s="82"/>
      <c r="H176" s="83"/>
      <c r="I176" s="86">
        <f t="shared" si="55"/>
        <v>664695021.28999996</v>
      </c>
      <c r="J176" s="86">
        <f>J177</f>
        <v>507010300</v>
      </c>
      <c r="K176" s="86">
        <f>K177</f>
        <v>0</v>
      </c>
      <c r="L176" s="77">
        <f>L177+L216</f>
        <v>75527921.290000007</v>
      </c>
      <c r="M176" s="77">
        <f>M177+M216</f>
        <v>1469100</v>
      </c>
      <c r="N176" s="77">
        <f>N177+N216</f>
        <v>80687700</v>
      </c>
      <c r="O176" s="135">
        <f>O177+O216</f>
        <v>0</v>
      </c>
    </row>
    <row r="177" spans="2:15">
      <c r="B177" s="115"/>
      <c r="C177" s="39" t="s">
        <v>53</v>
      </c>
      <c r="D177" s="132" t="s">
        <v>394</v>
      </c>
      <c r="E177" s="136" t="s">
        <v>25</v>
      </c>
      <c r="F177" s="136" t="s">
        <v>18</v>
      </c>
      <c r="G177" s="82"/>
      <c r="H177" s="83"/>
      <c r="I177" s="86">
        <f t="shared" si="55"/>
        <v>662195021.28999996</v>
      </c>
      <c r="J177" s="86">
        <f>J182+J194</f>
        <v>507010300</v>
      </c>
      <c r="K177" s="86">
        <f>K182+K194</f>
        <v>0</v>
      </c>
      <c r="L177" s="77">
        <f>L182+L194</f>
        <v>74027921.290000007</v>
      </c>
      <c r="M177" s="77">
        <f>M182+M194+M178+M212</f>
        <v>469100</v>
      </c>
      <c r="N177" s="77">
        <f>N182+N194</f>
        <v>80687700</v>
      </c>
      <c r="O177" s="135">
        <f>O182+O194</f>
        <v>0</v>
      </c>
    </row>
    <row r="178" spans="2:15" ht="37.5">
      <c r="B178" s="115"/>
      <c r="C178" s="39" t="s">
        <v>234</v>
      </c>
      <c r="D178" s="132" t="s">
        <v>394</v>
      </c>
      <c r="E178" s="136" t="s">
        <v>25</v>
      </c>
      <c r="F178" s="136" t="s">
        <v>18</v>
      </c>
      <c r="G178" s="82">
        <v>6200000000</v>
      </c>
      <c r="H178" s="83"/>
      <c r="I178" s="86">
        <f t="shared" si="55"/>
        <v>450000</v>
      </c>
      <c r="J178" s="86"/>
      <c r="K178" s="86"/>
      <c r="L178" s="77"/>
      <c r="M178" s="77">
        <f>M179</f>
        <v>450000</v>
      </c>
      <c r="N178" s="77"/>
      <c r="O178" s="135"/>
    </row>
    <row r="179" spans="2:15" ht="37.5">
      <c r="B179" s="115"/>
      <c r="C179" s="39" t="s">
        <v>235</v>
      </c>
      <c r="D179" s="132" t="s">
        <v>394</v>
      </c>
      <c r="E179" s="136" t="s">
        <v>25</v>
      </c>
      <c r="F179" s="136" t="s">
        <v>18</v>
      </c>
      <c r="G179" s="82">
        <v>6210000000</v>
      </c>
      <c r="H179" s="83"/>
      <c r="I179" s="86">
        <f t="shared" si="55"/>
        <v>450000</v>
      </c>
      <c r="J179" s="86"/>
      <c r="K179" s="86"/>
      <c r="L179" s="77"/>
      <c r="M179" s="77">
        <f>M180</f>
        <v>450000</v>
      </c>
      <c r="N179" s="77"/>
      <c r="O179" s="135"/>
    </row>
    <row r="180" spans="2:15">
      <c r="B180" s="115"/>
      <c r="C180" s="39" t="s">
        <v>236</v>
      </c>
      <c r="D180" s="132" t="s">
        <v>394</v>
      </c>
      <c r="E180" s="136" t="s">
        <v>25</v>
      </c>
      <c r="F180" s="136" t="s">
        <v>18</v>
      </c>
      <c r="G180" s="82">
        <v>6210010280</v>
      </c>
      <c r="H180" s="83"/>
      <c r="I180" s="86">
        <f t="shared" si="55"/>
        <v>450000</v>
      </c>
      <c r="J180" s="86"/>
      <c r="K180" s="86"/>
      <c r="L180" s="77"/>
      <c r="M180" s="77">
        <f>M181</f>
        <v>450000</v>
      </c>
      <c r="N180" s="77"/>
      <c r="O180" s="135"/>
    </row>
    <row r="181" spans="2:15" ht="37.5">
      <c r="B181" s="115"/>
      <c r="C181" s="39" t="s">
        <v>106</v>
      </c>
      <c r="D181" s="132" t="s">
        <v>394</v>
      </c>
      <c r="E181" s="136" t="s">
        <v>25</v>
      </c>
      <c r="F181" s="136" t="s">
        <v>18</v>
      </c>
      <c r="G181" s="82">
        <v>6210010280</v>
      </c>
      <c r="H181" s="83" t="s">
        <v>107</v>
      </c>
      <c r="I181" s="86">
        <f t="shared" si="55"/>
        <v>450000</v>
      </c>
      <c r="J181" s="86"/>
      <c r="K181" s="86"/>
      <c r="L181" s="77"/>
      <c r="M181" s="77">
        <v>450000</v>
      </c>
      <c r="N181" s="77"/>
      <c r="O181" s="135"/>
    </row>
    <row r="182" spans="2:15" ht="56.25">
      <c r="B182" s="115"/>
      <c r="C182" s="39" t="s">
        <v>251</v>
      </c>
      <c r="D182" s="132" t="s">
        <v>394</v>
      </c>
      <c r="E182" s="136" t="s">
        <v>25</v>
      </c>
      <c r="F182" s="136" t="s">
        <v>18</v>
      </c>
      <c r="G182" s="82">
        <v>6500000000</v>
      </c>
      <c r="H182" s="83"/>
      <c r="I182" s="86">
        <f t="shared" si="55"/>
        <v>362761500</v>
      </c>
      <c r="J182" s="86">
        <f t="shared" ref="J182:O182" si="62">J189+J183</f>
        <v>284772200</v>
      </c>
      <c r="K182" s="86">
        <f t="shared" si="62"/>
        <v>0</v>
      </c>
      <c r="L182" s="77">
        <f t="shared" si="62"/>
        <v>0</v>
      </c>
      <c r="M182" s="77">
        <f t="shared" si="62"/>
        <v>0</v>
      </c>
      <c r="N182" s="77">
        <f t="shared" si="62"/>
        <v>77989300</v>
      </c>
      <c r="O182" s="135">
        <f t="shared" si="62"/>
        <v>0</v>
      </c>
    </row>
    <row r="183" spans="2:15">
      <c r="B183" s="115"/>
      <c r="C183" s="39" t="s">
        <v>270</v>
      </c>
      <c r="D183" s="132" t="s">
        <v>394</v>
      </c>
      <c r="E183" s="136" t="s">
        <v>25</v>
      </c>
      <c r="F183" s="136" t="s">
        <v>18</v>
      </c>
      <c r="G183" s="82">
        <v>6540000000</v>
      </c>
      <c r="H183" s="83"/>
      <c r="I183" s="86">
        <f t="shared" si="55"/>
        <v>348642700</v>
      </c>
      <c r="J183" s="86">
        <f t="shared" ref="J183:O183" si="63">J184+J187</f>
        <v>267918200</v>
      </c>
      <c r="K183" s="86">
        <f t="shared" si="63"/>
        <v>0</v>
      </c>
      <c r="L183" s="77">
        <f t="shared" si="63"/>
        <v>0</v>
      </c>
      <c r="M183" s="77">
        <f t="shared" si="63"/>
        <v>0</v>
      </c>
      <c r="N183" s="77">
        <f t="shared" si="63"/>
        <v>80724500</v>
      </c>
      <c r="O183" s="135">
        <f t="shared" si="63"/>
        <v>0</v>
      </c>
    </row>
    <row r="184" spans="2:15" ht="112.5">
      <c r="B184" s="115"/>
      <c r="C184" s="39" t="s">
        <v>271</v>
      </c>
      <c r="D184" s="132" t="s">
        <v>394</v>
      </c>
      <c r="E184" s="136" t="s">
        <v>25</v>
      </c>
      <c r="F184" s="136" t="s">
        <v>18</v>
      </c>
      <c r="G184" s="82" t="s">
        <v>272</v>
      </c>
      <c r="H184" s="83"/>
      <c r="I184" s="86">
        <f t="shared" si="55"/>
        <v>348088700</v>
      </c>
      <c r="J184" s="86">
        <f>J186</f>
        <v>267364200</v>
      </c>
      <c r="K184" s="86">
        <f>K186</f>
        <v>0</v>
      </c>
      <c r="L184" s="77">
        <f>L186+L185</f>
        <v>0</v>
      </c>
      <c r="M184" s="77">
        <f>M186+M185</f>
        <v>0</v>
      </c>
      <c r="N184" s="77">
        <f>N186+N185</f>
        <v>80724500</v>
      </c>
      <c r="O184" s="135">
        <f>O186+O185</f>
        <v>0</v>
      </c>
    </row>
    <row r="185" spans="2:15" ht="37.5">
      <c r="B185" s="115"/>
      <c r="C185" s="39" t="s">
        <v>106</v>
      </c>
      <c r="D185" s="132" t="s">
        <v>394</v>
      </c>
      <c r="E185" s="136" t="s">
        <v>25</v>
      </c>
      <c r="F185" s="136" t="s">
        <v>18</v>
      </c>
      <c r="G185" s="82" t="s">
        <v>272</v>
      </c>
      <c r="H185" s="83" t="s">
        <v>107</v>
      </c>
      <c r="I185" s="86">
        <f t="shared" si="55"/>
        <v>3181660</v>
      </c>
      <c r="J185" s="86"/>
      <c r="K185" s="86"/>
      <c r="L185" s="77">
        <v>3181660</v>
      </c>
      <c r="M185" s="77">
        <v>0</v>
      </c>
      <c r="N185" s="77">
        <v>0</v>
      </c>
      <c r="O185" s="135">
        <v>0</v>
      </c>
    </row>
    <row r="186" spans="2:15" ht="37.5">
      <c r="B186" s="115"/>
      <c r="C186" s="39" t="s">
        <v>254</v>
      </c>
      <c r="D186" s="132" t="s">
        <v>394</v>
      </c>
      <c r="E186" s="136" t="s">
        <v>25</v>
      </c>
      <c r="F186" s="136" t="s">
        <v>18</v>
      </c>
      <c r="G186" s="82" t="s">
        <v>272</v>
      </c>
      <c r="H186" s="83" t="s">
        <v>268</v>
      </c>
      <c r="I186" s="86">
        <f t="shared" si="55"/>
        <v>344907040</v>
      </c>
      <c r="J186" s="86">
        <v>267364200</v>
      </c>
      <c r="K186" s="86">
        <v>0</v>
      </c>
      <c r="L186" s="77">
        <v>-3181660</v>
      </c>
      <c r="M186" s="77">
        <v>0</v>
      </c>
      <c r="N186" s="77">
        <v>80724500</v>
      </c>
      <c r="O186" s="135">
        <v>0</v>
      </c>
    </row>
    <row r="187" spans="2:15" ht="112.5">
      <c r="B187" s="115"/>
      <c r="C187" s="39" t="s">
        <v>271</v>
      </c>
      <c r="D187" s="132" t="s">
        <v>394</v>
      </c>
      <c r="E187" s="136" t="s">
        <v>25</v>
      </c>
      <c r="F187" s="136" t="s">
        <v>18</v>
      </c>
      <c r="G187" s="82" t="s">
        <v>273</v>
      </c>
      <c r="H187" s="83"/>
      <c r="I187" s="86">
        <f t="shared" si="55"/>
        <v>554000</v>
      </c>
      <c r="J187" s="86">
        <f t="shared" ref="J187:O187" si="64">J188</f>
        <v>554000</v>
      </c>
      <c r="K187" s="86">
        <f t="shared" si="64"/>
        <v>0</v>
      </c>
      <c r="L187" s="77">
        <f t="shared" si="64"/>
        <v>0</v>
      </c>
      <c r="M187" s="77">
        <f t="shared" si="64"/>
        <v>0</v>
      </c>
      <c r="N187" s="77">
        <f t="shared" si="64"/>
        <v>0</v>
      </c>
      <c r="O187" s="135">
        <f t="shared" si="64"/>
        <v>0</v>
      </c>
    </row>
    <row r="188" spans="2:15" ht="37.5">
      <c r="B188" s="115"/>
      <c r="C188" s="39" t="s">
        <v>254</v>
      </c>
      <c r="D188" s="132" t="s">
        <v>394</v>
      </c>
      <c r="E188" s="136" t="s">
        <v>25</v>
      </c>
      <c r="F188" s="136" t="s">
        <v>18</v>
      </c>
      <c r="G188" s="82" t="s">
        <v>273</v>
      </c>
      <c r="H188" s="83" t="s">
        <v>268</v>
      </c>
      <c r="I188" s="86">
        <f t="shared" si="55"/>
        <v>554000</v>
      </c>
      <c r="J188" s="86">
        <v>554000</v>
      </c>
      <c r="K188" s="86"/>
      <c r="L188" s="77"/>
      <c r="M188" s="77"/>
      <c r="N188" s="77"/>
      <c r="O188" s="135"/>
    </row>
    <row r="189" spans="2:15">
      <c r="B189" s="115"/>
      <c r="C189" s="39" t="s">
        <v>274</v>
      </c>
      <c r="D189" s="132" t="s">
        <v>394</v>
      </c>
      <c r="E189" s="136" t="s">
        <v>25</v>
      </c>
      <c r="F189" s="136" t="s">
        <v>18</v>
      </c>
      <c r="G189" s="82">
        <v>6550000000</v>
      </c>
      <c r="H189" s="83"/>
      <c r="I189" s="86">
        <f t="shared" si="55"/>
        <v>14118800</v>
      </c>
      <c r="J189" s="86">
        <f>J192</f>
        <v>16854000</v>
      </c>
      <c r="K189" s="86">
        <f>K192</f>
        <v>0</v>
      </c>
      <c r="L189" s="77">
        <f>L192</f>
        <v>0</v>
      </c>
      <c r="M189" s="77">
        <f>M192</f>
        <v>0</v>
      </c>
      <c r="N189" s="77">
        <f>N192+N190</f>
        <v>-2735200</v>
      </c>
      <c r="O189" s="135">
        <f>O192</f>
        <v>0</v>
      </c>
    </row>
    <row r="190" spans="2:15" ht="37.5">
      <c r="B190" s="115"/>
      <c r="C190" s="39" t="s">
        <v>275</v>
      </c>
      <c r="D190" s="132" t="s">
        <v>394</v>
      </c>
      <c r="E190" s="136" t="s">
        <v>25</v>
      </c>
      <c r="F190" s="136" t="s">
        <v>18</v>
      </c>
      <c r="G190" s="82">
        <v>6550010840</v>
      </c>
      <c r="H190" s="83"/>
      <c r="I190" s="86">
        <f t="shared" si="55"/>
        <v>1300000</v>
      </c>
      <c r="J190" s="86"/>
      <c r="K190" s="86"/>
      <c r="L190" s="77"/>
      <c r="M190" s="77"/>
      <c r="N190" s="77">
        <f>N191</f>
        <v>1300000</v>
      </c>
      <c r="O190" s="135"/>
    </row>
    <row r="191" spans="2:15" ht="37.5">
      <c r="B191" s="115"/>
      <c r="C191" s="39" t="s">
        <v>254</v>
      </c>
      <c r="D191" s="132" t="s">
        <v>394</v>
      </c>
      <c r="E191" s="136" t="s">
        <v>25</v>
      </c>
      <c r="F191" s="136" t="s">
        <v>18</v>
      </c>
      <c r="G191" s="82">
        <v>6550010840</v>
      </c>
      <c r="H191" s="83" t="s">
        <v>268</v>
      </c>
      <c r="I191" s="86">
        <f t="shared" si="55"/>
        <v>1300000</v>
      </c>
      <c r="J191" s="86"/>
      <c r="K191" s="86"/>
      <c r="L191" s="77"/>
      <c r="M191" s="77"/>
      <c r="N191" s="77">
        <v>1300000</v>
      </c>
      <c r="O191" s="135"/>
    </row>
    <row r="192" spans="2:15" ht="56.25">
      <c r="B192" s="115"/>
      <c r="C192" s="39" t="s">
        <v>276</v>
      </c>
      <c r="D192" s="132" t="s">
        <v>394</v>
      </c>
      <c r="E192" s="136" t="s">
        <v>25</v>
      </c>
      <c r="F192" s="136" t="s">
        <v>18</v>
      </c>
      <c r="G192" s="82" t="s">
        <v>277</v>
      </c>
      <c r="H192" s="83"/>
      <c r="I192" s="86">
        <f t="shared" si="55"/>
        <v>12818800</v>
      </c>
      <c r="J192" s="86">
        <f t="shared" ref="J192:O192" si="65">J193</f>
        <v>16854000</v>
      </c>
      <c r="K192" s="86">
        <f t="shared" si="65"/>
        <v>0</v>
      </c>
      <c r="L192" s="77">
        <f t="shared" si="65"/>
        <v>0</v>
      </c>
      <c r="M192" s="77">
        <f t="shared" si="65"/>
        <v>0</v>
      </c>
      <c r="N192" s="77">
        <f t="shared" si="65"/>
        <v>-4035200</v>
      </c>
      <c r="O192" s="135">
        <f t="shared" si="65"/>
        <v>0</v>
      </c>
    </row>
    <row r="193" spans="2:15" ht="37.5">
      <c r="B193" s="115"/>
      <c r="C193" s="39" t="s">
        <v>254</v>
      </c>
      <c r="D193" s="132" t="s">
        <v>394</v>
      </c>
      <c r="E193" s="136" t="s">
        <v>25</v>
      </c>
      <c r="F193" s="136" t="s">
        <v>18</v>
      </c>
      <c r="G193" s="82" t="s">
        <v>277</v>
      </c>
      <c r="H193" s="83" t="s">
        <v>268</v>
      </c>
      <c r="I193" s="86">
        <f t="shared" si="55"/>
        <v>12818800</v>
      </c>
      <c r="J193" s="86">
        <v>16854000</v>
      </c>
      <c r="K193" s="86"/>
      <c r="L193" s="77"/>
      <c r="M193" s="77"/>
      <c r="N193" s="77">
        <v>-4035200</v>
      </c>
      <c r="O193" s="135"/>
    </row>
    <row r="194" spans="2:15">
      <c r="B194" s="115"/>
      <c r="C194" s="39" t="s">
        <v>347</v>
      </c>
      <c r="D194" s="132" t="s">
        <v>394</v>
      </c>
      <c r="E194" s="136" t="s">
        <v>25</v>
      </c>
      <c r="F194" s="136" t="s">
        <v>18</v>
      </c>
      <c r="G194" s="82">
        <v>7300000000</v>
      </c>
      <c r="H194" s="83"/>
      <c r="I194" s="86">
        <f t="shared" si="55"/>
        <v>298964421.29000002</v>
      </c>
      <c r="J194" s="86">
        <f t="shared" ref="J194:O194" si="66">J195+J202+J205</f>
        <v>222238100</v>
      </c>
      <c r="K194" s="86">
        <f t="shared" si="66"/>
        <v>0</v>
      </c>
      <c r="L194" s="77">
        <f t="shared" si="66"/>
        <v>74027921.290000007</v>
      </c>
      <c r="M194" s="77">
        <f t="shared" si="66"/>
        <v>0</v>
      </c>
      <c r="N194" s="77">
        <f t="shared" si="66"/>
        <v>2698400</v>
      </c>
      <c r="O194" s="135">
        <f t="shared" si="66"/>
        <v>0</v>
      </c>
    </row>
    <row r="195" spans="2:15" ht="37.5">
      <c r="B195" s="115"/>
      <c r="C195" s="39" t="s">
        <v>348</v>
      </c>
      <c r="D195" s="132" t="s">
        <v>394</v>
      </c>
      <c r="E195" s="136" t="s">
        <v>25</v>
      </c>
      <c r="F195" s="136" t="s">
        <v>18</v>
      </c>
      <c r="G195" s="82">
        <v>7310000000</v>
      </c>
      <c r="H195" s="83"/>
      <c r="I195" s="86">
        <f t="shared" si="55"/>
        <v>12871100</v>
      </c>
      <c r="J195" s="86">
        <f>J196+J198</f>
        <v>10172700</v>
      </c>
      <c r="K195" s="86">
        <f>K196+K198</f>
        <v>0</v>
      </c>
      <c r="L195" s="77">
        <f>L196+L198</f>
        <v>0</v>
      </c>
      <c r="M195" s="77">
        <f>M196+M198</f>
        <v>0</v>
      </c>
      <c r="N195" s="77">
        <f>N196+N198+N200</f>
        <v>2698400</v>
      </c>
      <c r="O195" s="135">
        <f>O196+O198</f>
        <v>0</v>
      </c>
    </row>
    <row r="196" spans="2:15" ht="37.5">
      <c r="B196" s="115"/>
      <c r="C196" s="39" t="s">
        <v>349</v>
      </c>
      <c r="D196" s="132" t="s">
        <v>394</v>
      </c>
      <c r="E196" s="136" t="s">
        <v>25</v>
      </c>
      <c r="F196" s="136" t="s">
        <v>18</v>
      </c>
      <c r="G196" s="82">
        <v>7310010140</v>
      </c>
      <c r="H196" s="83"/>
      <c r="I196" s="86">
        <f t="shared" si="55"/>
        <v>6448500</v>
      </c>
      <c r="J196" s="86">
        <f t="shared" ref="J196:O196" si="67">J197</f>
        <v>6532000</v>
      </c>
      <c r="K196" s="86">
        <f t="shared" si="67"/>
        <v>0</v>
      </c>
      <c r="L196" s="77">
        <f t="shared" si="67"/>
        <v>0</v>
      </c>
      <c r="M196" s="77">
        <f t="shared" si="67"/>
        <v>0</v>
      </c>
      <c r="N196" s="77">
        <f t="shared" si="67"/>
        <v>-83500</v>
      </c>
      <c r="O196" s="135">
        <f t="shared" si="67"/>
        <v>0</v>
      </c>
    </row>
    <row r="197" spans="2:15" ht="37.5">
      <c r="B197" s="115"/>
      <c r="C197" s="39" t="s">
        <v>106</v>
      </c>
      <c r="D197" s="132" t="s">
        <v>394</v>
      </c>
      <c r="E197" s="136" t="s">
        <v>25</v>
      </c>
      <c r="F197" s="136" t="s">
        <v>18</v>
      </c>
      <c r="G197" s="82">
        <v>7310010140</v>
      </c>
      <c r="H197" s="83" t="s">
        <v>107</v>
      </c>
      <c r="I197" s="86">
        <f t="shared" si="55"/>
        <v>6448500</v>
      </c>
      <c r="J197" s="86">
        <v>6532000</v>
      </c>
      <c r="K197" s="86"/>
      <c r="L197" s="77"/>
      <c r="M197" s="77"/>
      <c r="N197" s="77">
        <v>-83500</v>
      </c>
      <c r="O197" s="135"/>
    </row>
    <row r="198" spans="2:15" ht="37.5">
      <c r="B198" s="115"/>
      <c r="C198" s="39" t="s">
        <v>350</v>
      </c>
      <c r="D198" s="132" t="s">
        <v>394</v>
      </c>
      <c r="E198" s="136" t="s">
        <v>25</v>
      </c>
      <c r="F198" s="136" t="s">
        <v>18</v>
      </c>
      <c r="G198" s="82">
        <v>7310010860</v>
      </c>
      <c r="H198" s="83"/>
      <c r="I198" s="86">
        <f t="shared" si="55"/>
        <v>3640700</v>
      </c>
      <c r="J198" s="86">
        <f t="shared" ref="J198:O198" si="68">J199</f>
        <v>3640700</v>
      </c>
      <c r="K198" s="86">
        <f t="shared" si="68"/>
        <v>0</v>
      </c>
      <c r="L198" s="77">
        <f t="shared" si="68"/>
        <v>0</v>
      </c>
      <c r="M198" s="77">
        <f t="shared" si="68"/>
        <v>0</v>
      </c>
      <c r="N198" s="77">
        <f t="shared" si="68"/>
        <v>0</v>
      </c>
      <c r="O198" s="135">
        <f t="shared" si="68"/>
        <v>0</v>
      </c>
    </row>
    <row r="199" spans="2:15" ht="37.5">
      <c r="B199" s="115"/>
      <c r="C199" s="39" t="s">
        <v>106</v>
      </c>
      <c r="D199" s="132" t="s">
        <v>394</v>
      </c>
      <c r="E199" s="136" t="s">
        <v>25</v>
      </c>
      <c r="F199" s="136" t="s">
        <v>18</v>
      </c>
      <c r="G199" s="82">
        <v>7310010860</v>
      </c>
      <c r="H199" s="83" t="s">
        <v>107</v>
      </c>
      <c r="I199" s="86">
        <f t="shared" si="55"/>
        <v>3640700</v>
      </c>
      <c r="J199" s="86">
        <v>3640700</v>
      </c>
      <c r="K199" s="86"/>
      <c r="L199" s="77"/>
      <c r="M199" s="77"/>
      <c r="N199" s="77"/>
      <c r="O199" s="135"/>
    </row>
    <row r="200" spans="2:15" ht="56.25">
      <c r="B200" s="115"/>
      <c r="C200" s="39" t="s">
        <v>351</v>
      </c>
      <c r="D200" s="132" t="s">
        <v>394</v>
      </c>
      <c r="E200" s="136" t="s">
        <v>25</v>
      </c>
      <c r="F200" s="136" t="s">
        <v>18</v>
      </c>
      <c r="G200" s="82" t="s">
        <v>352</v>
      </c>
      <c r="H200" s="83"/>
      <c r="I200" s="86">
        <f t="shared" ref="I200:I263" si="69">SUM(J200:O200)</f>
        <v>2781900</v>
      </c>
      <c r="J200" s="86"/>
      <c r="K200" s="86"/>
      <c r="L200" s="77"/>
      <c r="M200" s="77"/>
      <c r="N200" s="77">
        <f>N201</f>
        <v>2781900</v>
      </c>
      <c r="O200" s="135"/>
    </row>
    <row r="201" spans="2:15" ht="37.5">
      <c r="B201" s="115"/>
      <c r="C201" s="39" t="s">
        <v>106</v>
      </c>
      <c r="D201" s="132" t="s">
        <v>394</v>
      </c>
      <c r="E201" s="136" t="s">
        <v>25</v>
      </c>
      <c r="F201" s="136" t="s">
        <v>18</v>
      </c>
      <c r="G201" s="82" t="s">
        <v>352</v>
      </c>
      <c r="H201" s="83" t="s">
        <v>107</v>
      </c>
      <c r="I201" s="86">
        <f t="shared" si="69"/>
        <v>2781900</v>
      </c>
      <c r="J201" s="86"/>
      <c r="K201" s="86"/>
      <c r="L201" s="77"/>
      <c r="M201" s="77"/>
      <c r="N201" s="77">
        <v>2781900</v>
      </c>
      <c r="O201" s="135"/>
    </row>
    <row r="202" spans="2:15" ht="37.5">
      <c r="B202" s="115"/>
      <c r="C202" s="39" t="s">
        <v>353</v>
      </c>
      <c r="D202" s="132" t="s">
        <v>394</v>
      </c>
      <c r="E202" s="136" t="s">
        <v>25</v>
      </c>
      <c r="F202" s="136" t="s">
        <v>18</v>
      </c>
      <c r="G202" s="82">
        <v>7320000000</v>
      </c>
      <c r="H202" s="83"/>
      <c r="I202" s="86">
        <f t="shared" si="69"/>
        <v>50000</v>
      </c>
      <c r="J202" s="86">
        <f t="shared" ref="J202:O203" si="70">J203</f>
        <v>50000</v>
      </c>
      <c r="K202" s="86">
        <f t="shared" si="70"/>
        <v>0</v>
      </c>
      <c r="L202" s="77">
        <f t="shared" si="70"/>
        <v>0</v>
      </c>
      <c r="M202" s="77">
        <f t="shared" si="70"/>
        <v>0</v>
      </c>
      <c r="N202" s="77">
        <f t="shared" si="70"/>
        <v>0</v>
      </c>
      <c r="O202" s="135">
        <f t="shared" si="70"/>
        <v>0</v>
      </c>
    </row>
    <row r="203" spans="2:15" ht="75">
      <c r="B203" s="115"/>
      <c r="C203" s="39" t="s">
        <v>354</v>
      </c>
      <c r="D203" s="132" t="s">
        <v>394</v>
      </c>
      <c r="E203" s="136" t="s">
        <v>25</v>
      </c>
      <c r="F203" s="136" t="s">
        <v>18</v>
      </c>
      <c r="G203" s="82">
        <v>7320010080</v>
      </c>
      <c r="H203" s="83"/>
      <c r="I203" s="86">
        <f t="shared" si="69"/>
        <v>50000</v>
      </c>
      <c r="J203" s="86">
        <f t="shared" si="70"/>
        <v>50000</v>
      </c>
      <c r="K203" s="86">
        <f t="shared" si="70"/>
        <v>0</v>
      </c>
      <c r="L203" s="77">
        <f t="shared" si="70"/>
        <v>0</v>
      </c>
      <c r="M203" s="77">
        <f t="shared" si="70"/>
        <v>0</v>
      </c>
      <c r="N203" s="77">
        <f t="shared" si="70"/>
        <v>0</v>
      </c>
      <c r="O203" s="135">
        <f t="shared" si="70"/>
        <v>0</v>
      </c>
    </row>
    <row r="204" spans="2:15" ht="37.5">
      <c r="B204" s="115"/>
      <c r="C204" s="39" t="s">
        <v>106</v>
      </c>
      <c r="D204" s="132" t="s">
        <v>394</v>
      </c>
      <c r="E204" s="136" t="s">
        <v>25</v>
      </c>
      <c r="F204" s="136" t="s">
        <v>18</v>
      </c>
      <c r="G204" s="82">
        <v>7320010080</v>
      </c>
      <c r="H204" s="83" t="s">
        <v>107</v>
      </c>
      <c r="I204" s="86">
        <f t="shared" si="69"/>
        <v>50000</v>
      </c>
      <c r="J204" s="86">
        <v>50000</v>
      </c>
      <c r="K204" s="86">
        <v>0</v>
      </c>
      <c r="L204" s="77">
        <v>0</v>
      </c>
      <c r="M204" s="77">
        <v>0</v>
      </c>
      <c r="N204" s="77">
        <v>0</v>
      </c>
      <c r="O204" s="135">
        <v>0</v>
      </c>
    </row>
    <row r="205" spans="2:15" ht="37.5">
      <c r="B205" s="115"/>
      <c r="C205" s="39" t="s">
        <v>355</v>
      </c>
      <c r="D205" s="132" t="s">
        <v>394</v>
      </c>
      <c r="E205" s="136" t="s">
        <v>25</v>
      </c>
      <c r="F205" s="136" t="s">
        <v>18</v>
      </c>
      <c r="G205" s="82">
        <v>7330000000</v>
      </c>
      <c r="H205" s="83"/>
      <c r="I205" s="86">
        <f t="shared" si="69"/>
        <v>286043321.29000002</v>
      </c>
      <c r="J205" s="86">
        <f t="shared" ref="J205:O205" si="71">J206+J209</f>
        <v>212015400</v>
      </c>
      <c r="K205" s="86">
        <f t="shared" si="71"/>
        <v>0</v>
      </c>
      <c r="L205" s="77">
        <f t="shared" si="71"/>
        <v>74027921.290000007</v>
      </c>
      <c r="M205" s="77">
        <f t="shared" si="71"/>
        <v>0</v>
      </c>
      <c r="N205" s="77">
        <f t="shared" si="71"/>
        <v>0</v>
      </c>
      <c r="O205" s="135">
        <f t="shared" si="71"/>
        <v>0</v>
      </c>
    </row>
    <row r="206" spans="2:15" ht="37.5">
      <c r="B206" s="115"/>
      <c r="C206" s="39" t="s">
        <v>356</v>
      </c>
      <c r="D206" s="132" t="s">
        <v>394</v>
      </c>
      <c r="E206" s="136" t="s">
        <v>25</v>
      </c>
      <c r="F206" s="136" t="s">
        <v>18</v>
      </c>
      <c r="G206" s="82">
        <v>7330010720</v>
      </c>
      <c r="H206" s="83"/>
      <c r="I206" s="86">
        <f t="shared" si="69"/>
        <v>100974121.29000001</v>
      </c>
      <c r="J206" s="86">
        <f t="shared" ref="J206:O206" si="72">J207+J208</f>
        <v>26946200</v>
      </c>
      <c r="K206" s="86">
        <f t="shared" si="72"/>
        <v>0</v>
      </c>
      <c r="L206" s="77">
        <f t="shared" si="72"/>
        <v>74027921.290000007</v>
      </c>
      <c r="M206" s="77">
        <f t="shared" si="72"/>
        <v>0</v>
      </c>
      <c r="N206" s="77">
        <f t="shared" si="72"/>
        <v>0</v>
      </c>
      <c r="O206" s="135">
        <f t="shared" si="72"/>
        <v>0</v>
      </c>
    </row>
    <row r="207" spans="2:15" ht="37.5">
      <c r="B207" s="115"/>
      <c r="C207" s="39" t="s">
        <v>106</v>
      </c>
      <c r="D207" s="132" t="s">
        <v>394</v>
      </c>
      <c r="E207" s="136" t="s">
        <v>25</v>
      </c>
      <c r="F207" s="136" t="s">
        <v>18</v>
      </c>
      <c r="G207" s="82">
        <v>7330010720</v>
      </c>
      <c r="H207" s="83" t="s">
        <v>107</v>
      </c>
      <c r="I207" s="86">
        <f t="shared" si="69"/>
        <v>100974121.29000001</v>
      </c>
      <c r="J207" s="86">
        <v>26946200</v>
      </c>
      <c r="K207" s="86"/>
      <c r="L207" s="77">
        <v>74027921.290000007</v>
      </c>
      <c r="M207" s="77">
        <v>0</v>
      </c>
      <c r="N207" s="77"/>
      <c r="O207" s="135">
        <v>0</v>
      </c>
    </row>
    <row r="208" spans="2:15" ht="37.5" hidden="1">
      <c r="B208" s="115"/>
      <c r="C208" s="39" t="s">
        <v>254</v>
      </c>
      <c r="D208" s="132" t="s">
        <v>394</v>
      </c>
      <c r="E208" s="136" t="s">
        <v>25</v>
      </c>
      <c r="F208" s="136" t="s">
        <v>18</v>
      </c>
      <c r="G208" s="82">
        <v>7330010720</v>
      </c>
      <c r="H208" s="83" t="s">
        <v>268</v>
      </c>
      <c r="I208" s="86">
        <f t="shared" si="69"/>
        <v>0</v>
      </c>
      <c r="J208" s="86"/>
      <c r="K208" s="86"/>
      <c r="L208" s="77"/>
      <c r="M208" s="77"/>
      <c r="N208" s="77"/>
      <c r="O208" s="135"/>
    </row>
    <row r="209" spans="2:15" ht="93.75">
      <c r="B209" s="115"/>
      <c r="C209" s="39" t="s">
        <v>357</v>
      </c>
      <c r="D209" s="132" t="s">
        <v>394</v>
      </c>
      <c r="E209" s="136" t="s">
        <v>25</v>
      </c>
      <c r="F209" s="136" t="s">
        <v>18</v>
      </c>
      <c r="G209" s="82" t="s">
        <v>358</v>
      </c>
      <c r="H209" s="83"/>
      <c r="I209" s="86">
        <f t="shared" si="69"/>
        <v>185069200</v>
      </c>
      <c r="J209" s="86">
        <f t="shared" ref="J209:O209" si="73">J210+J211</f>
        <v>185069200</v>
      </c>
      <c r="K209" s="86">
        <f t="shared" si="73"/>
        <v>0</v>
      </c>
      <c r="L209" s="77">
        <f t="shared" si="73"/>
        <v>0</v>
      </c>
      <c r="M209" s="77">
        <f t="shared" si="73"/>
        <v>0</v>
      </c>
      <c r="N209" s="77">
        <f t="shared" si="73"/>
        <v>0</v>
      </c>
      <c r="O209" s="135">
        <f t="shared" si="73"/>
        <v>0</v>
      </c>
    </row>
    <row r="210" spans="2:15" ht="37.5">
      <c r="B210" s="115"/>
      <c r="C210" s="39" t="s">
        <v>106</v>
      </c>
      <c r="D210" s="132" t="s">
        <v>394</v>
      </c>
      <c r="E210" s="136" t="s">
        <v>25</v>
      </c>
      <c r="F210" s="136" t="s">
        <v>18</v>
      </c>
      <c r="G210" s="82" t="s">
        <v>358</v>
      </c>
      <c r="H210" s="83" t="s">
        <v>107</v>
      </c>
      <c r="I210" s="86">
        <f t="shared" si="69"/>
        <v>185069200</v>
      </c>
      <c r="J210" s="86">
        <v>185069200</v>
      </c>
      <c r="K210" s="86"/>
      <c r="L210" s="77"/>
      <c r="M210" s="77"/>
      <c r="N210" s="77"/>
      <c r="O210" s="135"/>
    </row>
    <row r="211" spans="2:15" ht="37.5" hidden="1">
      <c r="B211" s="115"/>
      <c r="C211" s="39" t="s">
        <v>254</v>
      </c>
      <c r="D211" s="132" t="s">
        <v>394</v>
      </c>
      <c r="E211" s="136" t="s">
        <v>25</v>
      </c>
      <c r="F211" s="136" t="s">
        <v>18</v>
      </c>
      <c r="G211" s="82" t="s">
        <v>358</v>
      </c>
      <c r="H211" s="83" t="s">
        <v>268</v>
      </c>
      <c r="I211" s="86">
        <f t="shared" si="69"/>
        <v>0</v>
      </c>
      <c r="J211" s="86"/>
      <c r="K211" s="86"/>
      <c r="L211" s="77"/>
      <c r="M211" s="77"/>
      <c r="N211" s="77"/>
      <c r="O211" s="135"/>
    </row>
    <row r="212" spans="2:15" ht="37.5">
      <c r="B212" s="115"/>
      <c r="C212" s="39" t="s">
        <v>359</v>
      </c>
      <c r="D212" s="132" t="s">
        <v>394</v>
      </c>
      <c r="E212" s="136" t="s">
        <v>25</v>
      </c>
      <c r="F212" s="136" t="s">
        <v>18</v>
      </c>
      <c r="G212" s="82">
        <v>9900000000</v>
      </c>
      <c r="H212" s="83"/>
      <c r="I212" s="86">
        <f t="shared" si="69"/>
        <v>19100</v>
      </c>
      <c r="J212" s="86"/>
      <c r="K212" s="86"/>
      <c r="L212" s="77"/>
      <c r="M212" s="77">
        <f>M213</f>
        <v>19100</v>
      </c>
      <c r="N212" s="77"/>
      <c r="O212" s="135"/>
    </row>
    <row r="213" spans="2:15" ht="37.5">
      <c r="B213" s="115"/>
      <c r="C213" s="39" t="s">
        <v>375</v>
      </c>
      <c r="D213" s="132" t="s">
        <v>394</v>
      </c>
      <c r="E213" s="136" t="s">
        <v>25</v>
      </c>
      <c r="F213" s="136" t="s">
        <v>18</v>
      </c>
      <c r="G213" s="82">
        <v>9960000000</v>
      </c>
      <c r="H213" s="83"/>
      <c r="I213" s="86">
        <f t="shared" si="69"/>
        <v>19100</v>
      </c>
      <c r="J213" s="86"/>
      <c r="K213" s="86"/>
      <c r="L213" s="77"/>
      <c r="M213" s="77">
        <f>M214</f>
        <v>19100</v>
      </c>
      <c r="N213" s="77"/>
      <c r="O213" s="135"/>
    </row>
    <row r="214" spans="2:15" ht="37.5">
      <c r="B214" s="115"/>
      <c r="C214" s="39" t="s">
        <v>377</v>
      </c>
      <c r="D214" s="132" t="s">
        <v>394</v>
      </c>
      <c r="E214" s="136" t="s">
        <v>25</v>
      </c>
      <c r="F214" s="136" t="s">
        <v>18</v>
      </c>
      <c r="G214" s="82">
        <v>9960010570</v>
      </c>
      <c r="H214" s="83"/>
      <c r="I214" s="86">
        <f t="shared" si="69"/>
        <v>19100</v>
      </c>
      <c r="J214" s="86"/>
      <c r="K214" s="86"/>
      <c r="L214" s="77"/>
      <c r="M214" s="77">
        <f>M215</f>
        <v>19100</v>
      </c>
      <c r="N214" s="77"/>
      <c r="O214" s="135"/>
    </row>
    <row r="215" spans="2:15" ht="37.5">
      <c r="B215" s="115"/>
      <c r="C215" s="39" t="s">
        <v>106</v>
      </c>
      <c r="D215" s="132" t="s">
        <v>394</v>
      </c>
      <c r="E215" s="136" t="s">
        <v>25</v>
      </c>
      <c r="F215" s="136" t="s">
        <v>18</v>
      </c>
      <c r="G215" s="82">
        <v>9960010570</v>
      </c>
      <c r="H215" s="83" t="s">
        <v>107</v>
      </c>
      <c r="I215" s="86">
        <f t="shared" si="69"/>
        <v>19100</v>
      </c>
      <c r="J215" s="86"/>
      <c r="K215" s="86"/>
      <c r="L215" s="77"/>
      <c r="M215" s="77">
        <v>19100</v>
      </c>
      <c r="N215" s="77"/>
      <c r="O215" s="135"/>
    </row>
    <row r="216" spans="2:15">
      <c r="B216" s="115"/>
      <c r="C216" s="39" t="s">
        <v>54</v>
      </c>
      <c r="D216" s="132" t="s">
        <v>394</v>
      </c>
      <c r="E216" s="136" t="s">
        <v>25</v>
      </c>
      <c r="F216" s="136" t="s">
        <v>20</v>
      </c>
      <c r="G216" s="82"/>
      <c r="H216" s="83"/>
      <c r="I216" s="86">
        <f t="shared" si="69"/>
        <v>2500000</v>
      </c>
      <c r="J216" s="86"/>
      <c r="K216" s="86"/>
      <c r="L216" s="77">
        <f t="shared" ref="L216:O219" si="74">L217</f>
        <v>1500000</v>
      </c>
      <c r="M216" s="77">
        <f t="shared" si="74"/>
        <v>1000000</v>
      </c>
      <c r="N216" s="77">
        <f t="shared" si="74"/>
        <v>0</v>
      </c>
      <c r="O216" s="135">
        <f t="shared" si="74"/>
        <v>0</v>
      </c>
    </row>
    <row r="217" spans="2:15" ht="37.5">
      <c r="B217" s="115"/>
      <c r="C217" s="39" t="s">
        <v>234</v>
      </c>
      <c r="D217" s="132" t="s">
        <v>394</v>
      </c>
      <c r="E217" s="136" t="s">
        <v>25</v>
      </c>
      <c r="F217" s="136" t="s">
        <v>20</v>
      </c>
      <c r="G217" s="82">
        <v>6200000000</v>
      </c>
      <c r="H217" s="83"/>
      <c r="I217" s="86">
        <f t="shared" si="69"/>
        <v>2500000</v>
      </c>
      <c r="J217" s="86"/>
      <c r="K217" s="86"/>
      <c r="L217" s="77">
        <f t="shared" si="74"/>
        <v>1500000</v>
      </c>
      <c r="M217" s="77">
        <f t="shared" si="74"/>
        <v>1000000</v>
      </c>
      <c r="N217" s="77">
        <f t="shared" si="74"/>
        <v>0</v>
      </c>
      <c r="O217" s="135">
        <f t="shared" si="74"/>
        <v>0</v>
      </c>
    </row>
    <row r="218" spans="2:15">
      <c r="B218" s="115"/>
      <c r="C218" s="39" t="s">
        <v>237</v>
      </c>
      <c r="D218" s="132" t="s">
        <v>394</v>
      </c>
      <c r="E218" s="136" t="s">
        <v>25</v>
      </c>
      <c r="F218" s="136" t="s">
        <v>20</v>
      </c>
      <c r="G218" s="82">
        <v>6220000000</v>
      </c>
      <c r="H218" s="83"/>
      <c r="I218" s="86">
        <f t="shared" si="69"/>
        <v>2500000</v>
      </c>
      <c r="J218" s="86"/>
      <c r="K218" s="86"/>
      <c r="L218" s="77">
        <f t="shared" si="74"/>
        <v>1500000</v>
      </c>
      <c r="M218" s="77">
        <f t="shared" si="74"/>
        <v>1000000</v>
      </c>
      <c r="N218" s="77">
        <f t="shared" si="74"/>
        <v>0</v>
      </c>
      <c r="O218" s="135">
        <f t="shared" si="74"/>
        <v>0</v>
      </c>
    </row>
    <row r="219" spans="2:15">
      <c r="B219" s="115"/>
      <c r="C219" s="39" t="s">
        <v>238</v>
      </c>
      <c r="D219" s="132" t="s">
        <v>394</v>
      </c>
      <c r="E219" s="136" t="s">
        <v>25</v>
      </c>
      <c r="F219" s="136" t="s">
        <v>20</v>
      </c>
      <c r="G219" s="82">
        <v>6220012720</v>
      </c>
      <c r="H219" s="83"/>
      <c r="I219" s="86">
        <f t="shared" si="69"/>
        <v>2500000</v>
      </c>
      <c r="J219" s="86"/>
      <c r="K219" s="86"/>
      <c r="L219" s="77">
        <f t="shared" si="74"/>
        <v>1500000</v>
      </c>
      <c r="M219" s="77">
        <f t="shared" si="74"/>
        <v>1000000</v>
      </c>
      <c r="N219" s="77">
        <f t="shared" si="74"/>
        <v>0</v>
      </c>
      <c r="O219" s="135">
        <f t="shared" si="74"/>
        <v>0</v>
      </c>
    </row>
    <row r="220" spans="2:15" ht="37.5">
      <c r="B220" s="115"/>
      <c r="C220" s="39" t="s">
        <v>106</v>
      </c>
      <c r="D220" s="132" t="s">
        <v>394</v>
      </c>
      <c r="E220" s="136" t="s">
        <v>25</v>
      </c>
      <c r="F220" s="136" t="s">
        <v>20</v>
      </c>
      <c r="G220" s="82">
        <v>6220012720</v>
      </c>
      <c r="H220" s="83" t="s">
        <v>107</v>
      </c>
      <c r="I220" s="86">
        <f t="shared" si="69"/>
        <v>2500000</v>
      </c>
      <c r="J220" s="86"/>
      <c r="K220" s="86"/>
      <c r="L220" s="77">
        <v>1500000</v>
      </c>
      <c r="M220" s="77">
        <v>1000000</v>
      </c>
      <c r="N220" s="77">
        <v>0</v>
      </c>
      <c r="O220" s="135">
        <v>0</v>
      </c>
    </row>
    <row r="221" spans="2:15">
      <c r="B221" s="115"/>
      <c r="C221" s="39" t="s">
        <v>56</v>
      </c>
      <c r="D221" s="132" t="s">
        <v>394</v>
      </c>
      <c r="E221" s="136" t="s">
        <v>57</v>
      </c>
      <c r="F221" s="136" t="s">
        <v>86</v>
      </c>
      <c r="G221" s="82"/>
      <c r="H221" s="83"/>
      <c r="I221" s="86">
        <f t="shared" si="69"/>
        <v>147490200</v>
      </c>
      <c r="J221" s="86">
        <f t="shared" ref="J221:O221" si="75">J249+J222+J232</f>
        <v>67257700</v>
      </c>
      <c r="K221" s="86">
        <f t="shared" si="75"/>
        <v>33833600</v>
      </c>
      <c r="L221" s="77">
        <f t="shared" si="75"/>
        <v>42144800</v>
      </c>
      <c r="M221" s="77">
        <f t="shared" si="75"/>
        <v>2352000</v>
      </c>
      <c r="N221" s="77">
        <f t="shared" si="75"/>
        <v>1902100</v>
      </c>
      <c r="O221" s="135">
        <f t="shared" si="75"/>
        <v>0</v>
      </c>
    </row>
    <row r="222" spans="2:15">
      <c r="B222" s="115"/>
      <c r="C222" s="39" t="s">
        <v>58</v>
      </c>
      <c r="D222" s="132" t="s">
        <v>394</v>
      </c>
      <c r="E222" s="136" t="s">
        <v>57</v>
      </c>
      <c r="F222" s="136" t="s">
        <v>16</v>
      </c>
      <c r="G222" s="82"/>
      <c r="H222" s="83"/>
      <c r="I222" s="86">
        <f t="shared" si="69"/>
        <v>58874200</v>
      </c>
      <c r="J222" s="86">
        <f t="shared" ref="J222:O223" si="76">J223</f>
        <v>16501900</v>
      </c>
      <c r="K222" s="86">
        <f t="shared" si="76"/>
        <v>33959800</v>
      </c>
      <c r="L222" s="77">
        <f t="shared" si="76"/>
        <v>8412500</v>
      </c>
      <c r="M222" s="77">
        <f t="shared" si="76"/>
        <v>0</v>
      </c>
      <c r="N222" s="77">
        <f t="shared" si="76"/>
        <v>0</v>
      </c>
      <c r="O222" s="135">
        <f t="shared" si="76"/>
        <v>0</v>
      </c>
    </row>
    <row r="223" spans="2:15" ht="56.25">
      <c r="B223" s="115"/>
      <c r="C223" s="39" t="s">
        <v>251</v>
      </c>
      <c r="D223" s="132" t="s">
        <v>394</v>
      </c>
      <c r="E223" s="136" t="s">
        <v>57</v>
      </c>
      <c r="F223" s="136" t="s">
        <v>16</v>
      </c>
      <c r="G223" s="82">
        <v>6500000000</v>
      </c>
      <c r="H223" s="83"/>
      <c r="I223" s="86">
        <f t="shared" si="69"/>
        <v>58874200</v>
      </c>
      <c r="J223" s="86">
        <f t="shared" si="76"/>
        <v>16501900</v>
      </c>
      <c r="K223" s="86">
        <f t="shared" si="76"/>
        <v>33959800</v>
      </c>
      <c r="L223" s="77">
        <f t="shared" si="76"/>
        <v>8412500</v>
      </c>
      <c r="M223" s="77">
        <f t="shared" si="76"/>
        <v>0</v>
      </c>
      <c r="N223" s="77">
        <f t="shared" si="76"/>
        <v>0</v>
      </c>
      <c r="O223" s="135">
        <f t="shared" si="76"/>
        <v>0</v>
      </c>
    </row>
    <row r="224" spans="2:15">
      <c r="B224" s="115"/>
      <c r="C224" s="39" t="s">
        <v>278</v>
      </c>
      <c r="D224" s="132" t="s">
        <v>394</v>
      </c>
      <c r="E224" s="136" t="s">
        <v>57</v>
      </c>
      <c r="F224" s="136" t="s">
        <v>16</v>
      </c>
      <c r="G224" s="82">
        <v>6570000000</v>
      </c>
      <c r="H224" s="83"/>
      <c r="I224" s="86">
        <f t="shared" si="69"/>
        <v>58874200</v>
      </c>
      <c r="J224" s="86">
        <f t="shared" ref="J224:O224" si="77">J225+J227</f>
        <v>16501900</v>
      </c>
      <c r="K224" s="86">
        <f t="shared" si="77"/>
        <v>33959800</v>
      </c>
      <c r="L224" s="77">
        <f t="shared" si="77"/>
        <v>8412500</v>
      </c>
      <c r="M224" s="77">
        <f t="shared" si="77"/>
        <v>0</v>
      </c>
      <c r="N224" s="77">
        <f t="shared" si="77"/>
        <v>0</v>
      </c>
      <c r="O224" s="135">
        <f t="shared" si="77"/>
        <v>0</v>
      </c>
    </row>
    <row r="225" spans="2:15" ht="37.5">
      <c r="B225" s="115"/>
      <c r="C225" s="39" t="s">
        <v>283</v>
      </c>
      <c r="D225" s="132" t="s">
        <v>394</v>
      </c>
      <c r="E225" s="136" t="s">
        <v>57</v>
      </c>
      <c r="F225" s="136" t="s">
        <v>16</v>
      </c>
      <c r="G225" s="82">
        <v>6570010970</v>
      </c>
      <c r="H225" s="83"/>
      <c r="I225" s="86">
        <f t="shared" si="69"/>
        <v>8538500</v>
      </c>
      <c r="J225" s="86">
        <f t="shared" ref="J225:O225" si="78">J226</f>
        <v>415000</v>
      </c>
      <c r="K225" s="86">
        <f t="shared" si="78"/>
        <v>0</v>
      </c>
      <c r="L225" s="77">
        <f t="shared" si="78"/>
        <v>8123500</v>
      </c>
      <c r="M225" s="77">
        <f t="shared" si="78"/>
        <v>0</v>
      </c>
      <c r="N225" s="77">
        <f t="shared" si="78"/>
        <v>0</v>
      </c>
      <c r="O225" s="135">
        <f t="shared" si="78"/>
        <v>0</v>
      </c>
    </row>
    <row r="226" spans="2:15" ht="37.5">
      <c r="B226" s="115"/>
      <c r="C226" s="39" t="s">
        <v>254</v>
      </c>
      <c r="D226" s="132" t="s">
        <v>394</v>
      </c>
      <c r="E226" s="136" t="s">
        <v>57</v>
      </c>
      <c r="F226" s="136" t="s">
        <v>16</v>
      </c>
      <c r="G226" s="82">
        <v>6570010970</v>
      </c>
      <c r="H226" s="83" t="s">
        <v>268</v>
      </c>
      <c r="I226" s="86">
        <f t="shared" si="69"/>
        <v>8538500</v>
      </c>
      <c r="J226" s="86">
        <v>415000</v>
      </c>
      <c r="K226" s="86"/>
      <c r="L226" s="77">
        <v>8123500</v>
      </c>
      <c r="M226" s="77">
        <v>0</v>
      </c>
      <c r="N226" s="77">
        <v>0</v>
      </c>
      <c r="O226" s="135">
        <v>0</v>
      </c>
    </row>
    <row r="227" spans="2:15" ht="37.5">
      <c r="B227" s="115"/>
      <c r="C227" s="39" t="s">
        <v>293</v>
      </c>
      <c r="D227" s="132" t="s">
        <v>394</v>
      </c>
      <c r="E227" s="136" t="s">
        <v>57</v>
      </c>
      <c r="F227" s="136" t="s">
        <v>16</v>
      </c>
      <c r="G227" s="82">
        <v>6570100000</v>
      </c>
      <c r="H227" s="83"/>
      <c r="I227" s="86">
        <f t="shared" si="69"/>
        <v>50335700</v>
      </c>
      <c r="J227" s="86">
        <f>J228</f>
        <v>16086900</v>
      </c>
      <c r="K227" s="86">
        <f>K228</f>
        <v>33959800</v>
      </c>
      <c r="L227" s="77">
        <f>L228+L230</f>
        <v>289000</v>
      </c>
      <c r="M227" s="77">
        <f>M228+M230</f>
        <v>0</v>
      </c>
      <c r="N227" s="77">
        <f>N228+N230</f>
        <v>0</v>
      </c>
      <c r="O227" s="135">
        <f>O228+O230</f>
        <v>0</v>
      </c>
    </row>
    <row r="228" spans="2:15" ht="75">
      <c r="B228" s="115"/>
      <c r="C228" s="39" t="s">
        <v>296</v>
      </c>
      <c r="D228" s="132" t="s">
        <v>394</v>
      </c>
      <c r="E228" s="136" t="s">
        <v>57</v>
      </c>
      <c r="F228" s="136" t="s">
        <v>16</v>
      </c>
      <c r="G228" s="82" t="s">
        <v>297</v>
      </c>
      <c r="H228" s="83"/>
      <c r="I228" s="86">
        <f t="shared" si="69"/>
        <v>50046700</v>
      </c>
      <c r="J228" s="86">
        <f>J229</f>
        <v>16086900</v>
      </c>
      <c r="K228" s="86">
        <f>K229</f>
        <v>33959800</v>
      </c>
      <c r="L228" s="77">
        <f>L229</f>
        <v>0</v>
      </c>
      <c r="M228" s="77">
        <f>M229</f>
        <v>0</v>
      </c>
      <c r="N228" s="77">
        <f>N229</f>
        <v>0</v>
      </c>
      <c r="O228" s="135">
        <f>O229</f>
        <v>0</v>
      </c>
    </row>
    <row r="229" spans="2:15" ht="37.5">
      <c r="B229" s="115"/>
      <c r="C229" s="39" t="s">
        <v>254</v>
      </c>
      <c r="D229" s="132" t="s">
        <v>394</v>
      </c>
      <c r="E229" s="136" t="s">
        <v>57</v>
      </c>
      <c r="F229" s="136" t="s">
        <v>16</v>
      </c>
      <c r="G229" s="82" t="s">
        <v>297</v>
      </c>
      <c r="H229" s="83" t="s">
        <v>268</v>
      </c>
      <c r="I229" s="86">
        <f t="shared" si="69"/>
        <v>50046700</v>
      </c>
      <c r="J229" s="86">
        <v>16086900</v>
      </c>
      <c r="K229" s="86">
        <v>33959800</v>
      </c>
      <c r="L229" s="77"/>
      <c r="M229" s="77"/>
      <c r="N229" s="77"/>
      <c r="O229" s="135"/>
    </row>
    <row r="230" spans="2:15" ht="75">
      <c r="B230" s="115"/>
      <c r="C230" s="39" t="s">
        <v>296</v>
      </c>
      <c r="D230" s="132" t="s">
        <v>394</v>
      </c>
      <c r="E230" s="136" t="s">
        <v>57</v>
      </c>
      <c r="F230" s="136" t="s">
        <v>16</v>
      </c>
      <c r="G230" s="82" t="s">
        <v>299</v>
      </c>
      <c r="H230" s="83"/>
      <c r="I230" s="86">
        <f t="shared" si="69"/>
        <v>289000</v>
      </c>
      <c r="J230" s="86"/>
      <c r="K230" s="86"/>
      <c r="L230" s="77">
        <f>L231</f>
        <v>289000</v>
      </c>
      <c r="M230" s="77">
        <f>M231</f>
        <v>0</v>
      </c>
      <c r="N230" s="77">
        <f>N231</f>
        <v>0</v>
      </c>
      <c r="O230" s="135">
        <f>O231</f>
        <v>0</v>
      </c>
    </row>
    <row r="231" spans="2:15" ht="37.5">
      <c r="B231" s="115"/>
      <c r="C231" s="39" t="s">
        <v>254</v>
      </c>
      <c r="D231" s="132" t="s">
        <v>394</v>
      </c>
      <c r="E231" s="136" t="s">
        <v>57</v>
      </c>
      <c r="F231" s="136" t="s">
        <v>16</v>
      </c>
      <c r="G231" s="82" t="s">
        <v>299</v>
      </c>
      <c r="H231" s="83" t="s">
        <v>268</v>
      </c>
      <c r="I231" s="86">
        <f t="shared" si="69"/>
        <v>289000</v>
      </c>
      <c r="J231" s="86"/>
      <c r="K231" s="86"/>
      <c r="L231" s="77">
        <v>289000</v>
      </c>
      <c r="M231" s="77">
        <v>0</v>
      </c>
      <c r="N231" s="77">
        <v>0</v>
      </c>
      <c r="O231" s="135">
        <v>0</v>
      </c>
    </row>
    <row r="232" spans="2:15">
      <c r="B232" s="115"/>
      <c r="C232" s="39" t="s">
        <v>59</v>
      </c>
      <c r="D232" s="132" t="s">
        <v>394</v>
      </c>
      <c r="E232" s="136" t="s">
        <v>57</v>
      </c>
      <c r="F232" s="136" t="s">
        <v>18</v>
      </c>
      <c r="G232" s="82"/>
      <c r="H232" s="83"/>
      <c r="I232" s="86">
        <f t="shared" si="69"/>
        <v>61558300</v>
      </c>
      <c r="J232" s="86">
        <f>J233</f>
        <v>25265000</v>
      </c>
      <c r="K232" s="86">
        <f>K233</f>
        <v>0</v>
      </c>
      <c r="L232" s="86">
        <f>L233</f>
        <v>33732300</v>
      </c>
      <c r="M232" s="77">
        <f>M233</f>
        <v>2352000</v>
      </c>
      <c r="N232" s="77">
        <f>N233+N245</f>
        <v>209000</v>
      </c>
      <c r="O232" s="135">
        <f>O233</f>
        <v>0</v>
      </c>
    </row>
    <row r="233" spans="2:15">
      <c r="B233" s="115"/>
      <c r="C233" s="39" t="s">
        <v>278</v>
      </c>
      <c r="D233" s="132" t="s">
        <v>394</v>
      </c>
      <c r="E233" s="136" t="s">
        <v>57</v>
      </c>
      <c r="F233" s="136" t="s">
        <v>18</v>
      </c>
      <c r="G233" s="82">
        <v>6570000000</v>
      </c>
      <c r="H233" s="83"/>
      <c r="I233" s="86">
        <f t="shared" si="69"/>
        <v>61438300</v>
      </c>
      <c r="J233" s="86">
        <f>J240</f>
        <v>25265000</v>
      </c>
      <c r="K233" s="86">
        <f>K240</f>
        <v>0</v>
      </c>
      <c r="L233" s="86">
        <f>L240+L234+L236+L238</f>
        <v>33732300</v>
      </c>
      <c r="M233" s="77">
        <f>M240+M234+M236+M238</f>
        <v>2352000</v>
      </c>
      <c r="N233" s="77">
        <f>N240+N234+N236+N238</f>
        <v>89000</v>
      </c>
      <c r="O233" s="135">
        <f>O240+O234+O236+O238</f>
        <v>0</v>
      </c>
    </row>
    <row r="234" spans="2:15" ht="37.5">
      <c r="B234" s="115"/>
      <c r="C234" s="39" t="s">
        <v>282</v>
      </c>
      <c r="D234" s="132" t="s">
        <v>394</v>
      </c>
      <c r="E234" s="136" t="s">
        <v>57</v>
      </c>
      <c r="F234" s="136" t="s">
        <v>18</v>
      </c>
      <c r="G234" s="82">
        <v>6570010710</v>
      </c>
      <c r="H234" s="83"/>
      <c r="I234" s="86">
        <f t="shared" si="69"/>
        <v>17075300</v>
      </c>
      <c r="J234" s="86"/>
      <c r="K234" s="86"/>
      <c r="L234" s="77">
        <f>L235</f>
        <v>17075300</v>
      </c>
      <c r="M234" s="77">
        <f>M235</f>
        <v>0</v>
      </c>
      <c r="N234" s="77">
        <f>N235</f>
        <v>0</v>
      </c>
      <c r="O234" s="135">
        <f>O235</f>
        <v>0</v>
      </c>
    </row>
    <row r="235" spans="2:15" ht="37.5">
      <c r="B235" s="115"/>
      <c r="C235" s="39" t="s">
        <v>254</v>
      </c>
      <c r="D235" s="132" t="s">
        <v>394</v>
      </c>
      <c r="E235" s="136" t="s">
        <v>57</v>
      </c>
      <c r="F235" s="136" t="s">
        <v>18</v>
      </c>
      <c r="G235" s="82">
        <v>6570010710</v>
      </c>
      <c r="H235" s="83" t="s">
        <v>268</v>
      </c>
      <c r="I235" s="86">
        <f t="shared" si="69"/>
        <v>17075300</v>
      </c>
      <c r="J235" s="86"/>
      <c r="K235" s="86"/>
      <c r="L235" s="77">
        <v>17075300</v>
      </c>
      <c r="M235" s="77">
        <v>0</v>
      </c>
      <c r="N235" s="77">
        <v>0</v>
      </c>
      <c r="O235" s="135">
        <v>0</v>
      </c>
    </row>
    <row r="236" spans="2:15" ht="56.25">
      <c r="B236" s="115"/>
      <c r="C236" s="39" t="s">
        <v>285</v>
      </c>
      <c r="D236" s="132" t="s">
        <v>394</v>
      </c>
      <c r="E236" s="136" t="s">
        <v>57</v>
      </c>
      <c r="F236" s="136" t="s">
        <v>18</v>
      </c>
      <c r="G236" s="82">
        <v>6570011030</v>
      </c>
      <c r="H236" s="83"/>
      <c r="I236" s="86">
        <f t="shared" si="69"/>
        <v>15340000</v>
      </c>
      <c r="J236" s="86"/>
      <c r="K236" s="86"/>
      <c r="L236" s="77">
        <f>L237</f>
        <v>12988000</v>
      </c>
      <c r="M236" s="77">
        <f>M237</f>
        <v>2352000</v>
      </c>
      <c r="N236" s="77">
        <f>N237</f>
        <v>0</v>
      </c>
      <c r="O236" s="135">
        <f>O237</f>
        <v>0</v>
      </c>
    </row>
    <row r="237" spans="2:15" ht="37.5">
      <c r="B237" s="115"/>
      <c r="C237" s="39" t="s">
        <v>254</v>
      </c>
      <c r="D237" s="132" t="s">
        <v>394</v>
      </c>
      <c r="E237" s="136" t="s">
        <v>57</v>
      </c>
      <c r="F237" s="136" t="s">
        <v>18</v>
      </c>
      <c r="G237" s="82">
        <v>6570011030</v>
      </c>
      <c r="H237" s="83" t="s">
        <v>268</v>
      </c>
      <c r="I237" s="86">
        <f t="shared" si="69"/>
        <v>15340000</v>
      </c>
      <c r="J237" s="86"/>
      <c r="K237" s="86"/>
      <c r="L237" s="77">
        <v>12988000</v>
      </c>
      <c r="M237" s="77">
        <v>2352000</v>
      </c>
      <c r="N237" s="77">
        <v>0</v>
      </c>
      <c r="O237" s="135">
        <v>0</v>
      </c>
    </row>
    <row r="238" spans="2:15" ht="37.5">
      <c r="B238" s="115"/>
      <c r="C238" s="39" t="s">
        <v>288</v>
      </c>
      <c r="D238" s="132" t="s">
        <v>394</v>
      </c>
      <c r="E238" s="136" t="s">
        <v>57</v>
      </c>
      <c r="F238" s="136" t="s">
        <v>18</v>
      </c>
      <c r="G238" s="82">
        <v>6570011100</v>
      </c>
      <c r="H238" s="83"/>
      <c r="I238" s="86">
        <f t="shared" si="69"/>
        <v>4089700</v>
      </c>
      <c r="J238" s="86">
        <f t="shared" ref="J238:O238" si="79">J239</f>
        <v>0</v>
      </c>
      <c r="K238" s="86">
        <f t="shared" si="79"/>
        <v>0</v>
      </c>
      <c r="L238" s="77">
        <f t="shared" si="79"/>
        <v>4000700</v>
      </c>
      <c r="M238" s="77">
        <f t="shared" si="79"/>
        <v>0</v>
      </c>
      <c r="N238" s="77">
        <f t="shared" si="79"/>
        <v>89000</v>
      </c>
      <c r="O238" s="135">
        <f t="shared" si="79"/>
        <v>0</v>
      </c>
    </row>
    <row r="239" spans="2:15" ht="37.5">
      <c r="B239" s="115"/>
      <c r="C239" s="39" t="s">
        <v>254</v>
      </c>
      <c r="D239" s="132" t="s">
        <v>394</v>
      </c>
      <c r="E239" s="136" t="s">
        <v>57</v>
      </c>
      <c r="F239" s="136" t="s">
        <v>18</v>
      </c>
      <c r="G239" s="82">
        <v>6570011100</v>
      </c>
      <c r="H239" s="83" t="s">
        <v>268</v>
      </c>
      <c r="I239" s="86">
        <f t="shared" si="69"/>
        <v>4089700</v>
      </c>
      <c r="J239" s="86"/>
      <c r="K239" s="86"/>
      <c r="L239" s="77">
        <v>4000700</v>
      </c>
      <c r="M239" s="77">
        <v>0</v>
      </c>
      <c r="N239" s="77">
        <v>89000</v>
      </c>
      <c r="O239" s="135">
        <v>0</v>
      </c>
    </row>
    <row r="240" spans="2:15" ht="37.5">
      <c r="B240" s="115"/>
      <c r="C240" s="39" t="s">
        <v>293</v>
      </c>
      <c r="D240" s="132" t="s">
        <v>394</v>
      </c>
      <c r="E240" s="136" t="s">
        <v>57</v>
      </c>
      <c r="F240" s="136" t="s">
        <v>18</v>
      </c>
      <c r="G240" s="82">
        <v>6570100000</v>
      </c>
      <c r="H240" s="83"/>
      <c r="I240" s="86">
        <f t="shared" si="69"/>
        <v>24933300</v>
      </c>
      <c r="J240" s="86">
        <f t="shared" ref="J240:O240" si="80">J241+J243</f>
        <v>25265000</v>
      </c>
      <c r="K240" s="86">
        <f t="shared" si="80"/>
        <v>0</v>
      </c>
      <c r="L240" s="77">
        <f t="shared" si="80"/>
        <v>-331700</v>
      </c>
      <c r="M240" s="77">
        <f t="shared" si="80"/>
        <v>0</v>
      </c>
      <c r="N240" s="77">
        <f t="shared" si="80"/>
        <v>0</v>
      </c>
      <c r="O240" s="135">
        <f t="shared" si="80"/>
        <v>0</v>
      </c>
    </row>
    <row r="241" spans="2:15" ht="75">
      <c r="B241" s="115"/>
      <c r="C241" s="39" t="s">
        <v>294</v>
      </c>
      <c r="D241" s="132" t="s">
        <v>394</v>
      </c>
      <c r="E241" s="136" t="s">
        <v>57</v>
      </c>
      <c r="F241" s="136" t="s">
        <v>18</v>
      </c>
      <c r="G241" s="82" t="s">
        <v>295</v>
      </c>
      <c r="H241" s="83"/>
      <c r="I241" s="86">
        <f t="shared" si="69"/>
        <v>24000000</v>
      </c>
      <c r="J241" s="86">
        <f t="shared" ref="J241:O241" si="81">J242</f>
        <v>24000000</v>
      </c>
      <c r="K241" s="86">
        <f t="shared" si="81"/>
        <v>0</v>
      </c>
      <c r="L241" s="77">
        <f t="shared" si="81"/>
        <v>0</v>
      </c>
      <c r="M241" s="77">
        <f t="shared" si="81"/>
        <v>0</v>
      </c>
      <c r="N241" s="77">
        <f t="shared" si="81"/>
        <v>0</v>
      </c>
      <c r="O241" s="135">
        <f t="shared" si="81"/>
        <v>0</v>
      </c>
    </row>
    <row r="242" spans="2:15" ht="37.5">
      <c r="B242" s="115"/>
      <c r="C242" s="39" t="s">
        <v>254</v>
      </c>
      <c r="D242" s="132" t="s">
        <v>394</v>
      </c>
      <c r="E242" s="136" t="s">
        <v>57</v>
      </c>
      <c r="F242" s="136" t="s">
        <v>18</v>
      </c>
      <c r="G242" s="82" t="s">
        <v>295</v>
      </c>
      <c r="H242" s="83" t="s">
        <v>268</v>
      </c>
      <c r="I242" s="86">
        <f t="shared" si="69"/>
        <v>24000000</v>
      </c>
      <c r="J242" s="86">
        <v>24000000</v>
      </c>
      <c r="K242" s="86"/>
      <c r="L242" s="77"/>
      <c r="M242" s="77"/>
      <c r="N242" s="77"/>
      <c r="O242" s="135"/>
    </row>
    <row r="243" spans="2:15" ht="75">
      <c r="B243" s="115"/>
      <c r="C243" s="39" t="s">
        <v>294</v>
      </c>
      <c r="D243" s="132" t="s">
        <v>394</v>
      </c>
      <c r="E243" s="136" t="s">
        <v>57</v>
      </c>
      <c r="F243" s="136" t="s">
        <v>18</v>
      </c>
      <c r="G243" s="82" t="s">
        <v>298</v>
      </c>
      <c r="H243" s="83"/>
      <c r="I243" s="86">
        <f t="shared" si="69"/>
        <v>933300</v>
      </c>
      <c r="J243" s="86">
        <f t="shared" ref="J243:O243" si="82">J244</f>
        <v>1265000</v>
      </c>
      <c r="K243" s="86">
        <f t="shared" si="82"/>
        <v>0</v>
      </c>
      <c r="L243" s="77">
        <f t="shared" si="82"/>
        <v>-331700</v>
      </c>
      <c r="M243" s="77">
        <f t="shared" si="82"/>
        <v>0</v>
      </c>
      <c r="N243" s="77">
        <f t="shared" si="82"/>
        <v>0</v>
      </c>
      <c r="O243" s="135">
        <f t="shared" si="82"/>
        <v>0</v>
      </c>
    </row>
    <row r="244" spans="2:15" ht="37.5">
      <c r="B244" s="115"/>
      <c r="C244" s="39" t="s">
        <v>254</v>
      </c>
      <c r="D244" s="132" t="s">
        <v>394</v>
      </c>
      <c r="E244" s="136" t="s">
        <v>57</v>
      </c>
      <c r="F244" s="136" t="s">
        <v>18</v>
      </c>
      <c r="G244" s="82" t="s">
        <v>298</v>
      </c>
      <c r="H244" s="83" t="s">
        <v>268</v>
      </c>
      <c r="I244" s="86">
        <f t="shared" si="69"/>
        <v>933300</v>
      </c>
      <c r="J244" s="86">
        <v>1265000</v>
      </c>
      <c r="K244" s="86"/>
      <c r="L244" s="77">
        <v>-331700</v>
      </c>
      <c r="M244" s="77">
        <v>0</v>
      </c>
      <c r="N244" s="77">
        <v>0</v>
      </c>
      <c r="O244" s="135">
        <v>0</v>
      </c>
    </row>
    <row r="245" spans="2:15">
      <c r="B245" s="115"/>
      <c r="C245" s="39" t="s">
        <v>324</v>
      </c>
      <c r="D245" s="132" t="s">
        <v>394</v>
      </c>
      <c r="E245" s="136" t="s">
        <v>57</v>
      </c>
      <c r="F245" s="136" t="s">
        <v>18</v>
      </c>
      <c r="G245" s="82">
        <v>7000000000</v>
      </c>
      <c r="H245" s="83"/>
      <c r="I245" s="86">
        <f t="shared" si="69"/>
        <v>120000</v>
      </c>
      <c r="J245" s="86"/>
      <c r="K245" s="86"/>
      <c r="L245" s="77"/>
      <c r="M245" s="77"/>
      <c r="N245" s="77">
        <f>N246</f>
        <v>120000</v>
      </c>
      <c r="O245" s="135"/>
    </row>
    <row r="246" spans="2:15" ht="37.5">
      <c r="B246" s="115"/>
      <c r="C246" s="39" t="s">
        <v>325</v>
      </c>
      <c r="D246" s="132" t="s">
        <v>394</v>
      </c>
      <c r="E246" s="136" t="s">
        <v>57</v>
      </c>
      <c r="F246" s="136" t="s">
        <v>18</v>
      </c>
      <c r="G246" s="82">
        <v>7010000000</v>
      </c>
      <c r="H246" s="83"/>
      <c r="I246" s="86">
        <f t="shared" si="69"/>
        <v>120000</v>
      </c>
      <c r="J246" s="86"/>
      <c r="K246" s="86"/>
      <c r="L246" s="77"/>
      <c r="M246" s="77"/>
      <c r="N246" s="77">
        <f>N247</f>
        <v>120000</v>
      </c>
      <c r="O246" s="135"/>
    </row>
    <row r="247" spans="2:15" ht="37.5">
      <c r="B247" s="115"/>
      <c r="C247" s="39" t="s">
        <v>133</v>
      </c>
      <c r="D247" s="132" t="s">
        <v>394</v>
      </c>
      <c r="E247" s="136" t="s">
        <v>57</v>
      </c>
      <c r="F247" s="136" t="s">
        <v>18</v>
      </c>
      <c r="G247" s="82">
        <v>7010000590</v>
      </c>
      <c r="H247" s="83"/>
      <c r="I247" s="86">
        <f t="shared" si="69"/>
        <v>120000</v>
      </c>
      <c r="J247" s="86"/>
      <c r="K247" s="86"/>
      <c r="L247" s="77"/>
      <c r="M247" s="77"/>
      <c r="N247" s="77">
        <f>N248</f>
        <v>120000</v>
      </c>
      <c r="O247" s="135"/>
    </row>
    <row r="248" spans="2:15" ht="37.5">
      <c r="B248" s="115"/>
      <c r="C248" s="39" t="s">
        <v>106</v>
      </c>
      <c r="D248" s="132" t="s">
        <v>394</v>
      </c>
      <c r="E248" s="136" t="s">
        <v>57</v>
      </c>
      <c r="F248" s="136" t="s">
        <v>18</v>
      </c>
      <c r="G248" s="82">
        <v>7010000590</v>
      </c>
      <c r="H248" s="83" t="s">
        <v>107</v>
      </c>
      <c r="I248" s="86">
        <f t="shared" si="69"/>
        <v>120000</v>
      </c>
      <c r="J248" s="86"/>
      <c r="K248" s="86"/>
      <c r="L248" s="77"/>
      <c r="M248" s="77"/>
      <c r="N248" s="77">
        <v>120000</v>
      </c>
      <c r="O248" s="135"/>
    </row>
    <row r="249" spans="2:15">
      <c r="B249" s="115"/>
      <c r="C249" s="39" t="s">
        <v>62</v>
      </c>
      <c r="D249" s="132" t="s">
        <v>394</v>
      </c>
      <c r="E249" s="136" t="s">
        <v>57</v>
      </c>
      <c r="F249" s="136" t="s">
        <v>37</v>
      </c>
      <c r="G249" s="82"/>
      <c r="H249" s="83"/>
      <c r="I249" s="86">
        <f t="shared" si="69"/>
        <v>27057700</v>
      </c>
      <c r="J249" s="86">
        <f t="shared" ref="J249:O251" si="83">J250</f>
        <v>25490800</v>
      </c>
      <c r="K249" s="86">
        <f t="shared" si="83"/>
        <v>-126200</v>
      </c>
      <c r="L249" s="77">
        <f t="shared" si="83"/>
        <v>0</v>
      </c>
      <c r="M249" s="77">
        <f t="shared" si="83"/>
        <v>0</v>
      </c>
      <c r="N249" s="77">
        <f t="shared" si="83"/>
        <v>1693100</v>
      </c>
      <c r="O249" s="135">
        <f t="shared" si="83"/>
        <v>0</v>
      </c>
    </row>
    <row r="250" spans="2:15" ht="37.5">
      <c r="B250" s="115"/>
      <c r="C250" s="39" t="s">
        <v>131</v>
      </c>
      <c r="D250" s="132" t="s">
        <v>394</v>
      </c>
      <c r="E250" s="136" t="s">
        <v>57</v>
      </c>
      <c r="F250" s="136" t="s">
        <v>37</v>
      </c>
      <c r="G250" s="82">
        <v>5200000000</v>
      </c>
      <c r="H250" s="88"/>
      <c r="I250" s="86">
        <f t="shared" si="69"/>
        <v>27057700</v>
      </c>
      <c r="J250" s="86">
        <f t="shared" si="83"/>
        <v>25490800</v>
      </c>
      <c r="K250" s="86">
        <f t="shared" si="83"/>
        <v>-126200</v>
      </c>
      <c r="L250" s="77">
        <f t="shared" si="83"/>
        <v>0</v>
      </c>
      <c r="M250" s="77">
        <f t="shared" si="83"/>
        <v>0</v>
      </c>
      <c r="N250" s="77">
        <f t="shared" si="83"/>
        <v>1693100</v>
      </c>
      <c r="O250" s="135">
        <f t="shared" si="83"/>
        <v>0</v>
      </c>
    </row>
    <row r="251" spans="2:15">
      <c r="B251" s="115"/>
      <c r="C251" s="39" t="s">
        <v>132</v>
      </c>
      <c r="D251" s="132" t="s">
        <v>394</v>
      </c>
      <c r="E251" s="136" t="s">
        <v>57</v>
      </c>
      <c r="F251" s="136" t="s">
        <v>37</v>
      </c>
      <c r="G251" s="82">
        <v>5210000000</v>
      </c>
      <c r="H251" s="88"/>
      <c r="I251" s="86">
        <f t="shared" si="69"/>
        <v>27057700</v>
      </c>
      <c r="J251" s="86">
        <f t="shared" si="83"/>
        <v>25490800</v>
      </c>
      <c r="K251" s="86">
        <f t="shared" si="83"/>
        <v>-126200</v>
      </c>
      <c r="L251" s="77">
        <f t="shared" si="83"/>
        <v>0</v>
      </c>
      <c r="M251" s="77">
        <f t="shared" si="83"/>
        <v>0</v>
      </c>
      <c r="N251" s="77">
        <f t="shared" si="83"/>
        <v>1693100</v>
      </c>
      <c r="O251" s="135">
        <f t="shared" si="83"/>
        <v>0</v>
      </c>
    </row>
    <row r="252" spans="2:15" ht="37.5">
      <c r="B252" s="115"/>
      <c r="C252" s="39" t="s">
        <v>133</v>
      </c>
      <c r="D252" s="132" t="s">
        <v>394</v>
      </c>
      <c r="E252" s="136" t="s">
        <v>57</v>
      </c>
      <c r="F252" s="136" t="s">
        <v>37</v>
      </c>
      <c r="G252" s="82">
        <v>5210000590</v>
      </c>
      <c r="H252" s="88"/>
      <c r="I252" s="86">
        <f t="shared" si="69"/>
        <v>27057700</v>
      </c>
      <c r="J252" s="86">
        <f t="shared" ref="J252:O252" si="84">J253+J254+J255</f>
        <v>25490800</v>
      </c>
      <c r="K252" s="86">
        <f t="shared" si="84"/>
        <v>-126200</v>
      </c>
      <c r="L252" s="77">
        <f t="shared" si="84"/>
        <v>0</v>
      </c>
      <c r="M252" s="77">
        <f t="shared" si="84"/>
        <v>0</v>
      </c>
      <c r="N252" s="77">
        <f t="shared" si="84"/>
        <v>1693100</v>
      </c>
      <c r="O252" s="135">
        <f t="shared" si="84"/>
        <v>0</v>
      </c>
    </row>
    <row r="253" spans="2:15" ht="75">
      <c r="B253" s="115"/>
      <c r="C253" s="39" t="s">
        <v>103</v>
      </c>
      <c r="D253" s="132" t="s">
        <v>394</v>
      </c>
      <c r="E253" s="136" t="s">
        <v>57</v>
      </c>
      <c r="F253" s="136" t="s">
        <v>37</v>
      </c>
      <c r="G253" s="82">
        <v>5210000590</v>
      </c>
      <c r="H253" s="88">
        <v>100</v>
      </c>
      <c r="I253" s="86">
        <f t="shared" si="69"/>
        <v>19967700</v>
      </c>
      <c r="J253" s="86">
        <v>20000000</v>
      </c>
      <c r="K253" s="86">
        <v>-32300</v>
      </c>
      <c r="L253" s="77"/>
      <c r="M253" s="77"/>
      <c r="N253" s="77"/>
      <c r="O253" s="135"/>
    </row>
    <row r="254" spans="2:15" ht="37.5">
      <c r="B254" s="115"/>
      <c r="C254" s="39" t="s">
        <v>106</v>
      </c>
      <c r="D254" s="132" t="s">
        <v>394</v>
      </c>
      <c r="E254" s="136" t="s">
        <v>57</v>
      </c>
      <c r="F254" s="136" t="s">
        <v>37</v>
      </c>
      <c r="G254" s="82">
        <v>5210000590</v>
      </c>
      <c r="H254" s="88">
        <v>200</v>
      </c>
      <c r="I254" s="86">
        <f t="shared" si="69"/>
        <v>7090000</v>
      </c>
      <c r="J254" s="86">
        <v>5490800</v>
      </c>
      <c r="K254" s="86">
        <v>-93900</v>
      </c>
      <c r="L254" s="77"/>
      <c r="M254" s="77"/>
      <c r="N254" s="77">
        <v>1693100</v>
      </c>
      <c r="O254" s="135"/>
    </row>
    <row r="255" spans="2:15" hidden="1">
      <c r="B255" s="115"/>
      <c r="C255" s="39" t="s">
        <v>109</v>
      </c>
      <c r="D255" s="132" t="s">
        <v>394</v>
      </c>
      <c r="E255" s="136" t="s">
        <v>57</v>
      </c>
      <c r="F255" s="136" t="s">
        <v>37</v>
      </c>
      <c r="G255" s="82">
        <v>5210000590</v>
      </c>
      <c r="H255" s="88">
        <v>800</v>
      </c>
      <c r="I255" s="86">
        <f t="shared" si="69"/>
        <v>0</v>
      </c>
      <c r="J255" s="86"/>
      <c r="K255" s="86"/>
      <c r="L255" s="77"/>
      <c r="M255" s="77"/>
      <c r="N255" s="77"/>
      <c r="O255" s="135"/>
    </row>
    <row r="256" spans="2:15">
      <c r="B256" s="115"/>
      <c r="C256" s="39" t="s">
        <v>70</v>
      </c>
      <c r="D256" s="132" t="s">
        <v>394</v>
      </c>
      <c r="E256" s="136" t="s">
        <v>37</v>
      </c>
      <c r="F256" s="136"/>
      <c r="G256" s="82"/>
      <c r="H256" s="88"/>
      <c r="I256" s="86">
        <f t="shared" si="69"/>
        <v>29588900</v>
      </c>
      <c r="J256" s="86">
        <f t="shared" ref="J256:O258" si="85">J257</f>
        <v>13000000</v>
      </c>
      <c r="K256" s="86">
        <f t="shared" si="85"/>
        <v>0</v>
      </c>
      <c r="L256" s="77">
        <f t="shared" si="85"/>
        <v>0</v>
      </c>
      <c r="M256" s="77">
        <f t="shared" si="85"/>
        <v>788900</v>
      </c>
      <c r="N256" s="77">
        <f t="shared" si="85"/>
        <v>15800000</v>
      </c>
      <c r="O256" s="135">
        <f t="shared" si="85"/>
        <v>0</v>
      </c>
    </row>
    <row r="257" spans="2:15">
      <c r="B257" s="115"/>
      <c r="C257" s="39" t="s">
        <v>71</v>
      </c>
      <c r="D257" s="132" t="s">
        <v>394</v>
      </c>
      <c r="E257" s="136" t="s">
        <v>37</v>
      </c>
      <c r="F257" s="136" t="s">
        <v>18</v>
      </c>
      <c r="G257" s="82"/>
      <c r="H257" s="88"/>
      <c r="I257" s="86">
        <f t="shared" si="69"/>
        <v>29588900</v>
      </c>
      <c r="J257" s="86">
        <f t="shared" si="85"/>
        <v>13000000</v>
      </c>
      <c r="K257" s="86">
        <f t="shared" si="85"/>
        <v>0</v>
      </c>
      <c r="L257" s="77">
        <f t="shared" si="85"/>
        <v>0</v>
      </c>
      <c r="M257" s="77">
        <f t="shared" si="85"/>
        <v>788900</v>
      </c>
      <c r="N257" s="77">
        <f t="shared" si="85"/>
        <v>15800000</v>
      </c>
      <c r="O257" s="135">
        <f t="shared" si="85"/>
        <v>0</v>
      </c>
    </row>
    <row r="258" spans="2:15" ht="56.25">
      <c r="B258" s="115"/>
      <c r="C258" s="39" t="s">
        <v>251</v>
      </c>
      <c r="D258" s="132" t="s">
        <v>394</v>
      </c>
      <c r="E258" s="136" t="s">
        <v>37</v>
      </c>
      <c r="F258" s="136" t="s">
        <v>18</v>
      </c>
      <c r="G258" s="82">
        <v>6500000000</v>
      </c>
      <c r="H258" s="88"/>
      <c r="I258" s="86">
        <f t="shared" si="69"/>
        <v>29588900</v>
      </c>
      <c r="J258" s="86">
        <f t="shared" si="85"/>
        <v>13000000</v>
      </c>
      <c r="K258" s="86">
        <f t="shared" si="85"/>
        <v>0</v>
      </c>
      <c r="L258" s="86">
        <f t="shared" si="85"/>
        <v>0</v>
      </c>
      <c r="M258" s="86">
        <f t="shared" si="85"/>
        <v>788900</v>
      </c>
      <c r="N258" s="77">
        <f t="shared" si="85"/>
        <v>15800000</v>
      </c>
      <c r="O258" s="86">
        <f t="shared" si="85"/>
        <v>0</v>
      </c>
    </row>
    <row r="259" spans="2:15">
      <c r="B259" s="115"/>
      <c r="C259" s="39" t="s">
        <v>252</v>
      </c>
      <c r="D259" s="132" t="s">
        <v>394</v>
      </c>
      <c r="E259" s="136" t="s">
        <v>37</v>
      </c>
      <c r="F259" s="136" t="s">
        <v>18</v>
      </c>
      <c r="G259" s="82">
        <v>6510000000</v>
      </c>
      <c r="H259" s="88"/>
      <c r="I259" s="86">
        <f t="shared" si="69"/>
        <v>29588900</v>
      </c>
      <c r="J259" s="86">
        <f>J260+J263</f>
        <v>13000000</v>
      </c>
      <c r="K259" s="86">
        <f>K260+K263</f>
        <v>0</v>
      </c>
      <c r="L259" s="86">
        <f>L260+L263+L272</f>
        <v>0</v>
      </c>
      <c r="M259" s="86">
        <f>M260+M263+M272</f>
        <v>788900</v>
      </c>
      <c r="N259" s="77">
        <f>N260+N263+N272</f>
        <v>15800000</v>
      </c>
      <c r="O259" s="86">
        <f>O260+O263+O272</f>
        <v>0</v>
      </c>
    </row>
    <row r="260" spans="2:15" ht="141.19999999999999" customHeight="1">
      <c r="B260" s="115"/>
      <c r="C260" s="39" t="s">
        <v>253</v>
      </c>
      <c r="D260" s="132" t="s">
        <v>394</v>
      </c>
      <c r="E260" s="136" t="s">
        <v>37</v>
      </c>
      <c r="F260" s="136" t="s">
        <v>18</v>
      </c>
      <c r="G260" s="82">
        <v>6510060960</v>
      </c>
      <c r="H260" s="88"/>
      <c r="I260" s="86">
        <f t="shared" si="69"/>
        <v>16588900</v>
      </c>
      <c r="J260" s="86"/>
      <c r="K260" s="86"/>
      <c r="L260" s="77"/>
      <c r="M260" s="77">
        <f>M262</f>
        <v>788900</v>
      </c>
      <c r="N260" s="77">
        <f>N262+N261</f>
        <v>15800000</v>
      </c>
      <c r="O260" s="77">
        <f>O262</f>
        <v>0</v>
      </c>
    </row>
    <row r="261" spans="2:15" ht="37.5">
      <c r="B261" s="115"/>
      <c r="C261" s="39" t="s">
        <v>106</v>
      </c>
      <c r="D261" s="132" t="s">
        <v>394</v>
      </c>
      <c r="E261" s="136" t="s">
        <v>37</v>
      </c>
      <c r="F261" s="136" t="s">
        <v>18</v>
      </c>
      <c r="G261" s="82">
        <v>6510060960</v>
      </c>
      <c r="H261" s="88">
        <v>200</v>
      </c>
      <c r="I261" s="86">
        <f t="shared" si="69"/>
        <v>15800000</v>
      </c>
      <c r="J261" s="86"/>
      <c r="K261" s="86"/>
      <c r="L261" s="77"/>
      <c r="M261" s="77"/>
      <c r="N261" s="77">
        <v>15800000</v>
      </c>
      <c r="O261" s="77"/>
    </row>
    <row r="262" spans="2:15" ht="37.5">
      <c r="B262" s="115"/>
      <c r="C262" s="39" t="s">
        <v>254</v>
      </c>
      <c r="D262" s="132" t="s">
        <v>394</v>
      </c>
      <c r="E262" s="136" t="s">
        <v>37</v>
      </c>
      <c r="F262" s="136" t="s">
        <v>18</v>
      </c>
      <c r="G262" s="82">
        <v>6510060960</v>
      </c>
      <c r="H262" s="88">
        <v>400</v>
      </c>
      <c r="I262" s="86">
        <f t="shared" si="69"/>
        <v>788900</v>
      </c>
      <c r="J262" s="86"/>
      <c r="K262" s="86"/>
      <c r="L262" s="77"/>
      <c r="M262" s="77">
        <v>788900</v>
      </c>
      <c r="N262" s="77"/>
      <c r="O262" s="135"/>
    </row>
    <row r="263" spans="2:15" ht="37.5" hidden="1">
      <c r="B263" s="115"/>
      <c r="C263" s="39" t="s">
        <v>255</v>
      </c>
      <c r="D263" s="132" t="s">
        <v>394</v>
      </c>
      <c r="E263" s="136" t="s">
        <v>37</v>
      </c>
      <c r="F263" s="136" t="s">
        <v>18</v>
      </c>
      <c r="G263" s="82" t="s">
        <v>256</v>
      </c>
      <c r="H263" s="88"/>
      <c r="I263" s="86">
        <f t="shared" si="69"/>
        <v>0</v>
      </c>
      <c r="J263" s="86">
        <f t="shared" ref="J263:O263" si="86">J264+J269</f>
        <v>13000000</v>
      </c>
      <c r="K263" s="86">
        <f t="shared" si="86"/>
        <v>0</v>
      </c>
      <c r="L263" s="77">
        <f t="shared" si="86"/>
        <v>-13000000</v>
      </c>
      <c r="M263" s="77">
        <f t="shared" si="86"/>
        <v>0</v>
      </c>
      <c r="N263" s="77">
        <f t="shared" si="86"/>
        <v>0</v>
      </c>
      <c r="O263" s="135">
        <f t="shared" si="86"/>
        <v>0</v>
      </c>
    </row>
    <row r="264" spans="2:15" ht="225" hidden="1">
      <c r="B264" s="115"/>
      <c r="C264" s="39" t="s">
        <v>257</v>
      </c>
      <c r="D264" s="132" t="s">
        <v>394</v>
      </c>
      <c r="E264" s="136" t="s">
        <v>37</v>
      </c>
      <c r="F264" s="136" t="s">
        <v>18</v>
      </c>
      <c r="G264" s="82" t="s">
        <v>258</v>
      </c>
      <c r="H264" s="88"/>
      <c r="I264" s="86">
        <f t="shared" ref="I264:I327" si="87">SUM(J264:O264)</f>
        <v>0</v>
      </c>
      <c r="J264" s="86">
        <f t="shared" ref="J264:O264" si="88">J265+J266</f>
        <v>10000000</v>
      </c>
      <c r="K264" s="86">
        <f t="shared" si="88"/>
        <v>0</v>
      </c>
      <c r="L264" s="77">
        <f t="shared" si="88"/>
        <v>-10000000</v>
      </c>
      <c r="M264" s="77">
        <f t="shared" si="88"/>
        <v>0</v>
      </c>
      <c r="N264" s="77">
        <f t="shared" si="88"/>
        <v>0</v>
      </c>
      <c r="O264" s="135">
        <f t="shared" si="88"/>
        <v>0</v>
      </c>
    </row>
    <row r="265" spans="2:15" ht="37.5" hidden="1">
      <c r="B265" s="115"/>
      <c r="C265" s="39" t="s">
        <v>106</v>
      </c>
      <c r="D265" s="132" t="s">
        <v>394</v>
      </c>
      <c r="E265" s="136" t="s">
        <v>37</v>
      </c>
      <c r="F265" s="136" t="s">
        <v>18</v>
      </c>
      <c r="G265" s="82" t="s">
        <v>258</v>
      </c>
      <c r="H265" s="88">
        <v>200</v>
      </c>
      <c r="I265" s="86">
        <f t="shared" si="87"/>
        <v>0</v>
      </c>
      <c r="J265" s="86">
        <v>6779700</v>
      </c>
      <c r="K265" s="86">
        <v>0</v>
      </c>
      <c r="L265" s="77">
        <v>-6779700</v>
      </c>
      <c r="M265" s="77">
        <v>0</v>
      </c>
      <c r="N265" s="77">
        <v>0</v>
      </c>
      <c r="O265" s="135">
        <v>0</v>
      </c>
    </row>
    <row r="266" spans="2:15" ht="37.5" hidden="1">
      <c r="B266" s="115"/>
      <c r="C266" s="39" t="s">
        <v>254</v>
      </c>
      <c r="D266" s="132" t="s">
        <v>394</v>
      </c>
      <c r="E266" s="136" t="s">
        <v>37</v>
      </c>
      <c r="F266" s="136" t="s">
        <v>18</v>
      </c>
      <c r="G266" s="82" t="s">
        <v>258</v>
      </c>
      <c r="H266" s="88">
        <v>400</v>
      </c>
      <c r="I266" s="86">
        <f t="shared" si="87"/>
        <v>0</v>
      </c>
      <c r="J266" s="86">
        <v>3220300</v>
      </c>
      <c r="K266" s="86">
        <v>0</v>
      </c>
      <c r="L266" s="77">
        <v>-3220300</v>
      </c>
      <c r="M266" s="77">
        <v>0</v>
      </c>
      <c r="N266" s="77">
        <v>0</v>
      </c>
      <c r="O266" s="135">
        <v>0</v>
      </c>
    </row>
    <row r="267" spans="2:15" ht="225" hidden="1">
      <c r="B267" s="115"/>
      <c r="C267" s="39" t="s">
        <v>257</v>
      </c>
      <c r="D267" s="132" t="s">
        <v>394</v>
      </c>
      <c r="E267" s="136" t="s">
        <v>37</v>
      </c>
      <c r="F267" s="136" t="s">
        <v>18</v>
      </c>
      <c r="G267" s="82" t="s">
        <v>259</v>
      </c>
      <c r="H267" s="88"/>
      <c r="I267" s="86">
        <f t="shared" si="87"/>
        <v>0</v>
      </c>
      <c r="J267" s="86"/>
      <c r="K267" s="86"/>
      <c r="L267" s="77"/>
      <c r="M267" s="77"/>
      <c r="N267" s="77"/>
      <c r="O267" s="135"/>
    </row>
    <row r="268" spans="2:15" ht="37.5" hidden="1">
      <c r="B268" s="115"/>
      <c r="C268" s="39" t="s">
        <v>254</v>
      </c>
      <c r="D268" s="132" t="s">
        <v>394</v>
      </c>
      <c r="E268" s="136" t="s">
        <v>37</v>
      </c>
      <c r="F268" s="136" t="s">
        <v>18</v>
      </c>
      <c r="G268" s="82" t="s">
        <v>259</v>
      </c>
      <c r="H268" s="88">
        <v>400</v>
      </c>
      <c r="I268" s="86">
        <f t="shared" si="87"/>
        <v>0</v>
      </c>
      <c r="J268" s="86"/>
      <c r="K268" s="86"/>
      <c r="L268" s="77"/>
      <c r="M268" s="77"/>
      <c r="N268" s="77"/>
      <c r="O268" s="135"/>
    </row>
    <row r="269" spans="2:15" ht="225" hidden="1">
      <c r="B269" s="115"/>
      <c r="C269" s="39" t="s">
        <v>260</v>
      </c>
      <c r="D269" s="132" t="s">
        <v>394</v>
      </c>
      <c r="E269" s="136" t="s">
        <v>37</v>
      </c>
      <c r="F269" s="136" t="s">
        <v>18</v>
      </c>
      <c r="G269" s="82" t="s">
        <v>261</v>
      </c>
      <c r="H269" s="88"/>
      <c r="I269" s="86">
        <f t="shared" si="87"/>
        <v>0</v>
      </c>
      <c r="J269" s="86">
        <f t="shared" ref="J269:O269" si="89">J270+J271</f>
        <v>3000000</v>
      </c>
      <c r="K269" s="86">
        <f t="shared" si="89"/>
        <v>0</v>
      </c>
      <c r="L269" s="77">
        <f t="shared" si="89"/>
        <v>-3000000</v>
      </c>
      <c r="M269" s="77">
        <f t="shared" si="89"/>
        <v>0</v>
      </c>
      <c r="N269" s="77">
        <f t="shared" si="89"/>
        <v>0</v>
      </c>
      <c r="O269" s="135">
        <f t="shared" si="89"/>
        <v>0</v>
      </c>
    </row>
    <row r="270" spans="2:15" ht="37.5" hidden="1">
      <c r="B270" s="115"/>
      <c r="C270" s="39" t="s">
        <v>106</v>
      </c>
      <c r="D270" s="132" t="s">
        <v>394</v>
      </c>
      <c r="E270" s="136" t="s">
        <v>37</v>
      </c>
      <c r="F270" s="136" t="s">
        <v>18</v>
      </c>
      <c r="G270" s="82" t="s">
        <v>261</v>
      </c>
      <c r="H270" s="88">
        <v>200</v>
      </c>
      <c r="I270" s="86">
        <f t="shared" si="87"/>
        <v>0</v>
      </c>
      <c r="J270" s="86">
        <v>3000000</v>
      </c>
      <c r="K270" s="86">
        <v>0</v>
      </c>
      <c r="L270" s="77">
        <v>-3000000</v>
      </c>
      <c r="M270" s="77">
        <v>0</v>
      </c>
      <c r="N270" s="77">
        <v>0</v>
      </c>
      <c r="O270" s="135">
        <v>0</v>
      </c>
    </row>
    <row r="271" spans="2:15" ht="37.5" hidden="1">
      <c r="B271" s="115"/>
      <c r="C271" s="39" t="s">
        <v>254</v>
      </c>
      <c r="D271" s="132" t="s">
        <v>394</v>
      </c>
      <c r="E271" s="136" t="s">
        <v>37</v>
      </c>
      <c r="F271" s="136" t="s">
        <v>18</v>
      </c>
      <c r="G271" s="82" t="s">
        <v>261</v>
      </c>
      <c r="H271" s="88">
        <v>400</v>
      </c>
      <c r="I271" s="86">
        <f t="shared" si="87"/>
        <v>0</v>
      </c>
      <c r="J271" s="86"/>
      <c r="K271" s="86"/>
      <c r="L271" s="77"/>
      <c r="M271" s="77"/>
      <c r="N271" s="77"/>
      <c r="O271" s="135"/>
    </row>
    <row r="272" spans="2:15" ht="37.5">
      <c r="B272" s="115"/>
      <c r="C272" s="39" t="s">
        <v>255</v>
      </c>
      <c r="D272" s="132" t="s">
        <v>394</v>
      </c>
      <c r="E272" s="136" t="s">
        <v>37</v>
      </c>
      <c r="F272" s="136" t="s">
        <v>18</v>
      </c>
      <c r="G272" s="82" t="s">
        <v>262</v>
      </c>
      <c r="H272" s="88"/>
      <c r="I272" s="86">
        <f t="shared" si="87"/>
        <v>13000000</v>
      </c>
      <c r="J272" s="86"/>
      <c r="K272" s="86"/>
      <c r="L272" s="77">
        <f>L276+L273</f>
        <v>13000000</v>
      </c>
      <c r="M272" s="77">
        <f>M276+M273</f>
        <v>0</v>
      </c>
      <c r="N272" s="77">
        <f>N276+N273</f>
        <v>0</v>
      </c>
      <c r="O272" s="135">
        <f>O276+O273</f>
        <v>0</v>
      </c>
    </row>
    <row r="273" spans="2:15" ht="225">
      <c r="B273" s="115"/>
      <c r="C273" s="39" t="s">
        <v>257</v>
      </c>
      <c r="D273" s="132" t="s">
        <v>394</v>
      </c>
      <c r="E273" s="136" t="s">
        <v>37</v>
      </c>
      <c r="F273" s="136" t="s">
        <v>18</v>
      </c>
      <c r="G273" s="82" t="s">
        <v>263</v>
      </c>
      <c r="H273" s="88"/>
      <c r="I273" s="86">
        <f t="shared" si="87"/>
        <v>10000000</v>
      </c>
      <c r="J273" s="86"/>
      <c r="K273" s="86"/>
      <c r="L273" s="77">
        <f>L274+L275</f>
        <v>10000000</v>
      </c>
      <c r="M273" s="77">
        <f>M274+M275</f>
        <v>0</v>
      </c>
      <c r="N273" s="77">
        <f>N274+N275</f>
        <v>0</v>
      </c>
      <c r="O273" s="135">
        <f>O274+O275</f>
        <v>0</v>
      </c>
    </row>
    <row r="274" spans="2:15" ht="37.5">
      <c r="B274" s="115"/>
      <c r="C274" s="39" t="s">
        <v>106</v>
      </c>
      <c r="D274" s="132" t="s">
        <v>394</v>
      </c>
      <c r="E274" s="136" t="s">
        <v>37</v>
      </c>
      <c r="F274" s="136" t="s">
        <v>18</v>
      </c>
      <c r="G274" s="82" t="s">
        <v>263</v>
      </c>
      <c r="H274" s="88">
        <v>200</v>
      </c>
      <c r="I274" s="86">
        <f t="shared" si="87"/>
        <v>6779700</v>
      </c>
      <c r="J274" s="86"/>
      <c r="K274" s="86"/>
      <c r="L274" s="77">
        <v>6779700</v>
      </c>
      <c r="M274" s="77">
        <v>0</v>
      </c>
      <c r="N274" s="77"/>
      <c r="O274" s="135">
        <v>0</v>
      </c>
    </row>
    <row r="275" spans="2:15" ht="37.5">
      <c r="B275" s="115"/>
      <c r="C275" s="39" t="s">
        <v>254</v>
      </c>
      <c r="D275" s="132" t="s">
        <v>394</v>
      </c>
      <c r="E275" s="136" t="s">
        <v>37</v>
      </c>
      <c r="F275" s="136" t="s">
        <v>18</v>
      </c>
      <c r="G275" s="82" t="s">
        <v>263</v>
      </c>
      <c r="H275" s="88">
        <v>400</v>
      </c>
      <c r="I275" s="86">
        <f t="shared" si="87"/>
        <v>3220300</v>
      </c>
      <c r="J275" s="86"/>
      <c r="K275" s="86"/>
      <c r="L275" s="77">
        <v>3220300</v>
      </c>
      <c r="M275" s="77">
        <v>0</v>
      </c>
      <c r="N275" s="77">
        <v>0</v>
      </c>
      <c r="O275" s="135">
        <v>0</v>
      </c>
    </row>
    <row r="276" spans="2:15" ht="225">
      <c r="B276" s="115"/>
      <c r="C276" s="39" t="s">
        <v>260</v>
      </c>
      <c r="D276" s="132" t="s">
        <v>394</v>
      </c>
      <c r="E276" s="136" t="s">
        <v>37</v>
      </c>
      <c r="F276" s="136" t="s">
        <v>18</v>
      </c>
      <c r="G276" s="82" t="s">
        <v>264</v>
      </c>
      <c r="H276" s="88"/>
      <c r="I276" s="86">
        <f t="shared" si="87"/>
        <v>3000000</v>
      </c>
      <c r="J276" s="86"/>
      <c r="K276" s="86"/>
      <c r="L276" s="77">
        <f>L277</f>
        <v>3000000</v>
      </c>
      <c r="M276" s="77">
        <f>M277</f>
        <v>0</v>
      </c>
      <c r="N276" s="77">
        <f>N277</f>
        <v>0</v>
      </c>
      <c r="O276" s="135">
        <f>O277</f>
        <v>0</v>
      </c>
    </row>
    <row r="277" spans="2:15" ht="37.5">
      <c r="B277" s="115"/>
      <c r="C277" s="39" t="s">
        <v>106</v>
      </c>
      <c r="D277" s="132" t="s">
        <v>394</v>
      </c>
      <c r="E277" s="136" t="s">
        <v>37</v>
      </c>
      <c r="F277" s="136" t="s">
        <v>18</v>
      </c>
      <c r="G277" s="82" t="s">
        <v>264</v>
      </c>
      <c r="H277" s="88">
        <v>200</v>
      </c>
      <c r="I277" s="86">
        <f t="shared" si="87"/>
        <v>3000000</v>
      </c>
      <c r="J277" s="86"/>
      <c r="K277" s="86"/>
      <c r="L277" s="77">
        <v>3000000</v>
      </c>
      <c r="M277" s="77">
        <v>0</v>
      </c>
      <c r="N277" s="77">
        <v>0</v>
      </c>
      <c r="O277" s="135">
        <v>0</v>
      </c>
    </row>
    <row r="278" spans="2:15">
      <c r="B278" s="115"/>
      <c r="C278" s="39" t="s">
        <v>73</v>
      </c>
      <c r="D278" s="132" t="s">
        <v>394</v>
      </c>
      <c r="E278" s="136" t="s">
        <v>39</v>
      </c>
      <c r="F278" s="136"/>
      <c r="G278" s="82"/>
      <c r="H278" s="83"/>
      <c r="I278" s="86">
        <f t="shared" si="87"/>
        <v>132675500</v>
      </c>
      <c r="J278" s="86">
        <f t="shared" ref="J278:O278" si="90">J279+J285</f>
        <v>106045900</v>
      </c>
      <c r="K278" s="86">
        <f t="shared" si="90"/>
        <v>-2870400</v>
      </c>
      <c r="L278" s="77">
        <f t="shared" si="90"/>
        <v>21500000</v>
      </c>
      <c r="M278" s="77">
        <f t="shared" si="90"/>
        <v>8000000</v>
      </c>
      <c r="N278" s="77">
        <f t="shared" si="90"/>
        <v>0</v>
      </c>
      <c r="O278" s="135">
        <f t="shared" si="90"/>
        <v>0</v>
      </c>
    </row>
    <row r="279" spans="2:15">
      <c r="B279" s="115"/>
      <c r="C279" s="39" t="s">
        <v>74</v>
      </c>
      <c r="D279" s="132" t="s">
        <v>394</v>
      </c>
      <c r="E279" s="136" t="s">
        <v>39</v>
      </c>
      <c r="F279" s="136" t="s">
        <v>20</v>
      </c>
      <c r="G279" s="82"/>
      <c r="H279" s="83"/>
      <c r="I279" s="86">
        <f t="shared" si="87"/>
        <v>34960000</v>
      </c>
      <c r="J279" s="86">
        <f t="shared" ref="J279:O279" si="91">J280</f>
        <v>5460000</v>
      </c>
      <c r="K279" s="86">
        <f t="shared" si="91"/>
        <v>0</v>
      </c>
      <c r="L279" s="77">
        <f t="shared" si="91"/>
        <v>21500000</v>
      </c>
      <c r="M279" s="77">
        <f t="shared" si="91"/>
        <v>8000000</v>
      </c>
      <c r="N279" s="77">
        <f t="shared" si="91"/>
        <v>0</v>
      </c>
      <c r="O279" s="135">
        <f t="shared" si="91"/>
        <v>0</v>
      </c>
    </row>
    <row r="280" spans="2:15" ht="37.5">
      <c r="B280" s="115"/>
      <c r="C280" s="39" t="s">
        <v>359</v>
      </c>
      <c r="D280" s="132" t="s">
        <v>394</v>
      </c>
      <c r="E280" s="136" t="s">
        <v>39</v>
      </c>
      <c r="F280" s="136" t="s">
        <v>20</v>
      </c>
      <c r="G280" s="82">
        <v>9900000000</v>
      </c>
      <c r="H280" s="83"/>
      <c r="I280" s="86">
        <f t="shared" si="87"/>
        <v>34960000</v>
      </c>
      <c r="J280" s="86">
        <f>J283</f>
        <v>5460000</v>
      </c>
      <c r="K280" s="86">
        <f>K283</f>
        <v>0</v>
      </c>
      <c r="L280" s="77">
        <f>L283+L281</f>
        <v>21500000</v>
      </c>
      <c r="M280" s="77">
        <f>M283+M281</f>
        <v>8000000</v>
      </c>
      <c r="N280" s="77">
        <f>N283+N281</f>
        <v>0</v>
      </c>
      <c r="O280" s="135">
        <f>O283+O281</f>
        <v>0</v>
      </c>
    </row>
    <row r="281" spans="2:15" ht="37.5">
      <c r="B281" s="115"/>
      <c r="C281" s="39" t="s">
        <v>364</v>
      </c>
      <c r="D281" s="132" t="s">
        <v>394</v>
      </c>
      <c r="E281" s="136" t="s">
        <v>39</v>
      </c>
      <c r="F281" s="136" t="s">
        <v>20</v>
      </c>
      <c r="G281" s="82">
        <v>9900010580</v>
      </c>
      <c r="H281" s="83"/>
      <c r="I281" s="86">
        <f t="shared" si="87"/>
        <v>28000000</v>
      </c>
      <c r="J281" s="86"/>
      <c r="K281" s="86"/>
      <c r="L281" s="77">
        <f>L282</f>
        <v>20000000</v>
      </c>
      <c r="M281" s="77">
        <f>M282</f>
        <v>8000000</v>
      </c>
      <c r="N281" s="77">
        <f>N282</f>
        <v>0</v>
      </c>
      <c r="O281" s="135">
        <f>O282</f>
        <v>0</v>
      </c>
    </row>
    <row r="282" spans="2:15">
      <c r="B282" s="115"/>
      <c r="C282" s="39" t="s">
        <v>145</v>
      </c>
      <c r="D282" s="132" t="s">
        <v>394</v>
      </c>
      <c r="E282" s="136" t="s">
        <v>39</v>
      </c>
      <c r="F282" s="136" t="s">
        <v>20</v>
      </c>
      <c r="G282" s="82">
        <v>9900010580</v>
      </c>
      <c r="H282" s="83" t="s">
        <v>146</v>
      </c>
      <c r="I282" s="86">
        <f t="shared" si="87"/>
        <v>28000000</v>
      </c>
      <c r="J282" s="86"/>
      <c r="K282" s="86"/>
      <c r="L282" s="77">
        <v>20000000</v>
      </c>
      <c r="M282" s="77">
        <v>8000000</v>
      </c>
      <c r="N282" s="77">
        <v>0</v>
      </c>
      <c r="O282" s="135">
        <v>0</v>
      </c>
    </row>
    <row r="283" spans="2:15" ht="56.25">
      <c r="B283" s="115"/>
      <c r="C283" s="39" t="s">
        <v>365</v>
      </c>
      <c r="D283" s="132" t="s">
        <v>394</v>
      </c>
      <c r="E283" s="136" t="s">
        <v>39</v>
      </c>
      <c r="F283" s="136" t="s">
        <v>20</v>
      </c>
      <c r="G283" s="82">
        <v>9900010620</v>
      </c>
      <c r="H283" s="83"/>
      <c r="I283" s="86">
        <f t="shared" si="87"/>
        <v>6960000</v>
      </c>
      <c r="J283" s="86">
        <f t="shared" ref="J283:O283" si="92">J284</f>
        <v>5460000</v>
      </c>
      <c r="K283" s="86">
        <f t="shared" si="92"/>
        <v>0</v>
      </c>
      <c r="L283" s="77">
        <f t="shared" si="92"/>
        <v>1500000</v>
      </c>
      <c r="M283" s="77">
        <f t="shared" si="92"/>
        <v>0</v>
      </c>
      <c r="N283" s="77">
        <f t="shared" si="92"/>
        <v>0</v>
      </c>
      <c r="O283" s="135">
        <f t="shared" si="92"/>
        <v>0</v>
      </c>
    </row>
    <row r="284" spans="2:15">
      <c r="B284" s="115"/>
      <c r="C284" s="39" t="s">
        <v>145</v>
      </c>
      <c r="D284" s="132" t="s">
        <v>394</v>
      </c>
      <c r="E284" s="136" t="s">
        <v>39</v>
      </c>
      <c r="F284" s="136" t="s">
        <v>20</v>
      </c>
      <c r="G284" s="82">
        <v>9900010620</v>
      </c>
      <c r="H284" s="83" t="s">
        <v>146</v>
      </c>
      <c r="I284" s="86">
        <f t="shared" si="87"/>
        <v>6960000</v>
      </c>
      <c r="J284" s="86">
        <v>5460000</v>
      </c>
      <c r="K284" s="86"/>
      <c r="L284" s="77">
        <v>1500000</v>
      </c>
      <c r="M284" s="77">
        <v>0</v>
      </c>
      <c r="N284" s="77">
        <v>0</v>
      </c>
      <c r="O284" s="135">
        <v>0</v>
      </c>
    </row>
    <row r="285" spans="2:15">
      <c r="B285" s="115"/>
      <c r="C285" s="39" t="s">
        <v>75</v>
      </c>
      <c r="D285" s="132" t="s">
        <v>394</v>
      </c>
      <c r="E285" s="136" t="s">
        <v>39</v>
      </c>
      <c r="F285" s="136" t="s">
        <v>23</v>
      </c>
      <c r="G285" s="82"/>
      <c r="H285" s="83"/>
      <c r="I285" s="86">
        <f t="shared" si="87"/>
        <v>97715500</v>
      </c>
      <c r="J285" s="86">
        <f t="shared" ref="J285:O285" si="93">J286+J292</f>
        <v>100585900</v>
      </c>
      <c r="K285" s="86">
        <f t="shared" si="93"/>
        <v>-2870400</v>
      </c>
      <c r="L285" s="77">
        <f t="shared" si="93"/>
        <v>0</v>
      </c>
      <c r="M285" s="77">
        <f t="shared" si="93"/>
        <v>0</v>
      </c>
      <c r="N285" s="77">
        <f t="shared" si="93"/>
        <v>0</v>
      </c>
      <c r="O285" s="135">
        <f t="shared" si="93"/>
        <v>0</v>
      </c>
    </row>
    <row r="286" spans="2:15" ht="37.5">
      <c r="B286" s="134"/>
      <c r="C286" s="39" t="s">
        <v>218</v>
      </c>
      <c r="D286" s="132" t="s">
        <v>394</v>
      </c>
      <c r="E286" s="136" t="s">
        <v>39</v>
      </c>
      <c r="F286" s="136" t="s">
        <v>23</v>
      </c>
      <c r="G286" s="82">
        <v>600000000</v>
      </c>
      <c r="H286" s="83"/>
      <c r="I286" s="86">
        <f t="shared" si="87"/>
        <v>9593000</v>
      </c>
      <c r="J286" s="86">
        <f t="shared" ref="J286:O286" si="94">J287</f>
        <v>8671200</v>
      </c>
      <c r="K286" s="86">
        <f t="shared" si="94"/>
        <v>921800</v>
      </c>
      <c r="L286" s="77">
        <f t="shared" si="94"/>
        <v>0</v>
      </c>
      <c r="M286" s="77">
        <f t="shared" si="94"/>
        <v>0</v>
      </c>
      <c r="N286" s="77">
        <f t="shared" si="94"/>
        <v>0</v>
      </c>
      <c r="O286" s="135">
        <f t="shared" si="94"/>
        <v>0</v>
      </c>
    </row>
    <row r="287" spans="2:15">
      <c r="B287" s="115"/>
      <c r="C287" s="39" t="s">
        <v>219</v>
      </c>
      <c r="D287" s="132" t="s">
        <v>394</v>
      </c>
      <c r="E287" s="136" t="s">
        <v>39</v>
      </c>
      <c r="F287" s="136" t="s">
        <v>23</v>
      </c>
      <c r="G287" s="82">
        <v>601000000</v>
      </c>
      <c r="H287" s="83"/>
      <c r="I287" s="86">
        <f t="shared" si="87"/>
        <v>9593000</v>
      </c>
      <c r="J287" s="86">
        <f t="shared" ref="J287:O287" si="95">J290+J288</f>
        <v>8671200</v>
      </c>
      <c r="K287" s="86">
        <f t="shared" si="95"/>
        <v>921800</v>
      </c>
      <c r="L287" s="77">
        <f t="shared" si="95"/>
        <v>0</v>
      </c>
      <c r="M287" s="77">
        <f t="shared" si="95"/>
        <v>0</v>
      </c>
      <c r="N287" s="77">
        <f t="shared" si="95"/>
        <v>0</v>
      </c>
      <c r="O287" s="135">
        <f t="shared" si="95"/>
        <v>0</v>
      </c>
    </row>
    <row r="288" spans="2:15" ht="37.5">
      <c r="B288" s="115"/>
      <c r="C288" s="39" t="s">
        <v>220</v>
      </c>
      <c r="D288" s="132" t="s">
        <v>394</v>
      </c>
      <c r="E288" s="136" t="s">
        <v>39</v>
      </c>
      <c r="F288" s="136" t="s">
        <v>23</v>
      </c>
      <c r="G288" s="82">
        <v>6010010680</v>
      </c>
      <c r="H288" s="83"/>
      <c r="I288" s="86">
        <f t="shared" si="87"/>
        <v>4309200</v>
      </c>
      <c r="J288" s="86">
        <f t="shared" ref="J288:O288" si="96">J289</f>
        <v>0</v>
      </c>
      <c r="K288" s="86">
        <f t="shared" si="96"/>
        <v>0</v>
      </c>
      <c r="L288" s="77">
        <f t="shared" si="96"/>
        <v>4309200</v>
      </c>
      <c r="M288" s="77">
        <f t="shared" si="96"/>
        <v>0</v>
      </c>
      <c r="N288" s="77">
        <f t="shared" si="96"/>
        <v>0</v>
      </c>
      <c r="O288" s="135">
        <f t="shared" si="96"/>
        <v>0</v>
      </c>
    </row>
    <row r="289" spans="2:15">
      <c r="B289" s="115"/>
      <c r="C289" s="39" t="s">
        <v>145</v>
      </c>
      <c r="D289" s="132" t="s">
        <v>394</v>
      </c>
      <c r="E289" s="136" t="s">
        <v>39</v>
      </c>
      <c r="F289" s="136" t="s">
        <v>23</v>
      </c>
      <c r="G289" s="82">
        <v>6010010680</v>
      </c>
      <c r="H289" s="83" t="s">
        <v>146</v>
      </c>
      <c r="I289" s="86">
        <f t="shared" si="87"/>
        <v>4309200</v>
      </c>
      <c r="J289" s="86"/>
      <c r="K289" s="86"/>
      <c r="L289" s="77">
        <v>4309200</v>
      </c>
      <c r="M289" s="77">
        <v>0</v>
      </c>
      <c r="N289" s="77">
        <v>0</v>
      </c>
      <c r="O289" s="135">
        <v>0</v>
      </c>
    </row>
    <row r="290" spans="2:15" ht="37.5">
      <c r="B290" s="115"/>
      <c r="C290" s="39" t="s">
        <v>221</v>
      </c>
      <c r="D290" s="132" t="s">
        <v>394</v>
      </c>
      <c r="E290" s="136" t="s">
        <v>39</v>
      </c>
      <c r="F290" s="136" t="s">
        <v>23</v>
      </c>
      <c r="G290" s="82" t="s">
        <v>222</v>
      </c>
      <c r="H290" s="83"/>
      <c r="I290" s="86">
        <f t="shared" si="87"/>
        <v>5283800</v>
      </c>
      <c r="J290" s="86">
        <f t="shared" ref="J290:O290" si="97">J291</f>
        <v>8671200</v>
      </c>
      <c r="K290" s="86">
        <f t="shared" si="97"/>
        <v>921800</v>
      </c>
      <c r="L290" s="77">
        <f t="shared" si="97"/>
        <v>-4309200</v>
      </c>
      <c r="M290" s="77">
        <f t="shared" si="97"/>
        <v>0</v>
      </c>
      <c r="N290" s="77">
        <f t="shared" si="97"/>
        <v>0</v>
      </c>
      <c r="O290" s="135">
        <f t="shared" si="97"/>
        <v>0</v>
      </c>
    </row>
    <row r="291" spans="2:15">
      <c r="B291" s="115"/>
      <c r="C291" s="39" t="s">
        <v>145</v>
      </c>
      <c r="D291" s="132" t="s">
        <v>394</v>
      </c>
      <c r="E291" s="136" t="s">
        <v>39</v>
      </c>
      <c r="F291" s="136" t="s">
        <v>23</v>
      </c>
      <c r="G291" s="82" t="s">
        <v>222</v>
      </c>
      <c r="H291" s="83" t="s">
        <v>146</v>
      </c>
      <c r="I291" s="86">
        <f t="shared" si="87"/>
        <v>5283800</v>
      </c>
      <c r="J291" s="86">
        <v>8671200</v>
      </c>
      <c r="K291" s="86">
        <v>921800</v>
      </c>
      <c r="L291" s="77">
        <v>-4309200</v>
      </c>
      <c r="M291" s="77">
        <v>0</v>
      </c>
      <c r="N291" s="77">
        <v>0</v>
      </c>
      <c r="O291" s="135">
        <v>0</v>
      </c>
    </row>
    <row r="292" spans="2:15" ht="56.25">
      <c r="B292" s="115"/>
      <c r="C292" s="39" t="s">
        <v>251</v>
      </c>
      <c r="D292" s="132" t="s">
        <v>394</v>
      </c>
      <c r="E292" s="136" t="s">
        <v>39</v>
      </c>
      <c r="F292" s="136" t="s">
        <v>23</v>
      </c>
      <c r="G292" s="82">
        <v>6500000000</v>
      </c>
      <c r="H292" s="83"/>
      <c r="I292" s="86">
        <f t="shared" si="87"/>
        <v>88122500</v>
      </c>
      <c r="J292" s="86">
        <f t="shared" ref="J292:O292" si="98">J293</f>
        <v>91914700</v>
      </c>
      <c r="K292" s="86">
        <f t="shared" si="98"/>
        <v>-3792200</v>
      </c>
      <c r="L292" s="77">
        <f t="shared" si="98"/>
        <v>0</v>
      </c>
      <c r="M292" s="77">
        <f t="shared" si="98"/>
        <v>0</v>
      </c>
      <c r="N292" s="77">
        <f t="shared" si="98"/>
        <v>0</v>
      </c>
      <c r="O292" s="135">
        <f t="shared" si="98"/>
        <v>0</v>
      </c>
    </row>
    <row r="293" spans="2:15">
      <c r="B293" s="115"/>
      <c r="C293" s="39" t="s">
        <v>400</v>
      </c>
      <c r="D293" s="132" t="s">
        <v>394</v>
      </c>
      <c r="E293" s="136" t="s">
        <v>39</v>
      </c>
      <c r="F293" s="136" t="s">
        <v>23</v>
      </c>
      <c r="G293" s="82">
        <v>6520000000</v>
      </c>
      <c r="H293" s="83"/>
      <c r="I293" s="86">
        <f t="shared" si="87"/>
        <v>88122500</v>
      </c>
      <c r="J293" s="86">
        <f>J296</f>
        <v>91914700</v>
      </c>
      <c r="K293" s="86">
        <f>K296</f>
        <v>-3792200</v>
      </c>
      <c r="L293" s="77">
        <f>L296+L294</f>
        <v>0</v>
      </c>
      <c r="M293" s="77">
        <f>M296+M294</f>
        <v>0</v>
      </c>
      <c r="N293" s="77">
        <f>N296+N294</f>
        <v>0</v>
      </c>
      <c r="O293" s="135">
        <f>O296+O294</f>
        <v>0</v>
      </c>
    </row>
    <row r="294" spans="2:15" ht="93.75">
      <c r="B294" s="115"/>
      <c r="C294" s="39" t="s">
        <v>266</v>
      </c>
      <c r="D294" s="132" t="s">
        <v>394</v>
      </c>
      <c r="E294" s="136" t="s">
        <v>39</v>
      </c>
      <c r="F294" s="136" t="s">
        <v>23</v>
      </c>
      <c r="G294" s="82" t="s">
        <v>267</v>
      </c>
      <c r="H294" s="83"/>
      <c r="I294" s="86">
        <f t="shared" si="87"/>
        <v>37246600</v>
      </c>
      <c r="J294" s="86"/>
      <c r="K294" s="86"/>
      <c r="L294" s="77">
        <f>L295</f>
        <v>37246600</v>
      </c>
      <c r="M294" s="77">
        <f>M295</f>
        <v>0</v>
      </c>
      <c r="N294" s="77">
        <f>N295</f>
        <v>0</v>
      </c>
      <c r="O294" s="135">
        <f>O295</f>
        <v>0</v>
      </c>
    </row>
    <row r="295" spans="2:15" ht="37.5">
      <c r="B295" s="115"/>
      <c r="C295" s="39" t="s">
        <v>254</v>
      </c>
      <c r="D295" s="132" t="s">
        <v>394</v>
      </c>
      <c r="E295" s="136" t="s">
        <v>39</v>
      </c>
      <c r="F295" s="136" t="s">
        <v>23</v>
      </c>
      <c r="G295" s="82" t="s">
        <v>267</v>
      </c>
      <c r="H295" s="83" t="s">
        <v>268</v>
      </c>
      <c r="I295" s="86">
        <f t="shared" si="87"/>
        <v>37246600</v>
      </c>
      <c r="J295" s="86"/>
      <c r="K295" s="86"/>
      <c r="L295" s="77">
        <v>37246600</v>
      </c>
      <c r="M295" s="77">
        <v>0</v>
      </c>
      <c r="N295" s="77"/>
      <c r="O295" s="135">
        <v>0</v>
      </c>
    </row>
    <row r="296" spans="2:15" ht="93.75">
      <c r="B296" s="115"/>
      <c r="C296" s="39" t="s">
        <v>266</v>
      </c>
      <c r="D296" s="132" t="s">
        <v>394</v>
      </c>
      <c r="E296" s="136" t="s">
        <v>39</v>
      </c>
      <c r="F296" s="136" t="s">
        <v>23</v>
      </c>
      <c r="G296" s="82" t="s">
        <v>269</v>
      </c>
      <c r="H296" s="83"/>
      <c r="I296" s="86">
        <f t="shared" si="87"/>
        <v>50875900</v>
      </c>
      <c r="J296" s="86">
        <f t="shared" ref="J296:O296" si="99">J297+J298</f>
        <v>91914700</v>
      </c>
      <c r="K296" s="86">
        <f t="shared" si="99"/>
        <v>-3792200</v>
      </c>
      <c r="L296" s="77">
        <f t="shared" si="99"/>
        <v>-37246600</v>
      </c>
      <c r="M296" s="77">
        <f t="shared" si="99"/>
        <v>0</v>
      </c>
      <c r="N296" s="77">
        <f t="shared" si="99"/>
        <v>0</v>
      </c>
      <c r="O296" s="135">
        <f t="shared" si="99"/>
        <v>0</v>
      </c>
    </row>
    <row r="297" spans="2:15" ht="37.5">
      <c r="B297" s="115"/>
      <c r="C297" s="39" t="s">
        <v>106</v>
      </c>
      <c r="D297" s="132" t="s">
        <v>394</v>
      </c>
      <c r="E297" s="136" t="s">
        <v>39</v>
      </c>
      <c r="F297" s="136" t="s">
        <v>23</v>
      </c>
      <c r="G297" s="82" t="s">
        <v>269</v>
      </c>
      <c r="H297" s="83" t="s">
        <v>107</v>
      </c>
      <c r="I297" s="86">
        <f t="shared" si="87"/>
        <v>85132.1</v>
      </c>
      <c r="J297" s="86">
        <v>100000</v>
      </c>
      <c r="K297" s="86"/>
      <c r="L297" s="77">
        <v>-14867.9</v>
      </c>
      <c r="M297" s="77">
        <v>0</v>
      </c>
      <c r="N297" s="77">
        <v>0</v>
      </c>
      <c r="O297" s="135">
        <v>0</v>
      </c>
    </row>
    <row r="298" spans="2:15" ht="37.5">
      <c r="B298" s="115"/>
      <c r="C298" s="39" t="s">
        <v>254</v>
      </c>
      <c r="D298" s="132" t="s">
        <v>394</v>
      </c>
      <c r="E298" s="136" t="s">
        <v>39</v>
      </c>
      <c r="F298" s="136" t="s">
        <v>23</v>
      </c>
      <c r="G298" s="82" t="s">
        <v>269</v>
      </c>
      <c r="H298" s="83" t="s">
        <v>268</v>
      </c>
      <c r="I298" s="86">
        <f t="shared" si="87"/>
        <v>50790767.899999999</v>
      </c>
      <c r="J298" s="86">
        <v>91814700</v>
      </c>
      <c r="K298" s="86">
        <v>-3792200</v>
      </c>
      <c r="L298" s="77">
        <v>-37231732.100000001</v>
      </c>
      <c r="M298" s="77">
        <v>0</v>
      </c>
      <c r="N298" s="77">
        <v>0</v>
      </c>
      <c r="O298" s="135">
        <v>0</v>
      </c>
    </row>
    <row r="299" spans="2:15">
      <c r="B299" s="115"/>
      <c r="C299" s="39" t="s">
        <v>78</v>
      </c>
      <c r="D299" s="132" t="s">
        <v>394</v>
      </c>
      <c r="E299" s="136" t="s">
        <v>29</v>
      </c>
      <c r="F299" s="136" t="s">
        <v>86</v>
      </c>
      <c r="G299" s="82"/>
      <c r="H299" s="83"/>
      <c r="I299" s="86">
        <f t="shared" si="87"/>
        <v>6439500</v>
      </c>
      <c r="J299" s="86">
        <f t="shared" ref="J299:O301" si="100">J300</f>
        <v>333000</v>
      </c>
      <c r="K299" s="86">
        <f t="shared" si="100"/>
        <v>0</v>
      </c>
      <c r="L299" s="77">
        <f t="shared" si="100"/>
        <v>6106400</v>
      </c>
      <c r="M299" s="77">
        <f t="shared" si="100"/>
        <v>100</v>
      </c>
      <c r="N299" s="77">
        <f t="shared" si="100"/>
        <v>0</v>
      </c>
      <c r="O299" s="135">
        <f t="shared" si="100"/>
        <v>0</v>
      </c>
    </row>
    <row r="300" spans="2:15">
      <c r="B300" s="115"/>
      <c r="C300" s="39" t="s">
        <v>401</v>
      </c>
      <c r="D300" s="132" t="s">
        <v>394</v>
      </c>
      <c r="E300" s="136" t="s">
        <v>29</v>
      </c>
      <c r="F300" s="136" t="s">
        <v>16</v>
      </c>
      <c r="G300" s="82"/>
      <c r="H300" s="83"/>
      <c r="I300" s="86">
        <f t="shared" si="87"/>
        <v>6439500</v>
      </c>
      <c r="J300" s="86">
        <f t="shared" si="100"/>
        <v>333000</v>
      </c>
      <c r="K300" s="86">
        <f t="shared" si="100"/>
        <v>0</v>
      </c>
      <c r="L300" s="77">
        <f t="shared" si="100"/>
        <v>6106400</v>
      </c>
      <c r="M300" s="77">
        <f t="shared" si="100"/>
        <v>100</v>
      </c>
      <c r="N300" s="77">
        <f t="shared" si="100"/>
        <v>0</v>
      </c>
      <c r="O300" s="135">
        <f t="shared" si="100"/>
        <v>0</v>
      </c>
    </row>
    <row r="301" spans="2:15" ht="56.25">
      <c r="B301" s="115"/>
      <c r="C301" s="39" t="s">
        <v>251</v>
      </c>
      <c r="D301" s="132" t="s">
        <v>394</v>
      </c>
      <c r="E301" s="136" t="s">
        <v>29</v>
      </c>
      <c r="F301" s="136" t="s">
        <v>16</v>
      </c>
      <c r="G301" s="82">
        <v>6500000000</v>
      </c>
      <c r="H301" s="83"/>
      <c r="I301" s="86">
        <f t="shared" si="87"/>
        <v>6439500</v>
      </c>
      <c r="J301" s="86">
        <f t="shared" si="100"/>
        <v>333000</v>
      </c>
      <c r="K301" s="86">
        <f t="shared" si="100"/>
        <v>0</v>
      </c>
      <c r="L301" s="77">
        <f t="shared" si="100"/>
        <v>6106400</v>
      </c>
      <c r="M301" s="77">
        <f t="shared" si="100"/>
        <v>100</v>
      </c>
      <c r="N301" s="77">
        <f t="shared" si="100"/>
        <v>0</v>
      </c>
      <c r="O301" s="135">
        <f t="shared" si="100"/>
        <v>0</v>
      </c>
    </row>
    <row r="302" spans="2:15">
      <c r="B302" s="115"/>
      <c r="C302" s="39" t="s">
        <v>300</v>
      </c>
      <c r="D302" s="132" t="s">
        <v>394</v>
      </c>
      <c r="E302" s="136" t="s">
        <v>29</v>
      </c>
      <c r="F302" s="136" t="s">
        <v>16</v>
      </c>
      <c r="G302" s="82">
        <v>6580000000</v>
      </c>
      <c r="H302" s="83"/>
      <c r="I302" s="86">
        <f t="shared" si="87"/>
        <v>6439500</v>
      </c>
      <c r="J302" s="86">
        <f>J303</f>
        <v>333000</v>
      </c>
      <c r="K302" s="86">
        <f>K303</f>
        <v>0</v>
      </c>
      <c r="L302" s="77">
        <f>L303+L306</f>
        <v>6106400</v>
      </c>
      <c r="M302" s="77">
        <f>M303+M306</f>
        <v>100</v>
      </c>
      <c r="N302" s="77">
        <f>N303+N306</f>
        <v>0</v>
      </c>
      <c r="O302" s="135">
        <f>O303+O306</f>
        <v>0</v>
      </c>
    </row>
    <row r="303" spans="2:15">
      <c r="B303" s="115"/>
      <c r="C303" s="39" t="s">
        <v>302</v>
      </c>
      <c r="D303" s="132" t="s">
        <v>394</v>
      </c>
      <c r="E303" s="136" t="s">
        <v>29</v>
      </c>
      <c r="F303" s="136" t="s">
        <v>16</v>
      </c>
      <c r="G303" s="82">
        <v>6580010890</v>
      </c>
      <c r="H303" s="83"/>
      <c r="I303" s="86">
        <f t="shared" si="87"/>
        <v>333000</v>
      </c>
      <c r="J303" s="86">
        <f>J304</f>
        <v>333000</v>
      </c>
      <c r="K303" s="86">
        <f>K304</f>
        <v>0</v>
      </c>
      <c r="L303" s="77">
        <f>L304+L305</f>
        <v>0</v>
      </c>
      <c r="M303" s="77">
        <f>M304+M305</f>
        <v>0</v>
      </c>
      <c r="N303" s="77">
        <f>N304+N305</f>
        <v>0</v>
      </c>
      <c r="O303" s="135">
        <f>O304+O305</f>
        <v>0</v>
      </c>
    </row>
    <row r="304" spans="2:15" ht="37.5">
      <c r="B304" s="115"/>
      <c r="C304" s="39" t="s">
        <v>106</v>
      </c>
      <c r="D304" s="132" t="s">
        <v>394</v>
      </c>
      <c r="E304" s="136" t="s">
        <v>29</v>
      </c>
      <c r="F304" s="136" t="s">
        <v>16</v>
      </c>
      <c r="G304" s="82">
        <v>6580010890</v>
      </c>
      <c r="H304" s="83" t="s">
        <v>107</v>
      </c>
      <c r="I304" s="86">
        <f t="shared" si="87"/>
        <v>133500</v>
      </c>
      <c r="J304" s="86">
        <v>333000</v>
      </c>
      <c r="K304" s="86"/>
      <c r="L304" s="77">
        <v>-199500</v>
      </c>
      <c r="M304" s="77">
        <v>0</v>
      </c>
      <c r="N304" s="77">
        <v>0</v>
      </c>
      <c r="O304" s="135">
        <v>0</v>
      </c>
    </row>
    <row r="305" spans="1:972" ht="37.5">
      <c r="B305" s="115"/>
      <c r="C305" s="39" t="s">
        <v>254</v>
      </c>
      <c r="D305" s="132" t="s">
        <v>394</v>
      </c>
      <c r="E305" s="136" t="s">
        <v>29</v>
      </c>
      <c r="F305" s="136" t="s">
        <v>16</v>
      </c>
      <c r="G305" s="82">
        <v>6580010890</v>
      </c>
      <c r="H305" s="83" t="s">
        <v>268</v>
      </c>
      <c r="I305" s="86">
        <f t="shared" si="87"/>
        <v>199500</v>
      </c>
      <c r="J305" s="86"/>
      <c r="K305" s="86"/>
      <c r="L305" s="77">
        <v>199500</v>
      </c>
      <c r="M305" s="77">
        <v>0</v>
      </c>
      <c r="N305" s="77">
        <v>0</v>
      </c>
      <c r="O305" s="135">
        <v>0</v>
      </c>
    </row>
    <row r="306" spans="1:972" ht="75">
      <c r="B306" s="115"/>
      <c r="C306" s="39" t="s">
        <v>303</v>
      </c>
      <c r="D306" s="132" t="s">
        <v>394</v>
      </c>
      <c r="E306" s="136" t="s">
        <v>29</v>
      </c>
      <c r="F306" s="136" t="s">
        <v>16</v>
      </c>
      <c r="G306" s="82" t="s">
        <v>304</v>
      </c>
      <c r="H306" s="83"/>
      <c r="I306" s="86">
        <f t="shared" si="87"/>
        <v>6106500</v>
      </c>
      <c r="J306" s="86"/>
      <c r="K306" s="86"/>
      <c r="L306" s="77">
        <f>L307</f>
        <v>6106400</v>
      </c>
      <c r="M306" s="77">
        <f>M307</f>
        <v>100</v>
      </c>
      <c r="N306" s="77">
        <f>N307</f>
        <v>0</v>
      </c>
      <c r="O306" s="135">
        <f>O307</f>
        <v>0</v>
      </c>
    </row>
    <row r="307" spans="1:972" ht="37.5">
      <c r="B307" s="115"/>
      <c r="C307" s="39" t="s">
        <v>254</v>
      </c>
      <c r="D307" s="132" t="s">
        <v>394</v>
      </c>
      <c r="E307" s="136" t="s">
        <v>29</v>
      </c>
      <c r="F307" s="136" t="s">
        <v>16</v>
      </c>
      <c r="G307" s="82" t="s">
        <v>304</v>
      </c>
      <c r="H307" s="83" t="s">
        <v>268</v>
      </c>
      <c r="I307" s="86">
        <f t="shared" si="87"/>
        <v>6106500</v>
      </c>
      <c r="J307" s="86"/>
      <c r="K307" s="86"/>
      <c r="L307" s="77">
        <v>6106400</v>
      </c>
      <c r="M307" s="77">
        <v>100</v>
      </c>
      <c r="N307" s="77">
        <v>0</v>
      </c>
      <c r="O307" s="135">
        <v>0</v>
      </c>
    </row>
    <row r="308" spans="1:972" s="114" customFormat="1" ht="56.25">
      <c r="A308" s="112"/>
      <c r="B308" s="115" t="s">
        <v>42</v>
      </c>
      <c r="C308" s="30" t="s">
        <v>402</v>
      </c>
      <c r="D308" s="30">
        <v>905</v>
      </c>
      <c r="E308" s="139"/>
      <c r="F308" s="139"/>
      <c r="G308" s="89"/>
      <c r="H308" s="90"/>
      <c r="I308" s="130">
        <f t="shared" si="87"/>
        <v>53428300</v>
      </c>
      <c r="J308" s="130">
        <f t="shared" ref="J308:O308" si="101">J309+J321+J327</f>
        <v>53428300</v>
      </c>
      <c r="K308" s="130">
        <f t="shared" si="101"/>
        <v>0</v>
      </c>
      <c r="L308" s="75">
        <f t="shared" si="101"/>
        <v>0</v>
      </c>
      <c r="M308" s="75">
        <f t="shared" si="101"/>
        <v>0</v>
      </c>
      <c r="N308" s="75">
        <f t="shared" si="101"/>
        <v>0</v>
      </c>
      <c r="O308" s="131">
        <f t="shared" si="101"/>
        <v>0</v>
      </c>
      <c r="AKJ308" s="42"/>
    </row>
    <row r="309" spans="1:972">
      <c r="B309" s="115"/>
      <c r="C309" s="39" t="s">
        <v>15</v>
      </c>
      <c r="D309" s="39">
        <v>905</v>
      </c>
      <c r="E309" s="136" t="s">
        <v>16</v>
      </c>
      <c r="F309" s="136" t="s">
        <v>86</v>
      </c>
      <c r="G309" s="82"/>
      <c r="H309" s="83"/>
      <c r="I309" s="86">
        <f t="shared" si="87"/>
        <v>33428300</v>
      </c>
      <c r="J309" s="86">
        <f t="shared" ref="J309:O309" si="102">J310+J316</f>
        <v>33428300</v>
      </c>
      <c r="K309" s="86">
        <f t="shared" si="102"/>
        <v>0</v>
      </c>
      <c r="L309" s="77">
        <f t="shared" si="102"/>
        <v>0</v>
      </c>
      <c r="M309" s="77">
        <f t="shared" si="102"/>
        <v>0</v>
      </c>
      <c r="N309" s="77">
        <f t="shared" si="102"/>
        <v>0</v>
      </c>
      <c r="O309" s="135">
        <f t="shared" si="102"/>
        <v>0</v>
      </c>
    </row>
    <row r="310" spans="1:972" ht="37.5">
      <c r="B310" s="115"/>
      <c r="C310" s="39" t="s">
        <v>403</v>
      </c>
      <c r="D310" s="39">
        <v>905</v>
      </c>
      <c r="E310" s="136" t="s">
        <v>16</v>
      </c>
      <c r="F310" s="136" t="s">
        <v>27</v>
      </c>
      <c r="G310" s="82"/>
      <c r="H310" s="83"/>
      <c r="I310" s="86">
        <f t="shared" si="87"/>
        <v>28315500</v>
      </c>
      <c r="J310" s="86">
        <f t="shared" ref="J310:O312" si="103">J311</f>
        <v>28315500</v>
      </c>
      <c r="K310" s="86">
        <f t="shared" si="103"/>
        <v>0</v>
      </c>
      <c r="L310" s="77">
        <f t="shared" si="103"/>
        <v>0</v>
      </c>
      <c r="M310" s="77">
        <f t="shared" si="103"/>
        <v>0</v>
      </c>
      <c r="N310" s="77">
        <f t="shared" si="103"/>
        <v>0</v>
      </c>
      <c r="O310" s="135">
        <f t="shared" si="103"/>
        <v>0</v>
      </c>
    </row>
    <row r="311" spans="1:972" ht="37.5">
      <c r="B311" s="115"/>
      <c r="C311" s="39" t="s">
        <v>100</v>
      </c>
      <c r="D311" s="39">
        <v>905</v>
      </c>
      <c r="E311" s="136" t="s">
        <v>16</v>
      </c>
      <c r="F311" s="136" t="s">
        <v>27</v>
      </c>
      <c r="G311" s="82">
        <v>5000000000</v>
      </c>
      <c r="H311" s="83"/>
      <c r="I311" s="86">
        <f t="shared" si="87"/>
        <v>28315500</v>
      </c>
      <c r="J311" s="86">
        <f t="shared" si="103"/>
        <v>28315500</v>
      </c>
      <c r="K311" s="86">
        <f t="shared" si="103"/>
        <v>0</v>
      </c>
      <c r="L311" s="77">
        <f t="shared" si="103"/>
        <v>0</v>
      </c>
      <c r="M311" s="77">
        <f t="shared" si="103"/>
        <v>0</v>
      </c>
      <c r="N311" s="77">
        <f t="shared" si="103"/>
        <v>0</v>
      </c>
      <c r="O311" s="135">
        <f t="shared" si="103"/>
        <v>0</v>
      </c>
    </row>
    <row r="312" spans="1:972" ht="37.5">
      <c r="B312" s="115"/>
      <c r="C312" s="39" t="s">
        <v>108</v>
      </c>
      <c r="D312" s="39">
        <v>905</v>
      </c>
      <c r="E312" s="136" t="s">
        <v>16</v>
      </c>
      <c r="F312" s="136" t="s">
        <v>27</v>
      </c>
      <c r="G312" s="82">
        <v>5020000000</v>
      </c>
      <c r="H312" s="83"/>
      <c r="I312" s="86">
        <f t="shared" si="87"/>
        <v>28315500</v>
      </c>
      <c r="J312" s="86">
        <f t="shared" si="103"/>
        <v>28315500</v>
      </c>
      <c r="K312" s="86">
        <f t="shared" si="103"/>
        <v>0</v>
      </c>
      <c r="L312" s="77">
        <f t="shared" si="103"/>
        <v>0</v>
      </c>
      <c r="M312" s="77">
        <f t="shared" si="103"/>
        <v>0</v>
      </c>
      <c r="N312" s="77">
        <f t="shared" si="103"/>
        <v>0</v>
      </c>
      <c r="O312" s="135">
        <f t="shared" si="103"/>
        <v>0</v>
      </c>
    </row>
    <row r="313" spans="1:972" ht="37.5">
      <c r="B313" s="115"/>
      <c r="C313" s="39" t="s">
        <v>102</v>
      </c>
      <c r="D313" s="39">
        <v>905</v>
      </c>
      <c r="E313" s="136" t="s">
        <v>16</v>
      </c>
      <c r="F313" s="136" t="s">
        <v>27</v>
      </c>
      <c r="G313" s="82">
        <v>5020000190</v>
      </c>
      <c r="H313" s="83"/>
      <c r="I313" s="86">
        <f t="shared" si="87"/>
        <v>28315500</v>
      </c>
      <c r="J313" s="86">
        <f t="shared" ref="J313:O313" si="104">J315+J314</f>
        <v>28315500</v>
      </c>
      <c r="K313" s="86">
        <f t="shared" si="104"/>
        <v>0</v>
      </c>
      <c r="L313" s="77">
        <f t="shared" si="104"/>
        <v>0</v>
      </c>
      <c r="M313" s="77">
        <f t="shared" si="104"/>
        <v>0</v>
      </c>
      <c r="N313" s="77">
        <f t="shared" si="104"/>
        <v>0</v>
      </c>
      <c r="O313" s="135">
        <f t="shared" si="104"/>
        <v>0</v>
      </c>
    </row>
    <row r="314" spans="1:972" ht="75">
      <c r="B314" s="115"/>
      <c r="C314" s="39" t="s">
        <v>103</v>
      </c>
      <c r="D314" s="39">
        <v>905</v>
      </c>
      <c r="E314" s="136" t="s">
        <v>16</v>
      </c>
      <c r="F314" s="136" t="s">
        <v>27</v>
      </c>
      <c r="G314" s="82">
        <v>5020000190</v>
      </c>
      <c r="H314" s="83" t="s">
        <v>104</v>
      </c>
      <c r="I314" s="86">
        <f t="shared" si="87"/>
        <v>28307800</v>
      </c>
      <c r="J314" s="86">
        <v>28307800</v>
      </c>
      <c r="K314" s="86"/>
      <c r="L314" s="77"/>
      <c r="M314" s="77"/>
      <c r="N314" s="77"/>
      <c r="O314" s="135"/>
    </row>
    <row r="315" spans="1:972">
      <c r="B315" s="115"/>
      <c r="C315" s="39" t="s">
        <v>109</v>
      </c>
      <c r="D315" s="39">
        <v>905</v>
      </c>
      <c r="E315" s="136" t="s">
        <v>16</v>
      </c>
      <c r="F315" s="136" t="s">
        <v>27</v>
      </c>
      <c r="G315" s="82">
        <v>5020000190</v>
      </c>
      <c r="H315" s="83" t="s">
        <v>110</v>
      </c>
      <c r="I315" s="86">
        <f t="shared" si="87"/>
        <v>7700</v>
      </c>
      <c r="J315" s="86">
        <v>7700</v>
      </c>
      <c r="K315" s="86"/>
      <c r="L315" s="77"/>
      <c r="M315" s="77"/>
      <c r="N315" s="77"/>
      <c r="O315" s="135"/>
    </row>
    <row r="316" spans="1:972">
      <c r="B316" s="115"/>
      <c r="C316" s="39" t="s">
        <v>31</v>
      </c>
      <c r="D316" s="39">
        <v>905</v>
      </c>
      <c r="E316" s="136" t="s">
        <v>16</v>
      </c>
      <c r="F316" s="136" t="s">
        <v>32</v>
      </c>
      <c r="G316" s="82"/>
      <c r="H316" s="83"/>
      <c r="I316" s="86">
        <f t="shared" si="87"/>
        <v>5112800</v>
      </c>
      <c r="J316" s="86">
        <f t="shared" ref="J316:O319" si="105">J317</f>
        <v>5112800</v>
      </c>
      <c r="K316" s="86">
        <f t="shared" si="105"/>
        <v>0</v>
      </c>
      <c r="L316" s="77">
        <f t="shared" si="105"/>
        <v>0</v>
      </c>
      <c r="M316" s="77">
        <f t="shared" si="105"/>
        <v>0</v>
      </c>
      <c r="N316" s="77">
        <f t="shared" si="105"/>
        <v>0</v>
      </c>
      <c r="O316" s="135">
        <f t="shared" si="105"/>
        <v>0</v>
      </c>
    </row>
    <row r="317" spans="1:972" ht="37.5">
      <c r="B317" s="115"/>
      <c r="C317" s="39" t="s">
        <v>100</v>
      </c>
      <c r="D317" s="39">
        <v>905</v>
      </c>
      <c r="E317" s="136" t="s">
        <v>16</v>
      </c>
      <c r="F317" s="136" t="s">
        <v>32</v>
      </c>
      <c r="G317" s="82">
        <v>500000000</v>
      </c>
      <c r="H317" s="83"/>
      <c r="I317" s="86">
        <f t="shared" si="87"/>
        <v>5112800</v>
      </c>
      <c r="J317" s="86">
        <f t="shared" si="105"/>
        <v>5112800</v>
      </c>
      <c r="K317" s="86">
        <f t="shared" si="105"/>
        <v>0</v>
      </c>
      <c r="L317" s="77">
        <f t="shared" si="105"/>
        <v>0</v>
      </c>
      <c r="M317" s="77">
        <f t="shared" si="105"/>
        <v>0</v>
      </c>
      <c r="N317" s="77">
        <f t="shared" si="105"/>
        <v>0</v>
      </c>
      <c r="O317" s="135">
        <f t="shared" si="105"/>
        <v>0</v>
      </c>
    </row>
    <row r="318" spans="1:972" ht="37.5">
      <c r="B318" s="115"/>
      <c r="C318" s="39" t="s">
        <v>119</v>
      </c>
      <c r="D318" s="39">
        <v>905</v>
      </c>
      <c r="E318" s="136" t="s">
        <v>16</v>
      </c>
      <c r="F318" s="136" t="s">
        <v>32</v>
      </c>
      <c r="G318" s="82">
        <v>5030000000</v>
      </c>
      <c r="H318" s="83"/>
      <c r="I318" s="86">
        <f t="shared" si="87"/>
        <v>5112800</v>
      </c>
      <c r="J318" s="86">
        <f t="shared" si="105"/>
        <v>5112800</v>
      </c>
      <c r="K318" s="86">
        <f t="shared" si="105"/>
        <v>0</v>
      </c>
      <c r="L318" s="77">
        <f t="shared" si="105"/>
        <v>0</v>
      </c>
      <c r="M318" s="77">
        <f t="shared" si="105"/>
        <v>0</v>
      </c>
      <c r="N318" s="77">
        <f t="shared" si="105"/>
        <v>0</v>
      </c>
      <c r="O318" s="135">
        <f t="shared" si="105"/>
        <v>0</v>
      </c>
    </row>
    <row r="319" spans="1:972" ht="37.5">
      <c r="B319" s="115"/>
      <c r="C319" s="39" t="s">
        <v>120</v>
      </c>
      <c r="D319" s="39">
        <v>905</v>
      </c>
      <c r="E319" s="136" t="s">
        <v>16</v>
      </c>
      <c r="F319" s="136" t="s">
        <v>32</v>
      </c>
      <c r="G319" s="82">
        <v>5030010030</v>
      </c>
      <c r="H319" s="83"/>
      <c r="I319" s="86">
        <f t="shared" si="87"/>
        <v>5112800</v>
      </c>
      <c r="J319" s="86">
        <f t="shared" si="105"/>
        <v>5112800</v>
      </c>
      <c r="K319" s="86">
        <f t="shared" si="105"/>
        <v>0</v>
      </c>
      <c r="L319" s="77">
        <f t="shared" si="105"/>
        <v>0</v>
      </c>
      <c r="M319" s="77">
        <f t="shared" si="105"/>
        <v>0</v>
      </c>
      <c r="N319" s="77">
        <f t="shared" si="105"/>
        <v>0</v>
      </c>
      <c r="O319" s="135">
        <f t="shared" si="105"/>
        <v>0</v>
      </c>
    </row>
    <row r="320" spans="1:972" ht="37.5">
      <c r="B320" s="115"/>
      <c r="C320" s="39" t="s">
        <v>106</v>
      </c>
      <c r="D320" s="39">
        <v>905</v>
      </c>
      <c r="E320" s="136" t="s">
        <v>16</v>
      </c>
      <c r="F320" s="136" t="s">
        <v>32</v>
      </c>
      <c r="G320" s="82">
        <v>5030010030</v>
      </c>
      <c r="H320" s="83" t="s">
        <v>107</v>
      </c>
      <c r="I320" s="86">
        <f t="shared" si="87"/>
        <v>5112800</v>
      </c>
      <c r="J320" s="86">
        <v>5112800</v>
      </c>
      <c r="K320" s="86"/>
      <c r="L320" s="77"/>
      <c r="M320" s="77"/>
      <c r="N320" s="77"/>
      <c r="O320" s="135"/>
    </row>
    <row r="321" spans="1:972" ht="37.5">
      <c r="B321" s="115"/>
      <c r="C321" s="39" t="s">
        <v>85</v>
      </c>
      <c r="D321" s="39">
        <v>905</v>
      </c>
      <c r="E321" s="136" t="s">
        <v>41</v>
      </c>
      <c r="F321" s="136" t="s">
        <v>86</v>
      </c>
      <c r="G321" s="82"/>
      <c r="H321" s="83"/>
      <c r="I321" s="86">
        <f t="shared" si="87"/>
        <v>20000000</v>
      </c>
      <c r="J321" s="86">
        <f t="shared" ref="J321:O325" si="106">J322</f>
        <v>20000000</v>
      </c>
      <c r="K321" s="86">
        <f t="shared" si="106"/>
        <v>0</v>
      </c>
      <c r="L321" s="77">
        <f t="shared" si="106"/>
        <v>0</v>
      </c>
      <c r="M321" s="77">
        <f t="shared" si="106"/>
        <v>0</v>
      </c>
      <c r="N321" s="77">
        <f t="shared" si="106"/>
        <v>0</v>
      </c>
      <c r="O321" s="135">
        <f t="shared" si="106"/>
        <v>0</v>
      </c>
    </row>
    <row r="322" spans="1:972" ht="56.25">
      <c r="B322" s="115"/>
      <c r="C322" s="39" t="s">
        <v>87</v>
      </c>
      <c r="D322" s="39">
        <v>905</v>
      </c>
      <c r="E322" s="136" t="s">
        <v>41</v>
      </c>
      <c r="F322" s="136" t="s">
        <v>16</v>
      </c>
      <c r="G322" s="82"/>
      <c r="H322" s="83"/>
      <c r="I322" s="86">
        <f t="shared" si="87"/>
        <v>20000000</v>
      </c>
      <c r="J322" s="86">
        <f t="shared" si="106"/>
        <v>20000000</v>
      </c>
      <c r="K322" s="86">
        <f t="shared" si="106"/>
        <v>0</v>
      </c>
      <c r="L322" s="77">
        <f t="shared" si="106"/>
        <v>0</v>
      </c>
      <c r="M322" s="77">
        <f t="shared" si="106"/>
        <v>0</v>
      </c>
      <c r="N322" s="77">
        <f t="shared" si="106"/>
        <v>0</v>
      </c>
      <c r="O322" s="135">
        <f t="shared" si="106"/>
        <v>0</v>
      </c>
    </row>
    <row r="323" spans="1:972" ht="37.5">
      <c r="B323" s="115"/>
      <c r="C323" s="39" t="s">
        <v>125</v>
      </c>
      <c r="D323" s="39">
        <v>905</v>
      </c>
      <c r="E323" s="136" t="s">
        <v>41</v>
      </c>
      <c r="F323" s="136" t="s">
        <v>16</v>
      </c>
      <c r="G323" s="82">
        <v>5100000000</v>
      </c>
      <c r="H323" s="83"/>
      <c r="I323" s="86">
        <f t="shared" si="87"/>
        <v>20000000</v>
      </c>
      <c r="J323" s="86">
        <f t="shared" si="106"/>
        <v>20000000</v>
      </c>
      <c r="K323" s="86">
        <f t="shared" si="106"/>
        <v>0</v>
      </c>
      <c r="L323" s="77">
        <f t="shared" si="106"/>
        <v>0</v>
      </c>
      <c r="M323" s="77">
        <f t="shared" si="106"/>
        <v>0</v>
      </c>
      <c r="N323" s="77">
        <f t="shared" si="106"/>
        <v>0</v>
      </c>
      <c r="O323" s="135">
        <f t="shared" si="106"/>
        <v>0</v>
      </c>
    </row>
    <row r="324" spans="1:972" ht="37.5">
      <c r="B324" s="115"/>
      <c r="C324" s="39" t="s">
        <v>126</v>
      </c>
      <c r="D324" s="39">
        <v>905</v>
      </c>
      <c r="E324" s="136" t="s">
        <v>41</v>
      </c>
      <c r="F324" s="136" t="s">
        <v>16</v>
      </c>
      <c r="G324" s="82">
        <v>5110000000</v>
      </c>
      <c r="H324" s="83"/>
      <c r="I324" s="86">
        <f t="shared" si="87"/>
        <v>20000000</v>
      </c>
      <c r="J324" s="86">
        <f t="shared" si="106"/>
        <v>20000000</v>
      </c>
      <c r="K324" s="86">
        <f t="shared" si="106"/>
        <v>0</v>
      </c>
      <c r="L324" s="77">
        <f t="shared" si="106"/>
        <v>0</v>
      </c>
      <c r="M324" s="77">
        <f t="shared" si="106"/>
        <v>0</v>
      </c>
      <c r="N324" s="77">
        <f t="shared" si="106"/>
        <v>0</v>
      </c>
      <c r="O324" s="135">
        <f t="shared" si="106"/>
        <v>0</v>
      </c>
    </row>
    <row r="325" spans="1:972" ht="37.5">
      <c r="B325" s="115"/>
      <c r="C325" s="39" t="s">
        <v>127</v>
      </c>
      <c r="D325" s="39">
        <v>905</v>
      </c>
      <c r="E325" s="136" t="s">
        <v>41</v>
      </c>
      <c r="F325" s="136" t="s">
        <v>16</v>
      </c>
      <c r="G325" s="82" t="s">
        <v>128</v>
      </c>
      <c r="H325" s="83"/>
      <c r="I325" s="86">
        <f t="shared" si="87"/>
        <v>20000000</v>
      </c>
      <c r="J325" s="86">
        <f t="shared" si="106"/>
        <v>20000000</v>
      </c>
      <c r="K325" s="86">
        <f t="shared" si="106"/>
        <v>0</v>
      </c>
      <c r="L325" s="77">
        <f t="shared" si="106"/>
        <v>0</v>
      </c>
      <c r="M325" s="77">
        <f t="shared" si="106"/>
        <v>0</v>
      </c>
      <c r="N325" s="77">
        <f t="shared" si="106"/>
        <v>0</v>
      </c>
      <c r="O325" s="135">
        <f t="shared" si="106"/>
        <v>0</v>
      </c>
    </row>
    <row r="326" spans="1:972">
      <c r="B326" s="115"/>
      <c r="C326" s="39" t="s">
        <v>129</v>
      </c>
      <c r="D326" s="39">
        <v>905</v>
      </c>
      <c r="E326" s="136" t="s">
        <v>41</v>
      </c>
      <c r="F326" s="136" t="s">
        <v>16</v>
      </c>
      <c r="G326" s="82" t="s">
        <v>128</v>
      </c>
      <c r="H326" s="83" t="s">
        <v>130</v>
      </c>
      <c r="I326" s="86">
        <f t="shared" si="87"/>
        <v>20000000</v>
      </c>
      <c r="J326" s="86">
        <v>20000000</v>
      </c>
      <c r="K326" s="86"/>
      <c r="L326" s="77"/>
      <c r="M326" s="77"/>
      <c r="N326" s="77"/>
      <c r="O326" s="135"/>
    </row>
    <row r="327" spans="1:972">
      <c r="B327" s="115"/>
      <c r="D327" s="39"/>
      <c r="E327" s="136"/>
      <c r="F327" s="136"/>
      <c r="G327" s="82"/>
      <c r="H327" s="83"/>
      <c r="I327" s="86"/>
      <c r="J327" s="86"/>
      <c r="K327" s="86"/>
      <c r="L327" s="77"/>
      <c r="M327" s="77"/>
      <c r="N327" s="77"/>
      <c r="O327" s="135"/>
    </row>
    <row r="328" spans="1:972" s="114" customFormat="1" ht="56.25">
      <c r="A328" s="112"/>
      <c r="B328" s="115" t="s">
        <v>51</v>
      </c>
      <c r="C328" s="30" t="s">
        <v>404</v>
      </c>
      <c r="D328" s="30">
        <v>910</v>
      </c>
      <c r="E328" s="139"/>
      <c r="F328" s="139"/>
      <c r="G328" s="89"/>
      <c r="H328" s="90"/>
      <c r="I328" s="130">
        <f t="shared" ref="I328:I359" si="107">SUM(J328:O328)</f>
        <v>7803900</v>
      </c>
      <c r="J328" s="130">
        <f t="shared" ref="J328:O328" si="108">J329</f>
        <v>7742300</v>
      </c>
      <c r="K328" s="130">
        <f t="shared" si="108"/>
        <v>0</v>
      </c>
      <c r="L328" s="75">
        <f t="shared" si="108"/>
        <v>29800</v>
      </c>
      <c r="M328" s="75">
        <f t="shared" si="108"/>
        <v>0</v>
      </c>
      <c r="N328" s="75">
        <f t="shared" si="108"/>
        <v>31800</v>
      </c>
      <c r="O328" s="131">
        <f t="shared" si="108"/>
        <v>0</v>
      </c>
      <c r="AKJ328" s="42"/>
    </row>
    <row r="329" spans="1:972">
      <c r="B329" s="115"/>
      <c r="C329" s="39" t="s">
        <v>15</v>
      </c>
      <c r="D329" s="39">
        <v>910</v>
      </c>
      <c r="E329" s="136" t="s">
        <v>16</v>
      </c>
      <c r="F329" s="136" t="s">
        <v>86</v>
      </c>
      <c r="G329" s="82"/>
      <c r="H329" s="83"/>
      <c r="I329" s="86">
        <f t="shared" si="107"/>
        <v>7803900</v>
      </c>
      <c r="J329" s="86">
        <f t="shared" ref="J329:O329" si="109">J330+J340</f>
        <v>7742300</v>
      </c>
      <c r="K329" s="86">
        <f t="shared" si="109"/>
        <v>0</v>
      </c>
      <c r="L329" s="77">
        <f t="shared" si="109"/>
        <v>29800</v>
      </c>
      <c r="M329" s="77">
        <f t="shared" si="109"/>
        <v>0</v>
      </c>
      <c r="N329" s="77">
        <f t="shared" si="109"/>
        <v>31800</v>
      </c>
      <c r="O329" s="135">
        <f t="shared" si="109"/>
        <v>0</v>
      </c>
    </row>
    <row r="330" spans="1:972" ht="37.5">
      <c r="B330" s="115"/>
      <c r="C330" s="39" t="s">
        <v>403</v>
      </c>
      <c r="D330" s="39">
        <v>910</v>
      </c>
      <c r="E330" s="136" t="s">
        <v>16</v>
      </c>
      <c r="F330" s="136" t="s">
        <v>27</v>
      </c>
      <c r="G330" s="82"/>
      <c r="H330" s="83"/>
      <c r="I330" s="86">
        <f t="shared" si="107"/>
        <v>7503900</v>
      </c>
      <c r="J330" s="86">
        <f t="shared" ref="J330:O330" si="110">J331</f>
        <v>7442300</v>
      </c>
      <c r="K330" s="86">
        <f t="shared" si="110"/>
        <v>0</v>
      </c>
      <c r="L330" s="77">
        <f t="shared" si="110"/>
        <v>29800</v>
      </c>
      <c r="M330" s="77">
        <f t="shared" si="110"/>
        <v>0</v>
      </c>
      <c r="N330" s="77">
        <f t="shared" si="110"/>
        <v>31800</v>
      </c>
      <c r="O330" s="135">
        <f t="shared" si="110"/>
        <v>0</v>
      </c>
    </row>
    <row r="331" spans="1:972" ht="37.5">
      <c r="B331" s="115"/>
      <c r="C331" s="39" t="s">
        <v>359</v>
      </c>
      <c r="D331" s="39">
        <v>910</v>
      </c>
      <c r="E331" s="136" t="s">
        <v>16</v>
      </c>
      <c r="F331" s="136" t="s">
        <v>27</v>
      </c>
      <c r="G331" s="82">
        <v>9900000000</v>
      </c>
      <c r="H331" s="83"/>
      <c r="I331" s="86">
        <f t="shared" si="107"/>
        <v>7503900</v>
      </c>
      <c r="J331" s="86">
        <f t="shared" ref="J331:O331" si="111">J332+J335</f>
        <v>7442300</v>
      </c>
      <c r="K331" s="86">
        <f t="shared" si="111"/>
        <v>0</v>
      </c>
      <c r="L331" s="77">
        <f t="shared" si="111"/>
        <v>29800</v>
      </c>
      <c r="M331" s="77">
        <f t="shared" si="111"/>
        <v>0</v>
      </c>
      <c r="N331" s="77">
        <f t="shared" si="111"/>
        <v>31800</v>
      </c>
      <c r="O331" s="135">
        <f t="shared" si="111"/>
        <v>0</v>
      </c>
    </row>
    <row r="332" spans="1:972" ht="56.25">
      <c r="B332" s="115"/>
      <c r="C332" s="39" t="s">
        <v>371</v>
      </c>
      <c r="D332" s="39">
        <v>910</v>
      </c>
      <c r="E332" s="136" t="s">
        <v>16</v>
      </c>
      <c r="F332" s="136" t="s">
        <v>27</v>
      </c>
      <c r="G332" s="82">
        <v>9910000000</v>
      </c>
      <c r="H332" s="83"/>
      <c r="I332" s="86">
        <f t="shared" si="107"/>
        <v>3536800</v>
      </c>
      <c r="J332" s="86">
        <f t="shared" ref="J332:O333" si="112">J333</f>
        <v>3536800</v>
      </c>
      <c r="K332" s="86">
        <f t="shared" si="112"/>
        <v>0</v>
      </c>
      <c r="L332" s="77">
        <f t="shared" si="112"/>
        <v>0</v>
      </c>
      <c r="M332" s="77">
        <f t="shared" si="112"/>
        <v>0</v>
      </c>
      <c r="N332" s="77">
        <f t="shared" si="112"/>
        <v>0</v>
      </c>
      <c r="O332" s="135">
        <f t="shared" si="112"/>
        <v>0</v>
      </c>
    </row>
    <row r="333" spans="1:972" ht="37.5">
      <c r="B333" s="115"/>
      <c r="C333" s="39" t="s">
        <v>102</v>
      </c>
      <c r="D333" s="39">
        <v>910</v>
      </c>
      <c r="E333" s="136" t="s">
        <v>16</v>
      </c>
      <c r="F333" s="136" t="s">
        <v>27</v>
      </c>
      <c r="G333" s="82">
        <v>9910000190</v>
      </c>
      <c r="H333" s="83"/>
      <c r="I333" s="86">
        <f t="shared" si="107"/>
        <v>3536800</v>
      </c>
      <c r="J333" s="86">
        <f t="shared" si="112"/>
        <v>3536800</v>
      </c>
      <c r="K333" s="86">
        <f t="shared" si="112"/>
        <v>0</v>
      </c>
      <c r="L333" s="77">
        <f t="shared" si="112"/>
        <v>0</v>
      </c>
      <c r="M333" s="77">
        <f t="shared" si="112"/>
        <v>0</v>
      </c>
      <c r="N333" s="77">
        <f t="shared" si="112"/>
        <v>0</v>
      </c>
      <c r="O333" s="135">
        <f t="shared" si="112"/>
        <v>0</v>
      </c>
    </row>
    <row r="334" spans="1:972" ht="75">
      <c r="B334" s="115"/>
      <c r="C334" s="39" t="s">
        <v>103</v>
      </c>
      <c r="D334" s="39">
        <v>910</v>
      </c>
      <c r="E334" s="136" t="s">
        <v>16</v>
      </c>
      <c r="F334" s="136" t="s">
        <v>27</v>
      </c>
      <c r="G334" s="82">
        <v>9910000190</v>
      </c>
      <c r="H334" s="83" t="s">
        <v>104</v>
      </c>
      <c r="I334" s="86">
        <f t="shared" si="107"/>
        <v>3536800</v>
      </c>
      <c r="J334" s="86">
        <v>3536800</v>
      </c>
      <c r="K334" s="86"/>
      <c r="L334" s="77"/>
      <c r="M334" s="77"/>
      <c r="N334" s="77"/>
      <c r="O334" s="135"/>
    </row>
    <row r="335" spans="1:972" ht="56.25">
      <c r="B335" s="115"/>
      <c r="C335" s="39" t="s">
        <v>372</v>
      </c>
      <c r="D335" s="39">
        <v>910</v>
      </c>
      <c r="E335" s="136" t="s">
        <v>16</v>
      </c>
      <c r="F335" s="136" t="s">
        <v>27</v>
      </c>
      <c r="G335" s="82">
        <v>9920000000</v>
      </c>
      <c r="H335" s="83"/>
      <c r="I335" s="86">
        <f t="shared" si="107"/>
        <v>3967100</v>
      </c>
      <c r="J335" s="86">
        <f t="shared" ref="J335:O335" si="113">J336</f>
        <v>3905500</v>
      </c>
      <c r="K335" s="86">
        <f t="shared" si="113"/>
        <v>0</v>
      </c>
      <c r="L335" s="77">
        <f t="shared" si="113"/>
        <v>29800</v>
      </c>
      <c r="M335" s="77">
        <f t="shared" si="113"/>
        <v>0</v>
      </c>
      <c r="N335" s="77">
        <f t="shared" si="113"/>
        <v>31800</v>
      </c>
      <c r="O335" s="135">
        <f t="shared" si="113"/>
        <v>0</v>
      </c>
    </row>
    <row r="336" spans="1:972" ht="37.5">
      <c r="B336" s="115"/>
      <c r="C336" s="39" t="s">
        <v>102</v>
      </c>
      <c r="D336" s="39">
        <v>910</v>
      </c>
      <c r="E336" s="136" t="s">
        <v>392</v>
      </c>
      <c r="F336" s="136" t="s">
        <v>27</v>
      </c>
      <c r="G336" s="82">
        <v>9920000190</v>
      </c>
      <c r="H336" s="83"/>
      <c r="I336" s="86">
        <f t="shared" si="107"/>
        <v>3967100</v>
      </c>
      <c r="J336" s="86">
        <f>J337+J339</f>
        <v>3905500</v>
      </c>
      <c r="K336" s="86">
        <f>K337+K339</f>
        <v>0</v>
      </c>
      <c r="L336" s="77">
        <f>L337+L339+L338</f>
        <v>29800</v>
      </c>
      <c r="M336" s="77">
        <f>M337+M339+M338</f>
        <v>0</v>
      </c>
      <c r="N336" s="77">
        <f>N337+N339+N338</f>
        <v>31800</v>
      </c>
      <c r="O336" s="135">
        <f>O337+O339+O338</f>
        <v>0</v>
      </c>
    </row>
    <row r="337" spans="1:972" ht="75">
      <c r="B337" s="115"/>
      <c r="C337" s="39" t="s">
        <v>103</v>
      </c>
      <c r="D337" s="39">
        <v>910</v>
      </c>
      <c r="E337" s="136" t="s">
        <v>16</v>
      </c>
      <c r="F337" s="136" t="s">
        <v>27</v>
      </c>
      <c r="G337" s="82">
        <v>9920000190</v>
      </c>
      <c r="H337" s="83" t="s">
        <v>104</v>
      </c>
      <c r="I337" s="86">
        <f t="shared" si="107"/>
        <v>3904500</v>
      </c>
      <c r="J337" s="86">
        <v>3904500</v>
      </c>
      <c r="K337" s="86"/>
      <c r="L337" s="77"/>
      <c r="M337" s="77"/>
      <c r="N337" s="77"/>
      <c r="O337" s="135"/>
    </row>
    <row r="338" spans="1:972" ht="37.5">
      <c r="B338" s="115"/>
      <c r="C338" s="39" t="s">
        <v>106</v>
      </c>
      <c r="D338" s="39">
        <v>910</v>
      </c>
      <c r="E338" s="136" t="s">
        <v>16</v>
      </c>
      <c r="F338" s="136" t="s">
        <v>27</v>
      </c>
      <c r="G338" s="82">
        <v>9920000190</v>
      </c>
      <c r="H338" s="83" t="s">
        <v>107</v>
      </c>
      <c r="I338" s="86">
        <f t="shared" si="107"/>
        <v>61600</v>
      </c>
      <c r="J338" s="86"/>
      <c r="K338" s="86"/>
      <c r="L338" s="77">
        <v>29800</v>
      </c>
      <c r="M338" s="77">
        <v>0</v>
      </c>
      <c r="N338" s="77">
        <v>31800</v>
      </c>
      <c r="O338" s="135">
        <v>0</v>
      </c>
    </row>
    <row r="339" spans="1:972">
      <c r="B339" s="115"/>
      <c r="C339" s="39" t="s">
        <v>109</v>
      </c>
      <c r="D339" s="39">
        <v>910</v>
      </c>
      <c r="E339" s="136" t="s">
        <v>16</v>
      </c>
      <c r="F339" s="136" t="s">
        <v>27</v>
      </c>
      <c r="G339" s="82">
        <v>9920000190</v>
      </c>
      <c r="H339" s="83" t="s">
        <v>110</v>
      </c>
      <c r="I339" s="86">
        <f t="shared" si="107"/>
        <v>1000</v>
      </c>
      <c r="J339" s="86">
        <v>1000</v>
      </c>
      <c r="K339" s="86"/>
      <c r="L339" s="77"/>
      <c r="M339" s="77"/>
      <c r="N339" s="77"/>
      <c r="O339" s="135"/>
    </row>
    <row r="340" spans="1:972">
      <c r="B340" s="115"/>
      <c r="C340" s="39" t="s">
        <v>31</v>
      </c>
      <c r="D340" s="39">
        <v>910</v>
      </c>
      <c r="E340" s="136" t="s">
        <v>16</v>
      </c>
      <c r="F340" s="136" t="s">
        <v>32</v>
      </c>
      <c r="G340" s="82"/>
      <c r="H340" s="83"/>
      <c r="I340" s="86">
        <f t="shared" si="107"/>
        <v>300000</v>
      </c>
      <c r="J340" s="86">
        <f t="shared" ref="J340:O343" si="114">J341</f>
        <v>300000</v>
      </c>
      <c r="K340" s="86">
        <f t="shared" si="114"/>
        <v>0</v>
      </c>
      <c r="L340" s="77">
        <f t="shared" si="114"/>
        <v>0</v>
      </c>
      <c r="M340" s="77">
        <f t="shared" si="114"/>
        <v>0</v>
      </c>
      <c r="N340" s="77">
        <f t="shared" si="114"/>
        <v>0</v>
      </c>
      <c r="O340" s="135">
        <f t="shared" si="114"/>
        <v>0</v>
      </c>
    </row>
    <row r="341" spans="1:972" ht="37.5">
      <c r="B341" s="115"/>
      <c r="C341" s="39" t="s">
        <v>100</v>
      </c>
      <c r="D341" s="39">
        <v>910</v>
      </c>
      <c r="E341" s="136" t="s">
        <v>16</v>
      </c>
      <c r="F341" s="136" t="s">
        <v>32</v>
      </c>
      <c r="G341" s="82">
        <v>500000000</v>
      </c>
      <c r="H341" s="83"/>
      <c r="I341" s="86">
        <f t="shared" si="107"/>
        <v>300000</v>
      </c>
      <c r="J341" s="86">
        <f t="shared" si="114"/>
        <v>300000</v>
      </c>
      <c r="K341" s="86">
        <f t="shared" si="114"/>
        <v>0</v>
      </c>
      <c r="L341" s="77">
        <f t="shared" si="114"/>
        <v>0</v>
      </c>
      <c r="M341" s="77">
        <f t="shared" si="114"/>
        <v>0</v>
      </c>
      <c r="N341" s="77">
        <f t="shared" si="114"/>
        <v>0</v>
      </c>
      <c r="O341" s="135">
        <f t="shared" si="114"/>
        <v>0</v>
      </c>
    </row>
    <row r="342" spans="1:972" ht="37.5">
      <c r="B342" s="115"/>
      <c r="C342" s="39" t="s">
        <v>119</v>
      </c>
      <c r="D342" s="39">
        <v>910</v>
      </c>
      <c r="E342" s="136" t="s">
        <v>16</v>
      </c>
      <c r="F342" s="136" t="s">
        <v>32</v>
      </c>
      <c r="G342" s="82">
        <v>5030000000</v>
      </c>
      <c r="H342" s="83"/>
      <c r="I342" s="86">
        <f t="shared" si="107"/>
        <v>300000</v>
      </c>
      <c r="J342" s="86">
        <f t="shared" si="114"/>
        <v>300000</v>
      </c>
      <c r="K342" s="86">
        <f t="shared" si="114"/>
        <v>0</v>
      </c>
      <c r="L342" s="77">
        <f t="shared" si="114"/>
        <v>0</v>
      </c>
      <c r="M342" s="77">
        <f t="shared" si="114"/>
        <v>0</v>
      </c>
      <c r="N342" s="77">
        <f t="shared" si="114"/>
        <v>0</v>
      </c>
      <c r="O342" s="135">
        <f t="shared" si="114"/>
        <v>0</v>
      </c>
    </row>
    <row r="343" spans="1:972" ht="37.5">
      <c r="B343" s="115"/>
      <c r="C343" s="39" t="s">
        <v>120</v>
      </c>
      <c r="D343" s="39">
        <v>910</v>
      </c>
      <c r="E343" s="136" t="s">
        <v>16</v>
      </c>
      <c r="F343" s="136" t="s">
        <v>32</v>
      </c>
      <c r="G343" s="82">
        <v>5030010030</v>
      </c>
      <c r="H343" s="83"/>
      <c r="I343" s="86">
        <f t="shared" si="107"/>
        <v>300000</v>
      </c>
      <c r="J343" s="86">
        <f t="shared" si="114"/>
        <v>300000</v>
      </c>
      <c r="K343" s="86">
        <f t="shared" si="114"/>
        <v>0</v>
      </c>
      <c r="L343" s="77">
        <f t="shared" si="114"/>
        <v>0</v>
      </c>
      <c r="M343" s="77">
        <f t="shared" si="114"/>
        <v>0</v>
      </c>
      <c r="N343" s="77">
        <f t="shared" si="114"/>
        <v>0</v>
      </c>
      <c r="O343" s="135">
        <f t="shared" si="114"/>
        <v>0</v>
      </c>
    </row>
    <row r="344" spans="1:972" ht="37.5">
      <c r="B344" s="115"/>
      <c r="C344" s="39" t="s">
        <v>106</v>
      </c>
      <c r="D344" s="39">
        <v>910</v>
      </c>
      <c r="E344" s="136" t="s">
        <v>16</v>
      </c>
      <c r="F344" s="136" t="s">
        <v>32</v>
      </c>
      <c r="G344" s="82">
        <v>5030010030</v>
      </c>
      <c r="H344" s="83" t="s">
        <v>107</v>
      </c>
      <c r="I344" s="86">
        <f t="shared" si="107"/>
        <v>300000</v>
      </c>
      <c r="J344" s="86">
        <v>300000</v>
      </c>
      <c r="K344" s="86"/>
      <c r="L344" s="77"/>
      <c r="M344" s="77"/>
      <c r="N344" s="77"/>
      <c r="O344" s="135"/>
    </row>
    <row r="345" spans="1:972" s="114" customFormat="1" ht="56.25">
      <c r="A345" s="112"/>
      <c r="B345" s="115" t="s">
        <v>55</v>
      </c>
      <c r="C345" s="30" t="s">
        <v>405</v>
      </c>
      <c r="D345" s="30">
        <v>919</v>
      </c>
      <c r="E345" s="139"/>
      <c r="F345" s="139"/>
      <c r="G345" s="89"/>
      <c r="H345" s="90"/>
      <c r="I345" s="130">
        <f t="shared" si="107"/>
        <v>33573007</v>
      </c>
      <c r="J345" s="130">
        <f t="shared" ref="J345:O345" si="115">J352+J346</f>
        <v>32685300</v>
      </c>
      <c r="K345" s="130">
        <f t="shared" si="115"/>
        <v>870800</v>
      </c>
      <c r="L345" s="75">
        <f t="shared" si="115"/>
        <v>16400</v>
      </c>
      <c r="M345" s="75">
        <f t="shared" si="115"/>
        <v>507</v>
      </c>
      <c r="N345" s="75">
        <f t="shared" si="115"/>
        <v>0</v>
      </c>
      <c r="O345" s="131">
        <f t="shared" si="115"/>
        <v>0</v>
      </c>
      <c r="AKJ345" s="42"/>
    </row>
    <row r="346" spans="1:972" s="114" customFormat="1">
      <c r="A346" s="112"/>
      <c r="B346" s="115"/>
      <c r="C346" s="39" t="s">
        <v>15</v>
      </c>
      <c r="D346" s="39">
        <v>919</v>
      </c>
      <c r="E346" s="136" t="s">
        <v>16</v>
      </c>
      <c r="F346" s="136" t="s">
        <v>86</v>
      </c>
      <c r="G346" s="82"/>
      <c r="H346" s="83"/>
      <c r="I346" s="86">
        <f t="shared" si="107"/>
        <v>1050000</v>
      </c>
      <c r="J346" s="86">
        <f t="shared" ref="J346:O350" si="116">J347</f>
        <v>1050000</v>
      </c>
      <c r="K346" s="86">
        <f t="shared" si="116"/>
        <v>0</v>
      </c>
      <c r="L346" s="77">
        <f t="shared" si="116"/>
        <v>0</v>
      </c>
      <c r="M346" s="77">
        <f t="shared" si="116"/>
        <v>0</v>
      </c>
      <c r="N346" s="77">
        <f t="shared" si="116"/>
        <v>0</v>
      </c>
      <c r="O346" s="135">
        <f t="shared" si="116"/>
        <v>0</v>
      </c>
    </row>
    <row r="347" spans="1:972" s="114" customFormat="1">
      <c r="A347" s="112"/>
      <c r="B347" s="115"/>
      <c r="C347" s="39" t="s">
        <v>31</v>
      </c>
      <c r="D347" s="39">
        <v>919</v>
      </c>
      <c r="E347" s="136" t="s">
        <v>16</v>
      </c>
      <c r="F347" s="136" t="s">
        <v>32</v>
      </c>
      <c r="G347" s="82"/>
      <c r="H347" s="83"/>
      <c r="I347" s="86">
        <f t="shared" si="107"/>
        <v>1050000</v>
      </c>
      <c r="J347" s="86">
        <f t="shared" si="116"/>
        <v>1050000</v>
      </c>
      <c r="K347" s="86">
        <f t="shared" si="116"/>
        <v>0</v>
      </c>
      <c r="L347" s="77">
        <f t="shared" si="116"/>
        <v>0</v>
      </c>
      <c r="M347" s="77">
        <f t="shared" si="116"/>
        <v>0</v>
      </c>
      <c r="N347" s="77">
        <f t="shared" si="116"/>
        <v>0</v>
      </c>
      <c r="O347" s="135">
        <f t="shared" si="116"/>
        <v>0</v>
      </c>
    </row>
    <row r="348" spans="1:972" s="114" customFormat="1" ht="37.5">
      <c r="A348" s="112"/>
      <c r="B348" s="115"/>
      <c r="C348" s="39" t="s">
        <v>100</v>
      </c>
      <c r="D348" s="39">
        <v>919</v>
      </c>
      <c r="E348" s="136" t="s">
        <v>16</v>
      </c>
      <c r="F348" s="136" t="s">
        <v>32</v>
      </c>
      <c r="G348" s="82">
        <v>500000000</v>
      </c>
      <c r="H348" s="83"/>
      <c r="I348" s="86">
        <f t="shared" si="107"/>
        <v>1050000</v>
      </c>
      <c r="J348" s="86">
        <f t="shared" si="116"/>
        <v>1050000</v>
      </c>
      <c r="K348" s="86">
        <f t="shared" si="116"/>
        <v>0</v>
      </c>
      <c r="L348" s="77">
        <f t="shared" si="116"/>
        <v>0</v>
      </c>
      <c r="M348" s="77">
        <f t="shared" si="116"/>
        <v>0</v>
      </c>
      <c r="N348" s="77">
        <f t="shared" si="116"/>
        <v>0</v>
      </c>
      <c r="O348" s="135">
        <f t="shared" si="116"/>
        <v>0</v>
      </c>
    </row>
    <row r="349" spans="1:972" s="114" customFormat="1" ht="37.5">
      <c r="A349" s="112"/>
      <c r="B349" s="115"/>
      <c r="C349" s="39" t="s">
        <v>119</v>
      </c>
      <c r="D349" s="39">
        <v>919</v>
      </c>
      <c r="E349" s="136" t="s">
        <v>16</v>
      </c>
      <c r="F349" s="136" t="s">
        <v>32</v>
      </c>
      <c r="G349" s="82">
        <v>5030000000</v>
      </c>
      <c r="H349" s="83"/>
      <c r="I349" s="86">
        <f t="shared" si="107"/>
        <v>1050000</v>
      </c>
      <c r="J349" s="86">
        <f t="shared" si="116"/>
        <v>1050000</v>
      </c>
      <c r="K349" s="86">
        <f t="shared" si="116"/>
        <v>0</v>
      </c>
      <c r="L349" s="77">
        <f t="shared" si="116"/>
        <v>0</v>
      </c>
      <c r="M349" s="77">
        <f t="shared" si="116"/>
        <v>0</v>
      </c>
      <c r="N349" s="77">
        <f t="shared" si="116"/>
        <v>0</v>
      </c>
      <c r="O349" s="135">
        <f t="shared" si="116"/>
        <v>0</v>
      </c>
    </row>
    <row r="350" spans="1:972" s="114" customFormat="1" ht="37.5">
      <c r="A350" s="112"/>
      <c r="B350" s="115"/>
      <c r="C350" s="39" t="s">
        <v>120</v>
      </c>
      <c r="D350" s="39">
        <v>919</v>
      </c>
      <c r="E350" s="136" t="s">
        <v>16</v>
      </c>
      <c r="F350" s="136" t="s">
        <v>32</v>
      </c>
      <c r="G350" s="82">
        <v>5030010030</v>
      </c>
      <c r="H350" s="83"/>
      <c r="I350" s="86">
        <f t="shared" si="107"/>
        <v>1050000</v>
      </c>
      <c r="J350" s="86">
        <f t="shared" si="116"/>
        <v>1050000</v>
      </c>
      <c r="K350" s="86">
        <f t="shared" si="116"/>
        <v>0</v>
      </c>
      <c r="L350" s="77">
        <f t="shared" si="116"/>
        <v>0</v>
      </c>
      <c r="M350" s="77">
        <f t="shared" si="116"/>
        <v>0</v>
      </c>
      <c r="N350" s="77">
        <f t="shared" si="116"/>
        <v>0</v>
      </c>
      <c r="O350" s="135">
        <f t="shared" si="116"/>
        <v>0</v>
      </c>
    </row>
    <row r="351" spans="1:972" s="114" customFormat="1" ht="37.5">
      <c r="A351" s="112"/>
      <c r="B351" s="115"/>
      <c r="C351" s="39" t="s">
        <v>106</v>
      </c>
      <c r="D351" s="39">
        <v>919</v>
      </c>
      <c r="E351" s="136" t="s">
        <v>16</v>
      </c>
      <c r="F351" s="136" t="s">
        <v>32</v>
      </c>
      <c r="G351" s="82">
        <v>5030010030</v>
      </c>
      <c r="H351" s="83" t="s">
        <v>107</v>
      </c>
      <c r="I351" s="86">
        <f t="shared" si="107"/>
        <v>1050000</v>
      </c>
      <c r="J351" s="86">
        <v>1050000</v>
      </c>
      <c r="K351" s="86"/>
      <c r="L351" s="77"/>
      <c r="M351" s="77"/>
      <c r="N351" s="77"/>
      <c r="O351" s="135"/>
    </row>
    <row r="352" spans="1:972">
      <c r="B352" s="115"/>
      <c r="C352" s="39" t="s">
        <v>43</v>
      </c>
      <c r="D352" s="39">
        <v>919</v>
      </c>
      <c r="E352" s="136" t="s">
        <v>23</v>
      </c>
      <c r="F352" s="136" t="s">
        <v>86</v>
      </c>
      <c r="G352" s="82"/>
      <c r="H352" s="83"/>
      <c r="I352" s="86">
        <f t="shared" si="107"/>
        <v>32523007</v>
      </c>
      <c r="J352" s="86">
        <f t="shared" ref="J352:O352" si="117">J353</f>
        <v>31635300</v>
      </c>
      <c r="K352" s="86">
        <f t="shared" si="117"/>
        <v>870800</v>
      </c>
      <c r="L352" s="77">
        <f t="shared" si="117"/>
        <v>16400</v>
      </c>
      <c r="M352" s="77">
        <f t="shared" si="117"/>
        <v>507</v>
      </c>
      <c r="N352" s="77">
        <f t="shared" si="117"/>
        <v>0</v>
      </c>
      <c r="O352" s="135">
        <f t="shared" si="117"/>
        <v>0</v>
      </c>
    </row>
    <row r="353" spans="2:15">
      <c r="B353" s="115"/>
      <c r="C353" s="39" t="s">
        <v>44</v>
      </c>
      <c r="D353" s="39">
        <v>919</v>
      </c>
      <c r="E353" s="136" t="s">
        <v>23</v>
      </c>
      <c r="F353" s="136" t="s">
        <v>25</v>
      </c>
      <c r="G353" s="82"/>
      <c r="H353" s="83"/>
      <c r="I353" s="86">
        <f t="shared" si="107"/>
        <v>32523007</v>
      </c>
      <c r="J353" s="86">
        <f t="shared" ref="J353:O353" si="118">J354+J362</f>
        <v>31635300</v>
      </c>
      <c r="K353" s="86">
        <f t="shared" si="118"/>
        <v>870800</v>
      </c>
      <c r="L353" s="77">
        <f t="shared" si="118"/>
        <v>16400</v>
      </c>
      <c r="M353" s="77">
        <f t="shared" si="118"/>
        <v>507</v>
      </c>
      <c r="N353" s="77">
        <f t="shared" si="118"/>
        <v>0</v>
      </c>
      <c r="O353" s="135">
        <f t="shared" si="118"/>
        <v>0</v>
      </c>
    </row>
    <row r="354" spans="2:15" ht="37.5">
      <c r="B354" s="115"/>
      <c r="C354" s="39" t="s">
        <v>100</v>
      </c>
      <c r="D354" s="39">
        <v>919</v>
      </c>
      <c r="E354" s="136" t="s">
        <v>23</v>
      </c>
      <c r="F354" s="136" t="s">
        <v>25</v>
      </c>
      <c r="G354" s="82">
        <v>5000000000</v>
      </c>
      <c r="H354" s="83"/>
      <c r="I354" s="86">
        <f t="shared" si="107"/>
        <v>13265400</v>
      </c>
      <c r="J354" s="86">
        <f t="shared" ref="J354:O354" si="119">J355</f>
        <v>13265400</v>
      </c>
      <c r="K354" s="86">
        <f t="shared" si="119"/>
        <v>0</v>
      </c>
      <c r="L354" s="77">
        <f t="shared" si="119"/>
        <v>0</v>
      </c>
      <c r="M354" s="77">
        <f t="shared" si="119"/>
        <v>0</v>
      </c>
      <c r="N354" s="77">
        <f t="shared" si="119"/>
        <v>0</v>
      </c>
      <c r="O354" s="135">
        <f t="shared" si="119"/>
        <v>0</v>
      </c>
    </row>
    <row r="355" spans="2:15" ht="37.5">
      <c r="B355" s="115"/>
      <c r="C355" s="39" t="s">
        <v>108</v>
      </c>
      <c r="D355" s="39">
        <v>919</v>
      </c>
      <c r="E355" s="136" t="s">
        <v>23</v>
      </c>
      <c r="F355" s="136" t="s">
        <v>25</v>
      </c>
      <c r="G355" s="82">
        <v>5020000000</v>
      </c>
      <c r="H355" s="83"/>
      <c r="I355" s="86">
        <f t="shared" si="107"/>
        <v>13265400</v>
      </c>
      <c r="J355" s="86">
        <f t="shared" ref="J355:O355" si="120">J356+J359</f>
        <v>13265400</v>
      </c>
      <c r="K355" s="86">
        <f t="shared" si="120"/>
        <v>0</v>
      </c>
      <c r="L355" s="77">
        <f t="shared" si="120"/>
        <v>0</v>
      </c>
      <c r="M355" s="77">
        <f t="shared" si="120"/>
        <v>0</v>
      </c>
      <c r="N355" s="77">
        <f t="shared" si="120"/>
        <v>0</v>
      </c>
      <c r="O355" s="135">
        <f t="shared" si="120"/>
        <v>0</v>
      </c>
    </row>
    <row r="356" spans="2:15" ht="37.5">
      <c r="B356" s="115"/>
      <c r="C356" s="39" t="s">
        <v>102</v>
      </c>
      <c r="D356" s="39">
        <v>919</v>
      </c>
      <c r="E356" s="136" t="s">
        <v>23</v>
      </c>
      <c r="F356" s="136" t="s">
        <v>25</v>
      </c>
      <c r="G356" s="82">
        <v>5020000190</v>
      </c>
      <c r="H356" s="83"/>
      <c r="I356" s="86">
        <f t="shared" si="107"/>
        <v>11404600</v>
      </c>
      <c r="J356" s="86">
        <f t="shared" ref="J356:O356" si="121">J357+J358</f>
        <v>11404600</v>
      </c>
      <c r="K356" s="86">
        <f t="shared" si="121"/>
        <v>0</v>
      </c>
      <c r="L356" s="77">
        <f t="shared" si="121"/>
        <v>0</v>
      </c>
      <c r="M356" s="77">
        <f t="shared" si="121"/>
        <v>0</v>
      </c>
      <c r="N356" s="77">
        <f t="shared" si="121"/>
        <v>0</v>
      </c>
      <c r="O356" s="135">
        <f t="shared" si="121"/>
        <v>0</v>
      </c>
    </row>
    <row r="357" spans="2:15" ht="75">
      <c r="B357" s="115"/>
      <c r="C357" s="39" t="s">
        <v>103</v>
      </c>
      <c r="D357" s="39">
        <v>919</v>
      </c>
      <c r="E357" s="136" t="s">
        <v>23</v>
      </c>
      <c r="F357" s="136" t="s">
        <v>25</v>
      </c>
      <c r="G357" s="82">
        <v>5020000190</v>
      </c>
      <c r="H357" s="83" t="s">
        <v>104</v>
      </c>
      <c r="I357" s="86">
        <f t="shared" si="107"/>
        <v>11402600</v>
      </c>
      <c r="J357" s="86">
        <v>11402600</v>
      </c>
      <c r="K357" s="86"/>
      <c r="L357" s="77"/>
      <c r="M357" s="77"/>
      <c r="N357" s="77"/>
      <c r="O357" s="135"/>
    </row>
    <row r="358" spans="2:15">
      <c r="B358" s="115"/>
      <c r="C358" s="39" t="s">
        <v>109</v>
      </c>
      <c r="D358" s="39">
        <v>919</v>
      </c>
      <c r="E358" s="136" t="s">
        <v>23</v>
      </c>
      <c r="F358" s="136" t="s">
        <v>25</v>
      </c>
      <c r="G358" s="82">
        <v>5020000190</v>
      </c>
      <c r="H358" s="83" t="s">
        <v>110</v>
      </c>
      <c r="I358" s="86">
        <f t="shared" si="107"/>
        <v>2000</v>
      </c>
      <c r="J358" s="86">
        <v>2000</v>
      </c>
      <c r="K358" s="86"/>
      <c r="L358" s="77"/>
      <c r="M358" s="77"/>
      <c r="N358" s="77"/>
      <c r="O358" s="135"/>
    </row>
    <row r="359" spans="2:15" ht="56.25">
      <c r="B359" s="115"/>
      <c r="C359" s="132" t="s">
        <v>112</v>
      </c>
      <c r="D359" s="39">
        <v>919</v>
      </c>
      <c r="E359" s="136" t="s">
        <v>23</v>
      </c>
      <c r="F359" s="136" t="s">
        <v>25</v>
      </c>
      <c r="G359" s="82">
        <v>5020060910</v>
      </c>
      <c r="H359" s="83"/>
      <c r="I359" s="86">
        <f t="shared" si="107"/>
        <v>1860800</v>
      </c>
      <c r="J359" s="86">
        <f t="shared" ref="J359:O359" si="122">J360+J361</f>
        <v>1860800</v>
      </c>
      <c r="K359" s="86">
        <f t="shared" si="122"/>
        <v>0</v>
      </c>
      <c r="L359" s="77">
        <f t="shared" si="122"/>
        <v>0</v>
      </c>
      <c r="M359" s="77">
        <f t="shared" si="122"/>
        <v>0</v>
      </c>
      <c r="N359" s="77">
        <f t="shared" si="122"/>
        <v>0</v>
      </c>
      <c r="O359" s="135">
        <f t="shared" si="122"/>
        <v>0</v>
      </c>
    </row>
    <row r="360" spans="2:15" ht="75">
      <c r="B360" s="115"/>
      <c r="C360" s="39" t="s">
        <v>103</v>
      </c>
      <c r="D360" s="39">
        <v>919</v>
      </c>
      <c r="E360" s="136" t="s">
        <v>23</v>
      </c>
      <c r="F360" s="136" t="s">
        <v>25</v>
      </c>
      <c r="G360" s="82">
        <v>5020060910</v>
      </c>
      <c r="H360" s="83" t="s">
        <v>104</v>
      </c>
      <c r="I360" s="86">
        <f t="shared" ref="I360:I391" si="123">SUM(J360:O360)</f>
        <v>1860800</v>
      </c>
      <c r="J360" s="86">
        <v>1860800</v>
      </c>
      <c r="K360" s="86"/>
      <c r="L360" s="77"/>
      <c r="M360" s="77"/>
      <c r="N360" s="77"/>
      <c r="O360" s="135"/>
    </row>
    <row r="361" spans="2:15" ht="37.5" hidden="1">
      <c r="B361" s="115"/>
      <c r="C361" s="39" t="s">
        <v>106</v>
      </c>
      <c r="D361" s="39">
        <v>919</v>
      </c>
      <c r="E361" s="136" t="s">
        <v>23</v>
      </c>
      <c r="F361" s="136" t="s">
        <v>25</v>
      </c>
      <c r="G361" s="82">
        <v>5020060910</v>
      </c>
      <c r="H361" s="83" t="s">
        <v>107</v>
      </c>
      <c r="I361" s="86">
        <f t="shared" si="123"/>
        <v>0</v>
      </c>
      <c r="J361" s="86"/>
      <c r="K361" s="86"/>
      <c r="L361" s="77"/>
      <c r="M361" s="77"/>
      <c r="N361" s="77"/>
      <c r="O361" s="135"/>
    </row>
    <row r="362" spans="2:15" ht="56.25">
      <c r="B362" s="115"/>
      <c r="C362" s="39" t="s">
        <v>156</v>
      </c>
      <c r="D362" s="39">
        <v>919</v>
      </c>
      <c r="E362" s="136" t="s">
        <v>23</v>
      </c>
      <c r="F362" s="136" t="s">
        <v>25</v>
      </c>
      <c r="G362" s="82">
        <v>5500000000</v>
      </c>
      <c r="H362" s="83"/>
      <c r="I362" s="86">
        <f t="shared" si="123"/>
        <v>19257607</v>
      </c>
      <c r="J362" s="86">
        <f>J363+J366</f>
        <v>18369900</v>
      </c>
      <c r="K362" s="86">
        <f>K363+K366</f>
        <v>870800</v>
      </c>
      <c r="L362" s="77">
        <f>L363+L366+L369</f>
        <v>16400</v>
      </c>
      <c r="M362" s="77">
        <f>M363+M366+M369</f>
        <v>507</v>
      </c>
      <c r="N362" s="77">
        <f>N363+N366+N369</f>
        <v>0</v>
      </c>
      <c r="O362" s="135">
        <f>O363+O366+O369</f>
        <v>0</v>
      </c>
    </row>
    <row r="363" spans="2:15">
      <c r="B363" s="115"/>
      <c r="C363" s="39" t="s">
        <v>157</v>
      </c>
      <c r="D363" s="39">
        <v>919</v>
      </c>
      <c r="E363" s="136" t="s">
        <v>23</v>
      </c>
      <c r="F363" s="136" t="s">
        <v>25</v>
      </c>
      <c r="G363" s="82">
        <v>5510000000</v>
      </c>
      <c r="H363" s="83"/>
      <c r="I363" s="86">
        <f t="shared" si="123"/>
        <v>18554600</v>
      </c>
      <c r="J363" s="86">
        <f t="shared" ref="J363:O364" si="124">J364</f>
        <v>17683800</v>
      </c>
      <c r="K363" s="86">
        <f t="shared" si="124"/>
        <v>870800</v>
      </c>
      <c r="L363" s="77">
        <f t="shared" si="124"/>
        <v>0</v>
      </c>
      <c r="M363" s="77">
        <f t="shared" si="124"/>
        <v>0</v>
      </c>
      <c r="N363" s="77">
        <f t="shared" si="124"/>
        <v>0</v>
      </c>
      <c r="O363" s="135">
        <f t="shared" si="124"/>
        <v>0</v>
      </c>
    </row>
    <row r="364" spans="2:15" ht="131.25">
      <c r="B364" s="115"/>
      <c r="C364" s="39" t="s">
        <v>158</v>
      </c>
      <c r="D364" s="39">
        <v>919</v>
      </c>
      <c r="E364" s="136" t="s">
        <v>23</v>
      </c>
      <c r="F364" s="136" t="s">
        <v>25</v>
      </c>
      <c r="G364" s="82">
        <v>5510060912</v>
      </c>
      <c r="H364" s="83"/>
      <c r="I364" s="86">
        <f t="shared" si="123"/>
        <v>18554600</v>
      </c>
      <c r="J364" s="86">
        <f t="shared" si="124"/>
        <v>17683800</v>
      </c>
      <c r="K364" s="86">
        <f t="shared" si="124"/>
        <v>870800</v>
      </c>
      <c r="L364" s="77">
        <f t="shared" si="124"/>
        <v>0</v>
      </c>
      <c r="M364" s="77">
        <f t="shared" si="124"/>
        <v>0</v>
      </c>
      <c r="N364" s="77">
        <f t="shared" si="124"/>
        <v>0</v>
      </c>
      <c r="O364" s="135">
        <f t="shared" si="124"/>
        <v>0</v>
      </c>
    </row>
    <row r="365" spans="2:15">
      <c r="B365" s="115"/>
      <c r="C365" s="39" t="s">
        <v>109</v>
      </c>
      <c r="D365" s="39">
        <v>919</v>
      </c>
      <c r="E365" s="136" t="s">
        <v>23</v>
      </c>
      <c r="F365" s="136" t="s">
        <v>25</v>
      </c>
      <c r="G365" s="82">
        <v>5510060912</v>
      </c>
      <c r="H365" s="83" t="s">
        <v>110</v>
      </c>
      <c r="I365" s="86">
        <f t="shared" si="123"/>
        <v>18554600</v>
      </c>
      <c r="J365" s="86">
        <v>17683800</v>
      </c>
      <c r="K365" s="86">
        <v>870800</v>
      </c>
      <c r="L365" s="77"/>
      <c r="M365" s="77"/>
      <c r="N365" s="77"/>
      <c r="O365" s="135"/>
    </row>
    <row r="366" spans="2:15" ht="37.5">
      <c r="B366" s="115"/>
      <c r="C366" s="39" t="s">
        <v>159</v>
      </c>
      <c r="D366" s="39">
        <v>919</v>
      </c>
      <c r="E366" s="136" t="s">
        <v>23</v>
      </c>
      <c r="F366" s="136" t="s">
        <v>25</v>
      </c>
      <c r="G366" s="82">
        <v>5520000000</v>
      </c>
      <c r="H366" s="83"/>
      <c r="I366" s="86">
        <f t="shared" si="123"/>
        <v>686100</v>
      </c>
      <c r="J366" s="86">
        <f t="shared" ref="J366:O367" si="125">J367</f>
        <v>686100</v>
      </c>
      <c r="K366" s="86">
        <f t="shared" si="125"/>
        <v>0</v>
      </c>
      <c r="L366" s="77">
        <f t="shared" si="125"/>
        <v>0</v>
      </c>
      <c r="M366" s="77">
        <f t="shared" si="125"/>
        <v>0</v>
      </c>
      <c r="N366" s="77">
        <f t="shared" si="125"/>
        <v>0</v>
      </c>
      <c r="O366" s="135">
        <f t="shared" si="125"/>
        <v>0</v>
      </c>
    </row>
    <row r="367" spans="2:15" ht="131.25">
      <c r="B367" s="115"/>
      <c r="C367" s="39" t="s">
        <v>160</v>
      </c>
      <c r="D367" s="39">
        <v>919</v>
      </c>
      <c r="E367" s="136" t="s">
        <v>23</v>
      </c>
      <c r="F367" s="136" t="s">
        <v>25</v>
      </c>
      <c r="G367" s="82">
        <v>5520061650</v>
      </c>
      <c r="H367" s="83"/>
      <c r="I367" s="86">
        <f t="shared" si="123"/>
        <v>686100</v>
      </c>
      <c r="J367" s="86">
        <f t="shared" si="125"/>
        <v>686100</v>
      </c>
      <c r="K367" s="86">
        <f t="shared" si="125"/>
        <v>0</v>
      </c>
      <c r="L367" s="77">
        <f t="shared" si="125"/>
        <v>0</v>
      </c>
      <c r="M367" s="77">
        <f t="shared" si="125"/>
        <v>0</v>
      </c>
      <c r="N367" s="77">
        <f t="shared" si="125"/>
        <v>0</v>
      </c>
      <c r="O367" s="135">
        <f t="shared" si="125"/>
        <v>0</v>
      </c>
    </row>
    <row r="368" spans="2:15" ht="37.5">
      <c r="B368" s="115"/>
      <c r="C368" s="39" t="s">
        <v>106</v>
      </c>
      <c r="D368" s="39">
        <v>919</v>
      </c>
      <c r="E368" s="136" t="s">
        <v>23</v>
      </c>
      <c r="F368" s="136" t="s">
        <v>25</v>
      </c>
      <c r="G368" s="82">
        <v>5520061650</v>
      </c>
      <c r="H368" s="83" t="s">
        <v>107</v>
      </c>
      <c r="I368" s="86">
        <f t="shared" si="123"/>
        <v>686100</v>
      </c>
      <c r="J368" s="86">
        <v>686100</v>
      </c>
      <c r="K368" s="86"/>
      <c r="L368" s="77"/>
      <c r="M368" s="77"/>
      <c r="N368" s="77"/>
      <c r="O368" s="135"/>
    </row>
    <row r="369" spans="1:972" ht="56.25">
      <c r="B369" s="115"/>
      <c r="C369" s="39" t="s">
        <v>161</v>
      </c>
      <c r="D369" s="39">
        <v>919</v>
      </c>
      <c r="E369" s="136" t="s">
        <v>23</v>
      </c>
      <c r="F369" s="136" t="s">
        <v>25</v>
      </c>
      <c r="G369" s="82">
        <v>5530000000</v>
      </c>
      <c r="H369" s="83"/>
      <c r="I369" s="86">
        <f t="shared" si="123"/>
        <v>16907</v>
      </c>
      <c r="J369" s="86"/>
      <c r="K369" s="86"/>
      <c r="L369" s="77">
        <f t="shared" ref="L369:O370" si="126">L370</f>
        <v>16400</v>
      </c>
      <c r="M369" s="77">
        <f t="shared" si="126"/>
        <v>507</v>
      </c>
      <c r="N369" s="77">
        <f t="shared" si="126"/>
        <v>0</v>
      </c>
      <c r="O369" s="135">
        <f t="shared" si="126"/>
        <v>0</v>
      </c>
    </row>
    <row r="370" spans="1:972" ht="37.5">
      <c r="B370" s="115"/>
      <c r="C370" s="39" t="s">
        <v>162</v>
      </c>
      <c r="D370" s="39">
        <v>919</v>
      </c>
      <c r="E370" s="136" t="s">
        <v>23</v>
      </c>
      <c r="F370" s="136" t="s">
        <v>25</v>
      </c>
      <c r="G370" s="82" t="s">
        <v>163</v>
      </c>
      <c r="H370" s="83"/>
      <c r="I370" s="86">
        <f t="shared" si="123"/>
        <v>16907</v>
      </c>
      <c r="J370" s="86"/>
      <c r="K370" s="86"/>
      <c r="L370" s="77">
        <f t="shared" si="126"/>
        <v>16400</v>
      </c>
      <c r="M370" s="77">
        <f t="shared" si="126"/>
        <v>507</v>
      </c>
      <c r="N370" s="77">
        <f t="shared" si="126"/>
        <v>0</v>
      </c>
      <c r="O370" s="135">
        <f t="shared" si="126"/>
        <v>0</v>
      </c>
    </row>
    <row r="371" spans="1:972" ht="37.5">
      <c r="B371" s="115"/>
      <c r="C371" s="39" t="s">
        <v>106</v>
      </c>
      <c r="D371" s="39">
        <v>919</v>
      </c>
      <c r="E371" s="136" t="s">
        <v>23</v>
      </c>
      <c r="F371" s="136" t="s">
        <v>25</v>
      </c>
      <c r="G371" s="82" t="s">
        <v>163</v>
      </c>
      <c r="H371" s="83" t="s">
        <v>107</v>
      </c>
      <c r="I371" s="86">
        <f t="shared" si="123"/>
        <v>16907</v>
      </c>
      <c r="J371" s="86"/>
      <c r="K371" s="86"/>
      <c r="L371" s="77">
        <v>16400</v>
      </c>
      <c r="M371" s="77">
        <v>507</v>
      </c>
      <c r="N371" s="77">
        <v>0</v>
      </c>
      <c r="O371" s="135">
        <v>0</v>
      </c>
    </row>
    <row r="372" spans="1:972" s="114" customFormat="1" ht="75">
      <c r="A372" s="112"/>
      <c r="B372" s="115" t="s">
        <v>63</v>
      </c>
      <c r="C372" s="30" t="s">
        <v>406</v>
      </c>
      <c r="D372" s="30">
        <v>921</v>
      </c>
      <c r="E372" s="139"/>
      <c r="F372" s="139"/>
      <c r="G372" s="89"/>
      <c r="H372" s="90"/>
      <c r="I372" s="130">
        <f t="shared" si="123"/>
        <v>25271700</v>
      </c>
      <c r="J372" s="130">
        <f t="shared" ref="J372:O373" si="127">J373</f>
        <v>22244700</v>
      </c>
      <c r="K372" s="130">
        <f t="shared" si="127"/>
        <v>0</v>
      </c>
      <c r="L372" s="75">
        <f t="shared" si="127"/>
        <v>3000000</v>
      </c>
      <c r="M372" s="75">
        <f t="shared" si="127"/>
        <v>0</v>
      </c>
      <c r="N372" s="75">
        <f t="shared" si="127"/>
        <v>27000</v>
      </c>
      <c r="O372" s="131">
        <f t="shared" si="127"/>
        <v>0</v>
      </c>
      <c r="AKJ372" s="42"/>
    </row>
    <row r="373" spans="1:972">
      <c r="B373" s="115"/>
      <c r="C373" s="39" t="s">
        <v>15</v>
      </c>
      <c r="D373" s="39">
        <v>921</v>
      </c>
      <c r="E373" s="136" t="s">
        <v>16</v>
      </c>
      <c r="F373" s="136" t="s">
        <v>86</v>
      </c>
      <c r="G373" s="82"/>
      <c r="H373" s="83"/>
      <c r="I373" s="86">
        <f t="shared" si="123"/>
        <v>25271700</v>
      </c>
      <c r="J373" s="86">
        <f t="shared" si="127"/>
        <v>22244700</v>
      </c>
      <c r="K373" s="86">
        <f t="shared" si="127"/>
        <v>0</v>
      </c>
      <c r="L373" s="77">
        <f t="shared" si="127"/>
        <v>3000000</v>
      </c>
      <c r="M373" s="77">
        <f t="shared" si="127"/>
        <v>0</v>
      </c>
      <c r="N373" s="77">
        <f t="shared" si="127"/>
        <v>27000</v>
      </c>
      <c r="O373" s="135">
        <f t="shared" si="127"/>
        <v>0</v>
      </c>
    </row>
    <row r="374" spans="1:972">
      <c r="B374" s="115"/>
      <c r="C374" s="39" t="s">
        <v>31</v>
      </c>
      <c r="D374" s="39">
        <v>921</v>
      </c>
      <c r="E374" s="136" t="s">
        <v>16</v>
      </c>
      <c r="F374" s="136" t="s">
        <v>32</v>
      </c>
      <c r="G374" s="82"/>
      <c r="H374" s="83"/>
      <c r="I374" s="86">
        <f t="shared" si="123"/>
        <v>25271700</v>
      </c>
      <c r="J374" s="86">
        <f t="shared" ref="J374:O374" si="128">J375+J384</f>
        <v>22244700</v>
      </c>
      <c r="K374" s="86">
        <f t="shared" si="128"/>
        <v>0</v>
      </c>
      <c r="L374" s="77">
        <f t="shared" si="128"/>
        <v>3000000</v>
      </c>
      <c r="M374" s="77">
        <f t="shared" si="128"/>
        <v>0</v>
      </c>
      <c r="N374" s="77">
        <f t="shared" si="128"/>
        <v>27000</v>
      </c>
      <c r="O374" s="135">
        <f t="shared" si="128"/>
        <v>0</v>
      </c>
    </row>
    <row r="375" spans="1:972" ht="37.5">
      <c r="B375" s="115"/>
      <c r="C375" s="39" t="s">
        <v>100</v>
      </c>
      <c r="D375" s="39">
        <v>921</v>
      </c>
      <c r="E375" s="136" t="s">
        <v>16</v>
      </c>
      <c r="F375" s="136" t="s">
        <v>32</v>
      </c>
      <c r="G375" s="82">
        <v>5000000000</v>
      </c>
      <c r="H375" s="83"/>
      <c r="I375" s="86">
        <f t="shared" si="123"/>
        <v>20844700</v>
      </c>
      <c r="J375" s="86">
        <f t="shared" ref="J375:O375" si="129">J376+J381</f>
        <v>20844700</v>
      </c>
      <c r="K375" s="86">
        <f t="shared" si="129"/>
        <v>0</v>
      </c>
      <c r="L375" s="77">
        <f t="shared" si="129"/>
        <v>0</v>
      </c>
      <c r="M375" s="77">
        <f t="shared" si="129"/>
        <v>0</v>
      </c>
      <c r="N375" s="77">
        <f t="shared" si="129"/>
        <v>0</v>
      </c>
      <c r="O375" s="135">
        <f t="shared" si="129"/>
        <v>0</v>
      </c>
    </row>
    <row r="376" spans="1:972" ht="37.5">
      <c r="B376" s="115"/>
      <c r="C376" s="39" t="s">
        <v>108</v>
      </c>
      <c r="D376" s="39">
        <v>921</v>
      </c>
      <c r="E376" s="136" t="s">
        <v>16</v>
      </c>
      <c r="F376" s="136" t="s">
        <v>32</v>
      </c>
      <c r="G376" s="82">
        <v>5020000000</v>
      </c>
      <c r="H376" s="83"/>
      <c r="I376" s="86">
        <f t="shared" si="123"/>
        <v>17643100</v>
      </c>
      <c r="J376" s="86">
        <f t="shared" ref="J376:O376" si="130">J377</f>
        <v>17643100</v>
      </c>
      <c r="K376" s="86">
        <f t="shared" si="130"/>
        <v>0</v>
      </c>
      <c r="L376" s="77">
        <f t="shared" si="130"/>
        <v>0</v>
      </c>
      <c r="M376" s="77">
        <f t="shared" si="130"/>
        <v>0</v>
      </c>
      <c r="N376" s="77">
        <f t="shared" si="130"/>
        <v>0</v>
      </c>
      <c r="O376" s="135">
        <f t="shared" si="130"/>
        <v>0</v>
      </c>
    </row>
    <row r="377" spans="1:972" ht="37.5">
      <c r="B377" s="115"/>
      <c r="C377" s="39" t="s">
        <v>102</v>
      </c>
      <c r="D377" s="39">
        <v>921</v>
      </c>
      <c r="E377" s="136" t="s">
        <v>16</v>
      </c>
      <c r="F377" s="136" t="s">
        <v>32</v>
      </c>
      <c r="G377" s="82">
        <v>5020000190</v>
      </c>
      <c r="H377" s="83"/>
      <c r="I377" s="86">
        <f t="shared" si="123"/>
        <v>17643100</v>
      </c>
      <c r="J377" s="86">
        <f t="shared" ref="J377:O377" si="131">J378+J379+J380</f>
        <v>17643100</v>
      </c>
      <c r="K377" s="86">
        <f t="shared" si="131"/>
        <v>0</v>
      </c>
      <c r="L377" s="77">
        <f t="shared" si="131"/>
        <v>0</v>
      </c>
      <c r="M377" s="77">
        <f t="shared" si="131"/>
        <v>0</v>
      </c>
      <c r="N377" s="77">
        <f t="shared" si="131"/>
        <v>0</v>
      </c>
      <c r="O377" s="135">
        <f t="shared" si="131"/>
        <v>0</v>
      </c>
    </row>
    <row r="378" spans="1:972" ht="75">
      <c r="B378" s="115"/>
      <c r="C378" s="39" t="s">
        <v>103</v>
      </c>
      <c r="D378" s="39">
        <v>921</v>
      </c>
      <c r="E378" s="136" t="s">
        <v>16</v>
      </c>
      <c r="F378" s="136" t="s">
        <v>32</v>
      </c>
      <c r="G378" s="82">
        <v>5020000190</v>
      </c>
      <c r="H378" s="83" t="s">
        <v>104</v>
      </c>
      <c r="I378" s="86">
        <f t="shared" si="123"/>
        <v>17634700</v>
      </c>
      <c r="J378" s="86">
        <v>17634700</v>
      </c>
      <c r="K378" s="86"/>
      <c r="L378" s="77"/>
      <c r="M378" s="77"/>
      <c r="N378" s="77"/>
      <c r="O378" s="135"/>
    </row>
    <row r="379" spans="1:972" ht="37.5" hidden="1">
      <c r="B379" s="115"/>
      <c r="C379" s="39" t="s">
        <v>106</v>
      </c>
      <c r="D379" s="39">
        <v>921</v>
      </c>
      <c r="E379" s="136" t="s">
        <v>16</v>
      </c>
      <c r="F379" s="136" t="s">
        <v>32</v>
      </c>
      <c r="G379" s="82">
        <v>5020000190</v>
      </c>
      <c r="H379" s="83" t="s">
        <v>107</v>
      </c>
      <c r="I379" s="86">
        <f t="shared" si="123"/>
        <v>0</v>
      </c>
      <c r="J379" s="86"/>
      <c r="K379" s="86"/>
      <c r="L379" s="77"/>
      <c r="M379" s="77"/>
      <c r="N379" s="77"/>
      <c r="O379" s="135"/>
    </row>
    <row r="380" spans="1:972">
      <c r="B380" s="115"/>
      <c r="C380" s="39" t="s">
        <v>109</v>
      </c>
      <c r="D380" s="39">
        <v>921</v>
      </c>
      <c r="E380" s="136" t="s">
        <v>16</v>
      </c>
      <c r="F380" s="136" t="s">
        <v>32</v>
      </c>
      <c r="G380" s="82">
        <v>5020000190</v>
      </c>
      <c r="H380" s="83" t="s">
        <v>110</v>
      </c>
      <c r="I380" s="86">
        <f t="shared" si="123"/>
        <v>8400</v>
      </c>
      <c r="J380" s="86">
        <v>8400</v>
      </c>
      <c r="K380" s="86"/>
      <c r="L380" s="77"/>
      <c r="M380" s="77"/>
      <c r="N380" s="77"/>
      <c r="O380" s="135"/>
    </row>
    <row r="381" spans="1:972" ht="37.5">
      <c r="B381" s="115"/>
      <c r="C381" s="39" t="s">
        <v>119</v>
      </c>
      <c r="D381" s="39">
        <v>921</v>
      </c>
      <c r="E381" s="136" t="s">
        <v>16</v>
      </c>
      <c r="F381" s="136" t="s">
        <v>32</v>
      </c>
      <c r="G381" s="82">
        <v>5030000000</v>
      </c>
      <c r="H381" s="83"/>
      <c r="I381" s="86">
        <f t="shared" si="123"/>
        <v>3201600</v>
      </c>
      <c r="J381" s="86">
        <f t="shared" ref="J381:O382" si="132">J382</f>
        <v>3201600</v>
      </c>
      <c r="K381" s="86">
        <f t="shared" si="132"/>
        <v>0</v>
      </c>
      <c r="L381" s="77">
        <f t="shared" si="132"/>
        <v>0</v>
      </c>
      <c r="M381" s="77">
        <f t="shared" si="132"/>
        <v>0</v>
      </c>
      <c r="N381" s="77">
        <f t="shared" si="132"/>
        <v>0</v>
      </c>
      <c r="O381" s="135">
        <f t="shared" si="132"/>
        <v>0</v>
      </c>
    </row>
    <row r="382" spans="1:972" ht="37.5">
      <c r="B382" s="115"/>
      <c r="C382" s="39" t="s">
        <v>120</v>
      </c>
      <c r="D382" s="39">
        <v>921</v>
      </c>
      <c r="E382" s="136" t="s">
        <v>16</v>
      </c>
      <c r="F382" s="136" t="s">
        <v>32</v>
      </c>
      <c r="G382" s="82">
        <v>5030010030</v>
      </c>
      <c r="H382" s="83"/>
      <c r="I382" s="86">
        <f t="shared" si="123"/>
        <v>3201600</v>
      </c>
      <c r="J382" s="86">
        <f t="shared" si="132"/>
        <v>3201600</v>
      </c>
      <c r="K382" s="86">
        <f t="shared" si="132"/>
        <v>0</v>
      </c>
      <c r="L382" s="77">
        <f t="shared" si="132"/>
        <v>0</v>
      </c>
      <c r="M382" s="77">
        <f t="shared" si="132"/>
        <v>0</v>
      </c>
      <c r="N382" s="77">
        <f t="shared" si="132"/>
        <v>0</v>
      </c>
      <c r="O382" s="135">
        <f t="shared" si="132"/>
        <v>0</v>
      </c>
    </row>
    <row r="383" spans="1:972" ht="37.5">
      <c r="B383" s="115"/>
      <c r="C383" s="39" t="s">
        <v>106</v>
      </c>
      <c r="D383" s="39">
        <v>921</v>
      </c>
      <c r="E383" s="136" t="s">
        <v>16</v>
      </c>
      <c r="F383" s="136" t="s">
        <v>32</v>
      </c>
      <c r="G383" s="82">
        <v>5030010030</v>
      </c>
      <c r="H383" s="83" t="s">
        <v>107</v>
      </c>
      <c r="I383" s="86">
        <f t="shared" si="123"/>
        <v>3201600</v>
      </c>
      <c r="J383" s="86">
        <v>3201600</v>
      </c>
      <c r="K383" s="86"/>
      <c r="L383" s="77"/>
      <c r="M383" s="77"/>
      <c r="N383" s="77"/>
      <c r="O383" s="135"/>
    </row>
    <row r="384" spans="1:972" ht="37.5">
      <c r="B384" s="115"/>
      <c r="C384" s="39" t="s">
        <v>359</v>
      </c>
      <c r="D384" s="39">
        <v>921</v>
      </c>
      <c r="E384" s="136" t="s">
        <v>16</v>
      </c>
      <c r="F384" s="136" t="s">
        <v>407</v>
      </c>
      <c r="G384" s="82">
        <v>9900000000</v>
      </c>
      <c r="H384" s="83"/>
      <c r="I384" s="86">
        <f t="shared" si="123"/>
        <v>4427000</v>
      </c>
      <c r="J384" s="86">
        <f>J385</f>
        <v>1400000</v>
      </c>
      <c r="K384" s="86">
        <f>K385</f>
        <v>0</v>
      </c>
      <c r="L384" s="77">
        <f>L385+L387</f>
        <v>3000000</v>
      </c>
      <c r="M384" s="77">
        <f>M385+M387</f>
        <v>0</v>
      </c>
      <c r="N384" s="77">
        <f>N385+N387</f>
        <v>27000</v>
      </c>
      <c r="O384" s="135">
        <f>O385+O387</f>
        <v>0</v>
      </c>
    </row>
    <row r="385" spans="1:972" ht="56.25">
      <c r="B385" s="115"/>
      <c r="C385" s="39" t="s">
        <v>361</v>
      </c>
      <c r="D385" s="39">
        <v>921</v>
      </c>
      <c r="E385" s="136" t="s">
        <v>16</v>
      </c>
      <c r="F385" s="136" t="s">
        <v>32</v>
      </c>
      <c r="G385" s="82">
        <v>9900010110</v>
      </c>
      <c r="H385" s="83"/>
      <c r="I385" s="86">
        <f t="shared" si="123"/>
        <v>1427000</v>
      </c>
      <c r="J385" s="86">
        <f>J386</f>
        <v>1400000</v>
      </c>
      <c r="K385" s="86">
        <f>K386</f>
        <v>0</v>
      </c>
      <c r="L385" s="77">
        <f>L386</f>
        <v>0</v>
      </c>
      <c r="M385" s="77">
        <f>M386</f>
        <v>0</v>
      </c>
      <c r="N385" s="77">
        <f>N386</f>
        <v>27000</v>
      </c>
      <c r="O385" s="135">
        <f>O386</f>
        <v>0</v>
      </c>
    </row>
    <row r="386" spans="1:972" ht="37.5">
      <c r="B386" s="115"/>
      <c r="C386" s="39" t="s">
        <v>106</v>
      </c>
      <c r="D386" s="39">
        <v>921</v>
      </c>
      <c r="E386" s="136" t="s">
        <v>16</v>
      </c>
      <c r="F386" s="136" t="s">
        <v>32</v>
      </c>
      <c r="G386" s="82">
        <v>9900010110</v>
      </c>
      <c r="H386" s="83" t="s">
        <v>107</v>
      </c>
      <c r="I386" s="86">
        <f t="shared" si="123"/>
        <v>1427000</v>
      </c>
      <c r="J386" s="86">
        <v>1400000</v>
      </c>
      <c r="K386" s="86"/>
      <c r="L386" s="77"/>
      <c r="M386" s="77"/>
      <c r="N386" s="77">
        <v>27000</v>
      </c>
      <c r="O386" s="135"/>
    </row>
    <row r="387" spans="1:972">
      <c r="B387" s="115"/>
      <c r="C387" s="39" t="s">
        <v>363</v>
      </c>
      <c r="D387" s="39">
        <v>921</v>
      </c>
      <c r="E387" s="136" t="s">
        <v>16</v>
      </c>
      <c r="F387" s="136" t="s">
        <v>32</v>
      </c>
      <c r="G387" s="82">
        <v>9900010510</v>
      </c>
      <c r="H387" s="83"/>
      <c r="I387" s="86">
        <f t="shared" si="123"/>
        <v>3000000</v>
      </c>
      <c r="J387" s="86"/>
      <c r="K387" s="86"/>
      <c r="L387" s="77">
        <f>L388</f>
        <v>3000000</v>
      </c>
      <c r="M387" s="77">
        <f>M388</f>
        <v>0</v>
      </c>
      <c r="N387" s="77">
        <f>N388</f>
        <v>0</v>
      </c>
      <c r="O387" s="135">
        <f>O388</f>
        <v>0</v>
      </c>
    </row>
    <row r="388" spans="1:972" ht="37.5">
      <c r="B388" s="115"/>
      <c r="C388" s="39" t="s">
        <v>106</v>
      </c>
      <c r="D388" s="39">
        <v>921</v>
      </c>
      <c r="E388" s="136" t="s">
        <v>16</v>
      </c>
      <c r="F388" s="136" t="s">
        <v>32</v>
      </c>
      <c r="G388" s="82">
        <v>9900010510</v>
      </c>
      <c r="H388" s="83" t="s">
        <v>107</v>
      </c>
      <c r="I388" s="86">
        <f t="shared" si="123"/>
        <v>3000000</v>
      </c>
      <c r="J388" s="86"/>
      <c r="K388" s="86"/>
      <c r="L388" s="77">
        <v>3000000</v>
      </c>
      <c r="M388" s="77">
        <v>0</v>
      </c>
      <c r="N388" s="77">
        <v>0</v>
      </c>
      <c r="O388" s="135">
        <v>0</v>
      </c>
    </row>
    <row r="389" spans="1:972" s="114" customFormat="1" ht="56.25">
      <c r="A389" s="112"/>
      <c r="B389" s="115" t="s">
        <v>69</v>
      </c>
      <c r="C389" s="30" t="s">
        <v>408</v>
      </c>
      <c r="D389" s="30">
        <v>925</v>
      </c>
      <c r="E389" s="139"/>
      <c r="F389" s="139"/>
      <c r="G389" s="89"/>
      <c r="H389" s="90"/>
      <c r="I389" s="130">
        <f t="shared" si="123"/>
        <v>3254377188</v>
      </c>
      <c r="J389" s="130">
        <f t="shared" ref="J389:O389" si="133">J397+J545+J390</f>
        <v>2674886000</v>
      </c>
      <c r="K389" s="130">
        <f t="shared" si="133"/>
        <v>197944000</v>
      </c>
      <c r="L389" s="75">
        <f t="shared" si="133"/>
        <v>105272600</v>
      </c>
      <c r="M389" s="75">
        <f t="shared" si="133"/>
        <v>42101100</v>
      </c>
      <c r="N389" s="75">
        <f t="shared" si="133"/>
        <v>234173488</v>
      </c>
      <c r="O389" s="131">
        <f t="shared" si="133"/>
        <v>0</v>
      </c>
      <c r="AKJ389" s="42"/>
    </row>
    <row r="390" spans="1:972" s="114" customFormat="1">
      <c r="A390" s="112"/>
      <c r="B390" s="115"/>
      <c r="C390" s="39" t="s">
        <v>15</v>
      </c>
      <c r="D390" s="39">
        <v>925</v>
      </c>
      <c r="E390" s="136" t="s">
        <v>16</v>
      </c>
      <c r="F390" s="136" t="s">
        <v>86</v>
      </c>
      <c r="G390" s="82"/>
      <c r="H390" s="83"/>
      <c r="I390" s="86">
        <f t="shared" si="123"/>
        <v>2500000</v>
      </c>
      <c r="J390" s="86">
        <f t="shared" ref="J390:O393" si="134">J391</f>
        <v>2500000</v>
      </c>
      <c r="K390" s="86">
        <f t="shared" si="134"/>
        <v>0</v>
      </c>
      <c r="L390" s="77">
        <f t="shared" si="134"/>
        <v>0</v>
      </c>
      <c r="M390" s="77">
        <f t="shared" si="134"/>
        <v>0</v>
      </c>
      <c r="N390" s="77">
        <f t="shared" si="134"/>
        <v>0</v>
      </c>
      <c r="O390" s="135">
        <f t="shared" si="134"/>
        <v>0</v>
      </c>
    </row>
    <row r="391" spans="1:972" s="114" customFormat="1">
      <c r="A391" s="112"/>
      <c r="B391" s="115"/>
      <c r="C391" s="39" t="s">
        <v>31</v>
      </c>
      <c r="D391" s="39">
        <v>925</v>
      </c>
      <c r="E391" s="136" t="s">
        <v>16</v>
      </c>
      <c r="F391" s="136" t="s">
        <v>32</v>
      </c>
      <c r="G391" s="82"/>
      <c r="H391" s="83"/>
      <c r="I391" s="86">
        <f t="shared" si="123"/>
        <v>2500000</v>
      </c>
      <c r="J391" s="86">
        <f t="shared" si="134"/>
        <v>2500000</v>
      </c>
      <c r="K391" s="86">
        <f t="shared" si="134"/>
        <v>0</v>
      </c>
      <c r="L391" s="77">
        <f t="shared" si="134"/>
        <v>0</v>
      </c>
      <c r="M391" s="77">
        <f t="shared" si="134"/>
        <v>0</v>
      </c>
      <c r="N391" s="77">
        <f t="shared" si="134"/>
        <v>0</v>
      </c>
      <c r="O391" s="135">
        <f t="shared" si="134"/>
        <v>0</v>
      </c>
    </row>
    <row r="392" spans="1:972" s="114" customFormat="1" ht="37.5">
      <c r="A392" s="112"/>
      <c r="B392" s="115"/>
      <c r="C392" s="39" t="s">
        <v>100</v>
      </c>
      <c r="D392" s="39">
        <v>925</v>
      </c>
      <c r="E392" s="136" t="s">
        <v>16</v>
      </c>
      <c r="F392" s="136" t="s">
        <v>32</v>
      </c>
      <c r="G392" s="82">
        <v>5000000000</v>
      </c>
      <c r="H392" s="83"/>
      <c r="I392" s="86">
        <f t="shared" ref="I392:I423" si="135">SUM(J392:O392)</f>
        <v>2500000</v>
      </c>
      <c r="J392" s="86">
        <f t="shared" si="134"/>
        <v>2500000</v>
      </c>
      <c r="K392" s="86">
        <f t="shared" si="134"/>
        <v>0</v>
      </c>
      <c r="L392" s="77">
        <f t="shared" si="134"/>
        <v>0</v>
      </c>
      <c r="M392" s="77">
        <f t="shared" si="134"/>
        <v>0</v>
      </c>
      <c r="N392" s="77">
        <f t="shared" si="134"/>
        <v>0</v>
      </c>
      <c r="O392" s="135">
        <f t="shared" si="134"/>
        <v>0</v>
      </c>
    </row>
    <row r="393" spans="1:972" s="114" customFormat="1" ht="37.5">
      <c r="A393" s="112"/>
      <c r="B393" s="115"/>
      <c r="C393" s="39" t="s">
        <v>119</v>
      </c>
      <c r="D393" s="39">
        <v>925</v>
      </c>
      <c r="E393" s="136" t="s">
        <v>16</v>
      </c>
      <c r="F393" s="136" t="s">
        <v>32</v>
      </c>
      <c r="G393" s="82">
        <v>5030000000</v>
      </c>
      <c r="H393" s="83"/>
      <c r="I393" s="86">
        <f t="shared" si="135"/>
        <v>2500000</v>
      </c>
      <c r="J393" s="86">
        <f t="shared" si="134"/>
        <v>2500000</v>
      </c>
      <c r="K393" s="86">
        <f t="shared" si="134"/>
        <v>0</v>
      </c>
      <c r="L393" s="77">
        <f t="shared" si="134"/>
        <v>0</v>
      </c>
      <c r="M393" s="77">
        <f t="shared" si="134"/>
        <v>0</v>
      </c>
      <c r="N393" s="77">
        <f t="shared" si="134"/>
        <v>0</v>
      </c>
      <c r="O393" s="135">
        <f t="shared" si="134"/>
        <v>0</v>
      </c>
    </row>
    <row r="394" spans="1:972" s="114" customFormat="1" ht="37.5">
      <c r="A394" s="112"/>
      <c r="B394" s="115"/>
      <c r="C394" s="39" t="s">
        <v>120</v>
      </c>
      <c r="D394" s="39">
        <v>925</v>
      </c>
      <c r="E394" s="136" t="s">
        <v>16</v>
      </c>
      <c r="F394" s="136" t="s">
        <v>32</v>
      </c>
      <c r="G394" s="82">
        <v>5030010030</v>
      </c>
      <c r="H394" s="83"/>
      <c r="I394" s="86">
        <f t="shared" si="135"/>
        <v>2500000</v>
      </c>
      <c r="J394" s="86">
        <f t="shared" ref="J394:O394" si="136">J395+J396</f>
        <v>2500000</v>
      </c>
      <c r="K394" s="86">
        <f t="shared" si="136"/>
        <v>0</v>
      </c>
      <c r="L394" s="77">
        <f t="shared" si="136"/>
        <v>0</v>
      </c>
      <c r="M394" s="77">
        <f t="shared" si="136"/>
        <v>0</v>
      </c>
      <c r="N394" s="77">
        <f t="shared" si="136"/>
        <v>0</v>
      </c>
      <c r="O394" s="135">
        <f t="shared" si="136"/>
        <v>0</v>
      </c>
    </row>
    <row r="395" spans="1:972" s="114" customFormat="1" ht="37.5">
      <c r="A395" s="112"/>
      <c r="B395" s="115"/>
      <c r="C395" s="39" t="s">
        <v>106</v>
      </c>
      <c r="D395" s="39">
        <v>925</v>
      </c>
      <c r="E395" s="136" t="s">
        <v>16</v>
      </c>
      <c r="F395" s="136" t="s">
        <v>32</v>
      </c>
      <c r="G395" s="82">
        <v>5030010030</v>
      </c>
      <c r="H395" s="83" t="s">
        <v>107</v>
      </c>
      <c r="I395" s="86">
        <f t="shared" si="135"/>
        <v>2485000</v>
      </c>
      <c r="J395" s="86">
        <v>2485000</v>
      </c>
      <c r="K395" s="86"/>
      <c r="L395" s="77"/>
      <c r="M395" s="77"/>
      <c r="N395" s="77"/>
      <c r="O395" s="135"/>
    </row>
    <row r="396" spans="1:972" s="114" customFormat="1">
      <c r="A396" s="112"/>
      <c r="B396" s="115"/>
      <c r="C396" s="39" t="s">
        <v>109</v>
      </c>
      <c r="D396" s="39">
        <v>925</v>
      </c>
      <c r="E396" s="136" t="s">
        <v>16</v>
      </c>
      <c r="F396" s="136" t="s">
        <v>32</v>
      </c>
      <c r="G396" s="82">
        <v>5030010030</v>
      </c>
      <c r="H396" s="83" t="s">
        <v>110</v>
      </c>
      <c r="I396" s="86">
        <f t="shared" si="135"/>
        <v>15000</v>
      </c>
      <c r="J396" s="86">
        <v>15000</v>
      </c>
      <c r="K396" s="86"/>
      <c r="L396" s="77"/>
      <c r="M396" s="77"/>
      <c r="N396" s="77"/>
      <c r="O396" s="135"/>
    </row>
    <row r="397" spans="1:972">
      <c r="B397" s="115"/>
      <c r="C397" s="39" t="s">
        <v>56</v>
      </c>
      <c r="D397" s="39">
        <v>925</v>
      </c>
      <c r="E397" s="136" t="s">
        <v>57</v>
      </c>
      <c r="F397" s="136" t="s">
        <v>86</v>
      </c>
      <c r="G397" s="82"/>
      <c r="H397" s="88"/>
      <c r="I397" s="86">
        <f t="shared" si="135"/>
        <v>3237898088</v>
      </c>
      <c r="J397" s="86">
        <f t="shared" ref="J397:O397" si="137">J398+J428+J486+J500</f>
        <v>2658406900</v>
      </c>
      <c r="K397" s="86">
        <f t="shared" si="137"/>
        <v>197944000</v>
      </c>
      <c r="L397" s="77">
        <f t="shared" si="137"/>
        <v>105272600</v>
      </c>
      <c r="M397" s="77">
        <f t="shared" si="137"/>
        <v>42101100</v>
      </c>
      <c r="N397" s="77">
        <f t="shared" si="137"/>
        <v>234173488</v>
      </c>
      <c r="O397" s="135">
        <f t="shared" si="137"/>
        <v>0</v>
      </c>
    </row>
    <row r="398" spans="1:972">
      <c r="B398" s="115"/>
      <c r="C398" s="39" t="s">
        <v>58</v>
      </c>
      <c r="D398" s="39">
        <v>925</v>
      </c>
      <c r="E398" s="136" t="s">
        <v>57</v>
      </c>
      <c r="F398" s="136" t="s">
        <v>16</v>
      </c>
      <c r="G398" s="82"/>
      <c r="H398" s="88"/>
      <c r="I398" s="86">
        <f t="shared" si="135"/>
        <v>995886306</v>
      </c>
      <c r="J398" s="86">
        <f t="shared" ref="J398:O398" si="138">J399+J424</f>
        <v>883529200</v>
      </c>
      <c r="K398" s="86">
        <f t="shared" si="138"/>
        <v>16062300</v>
      </c>
      <c r="L398" s="77">
        <f t="shared" si="138"/>
        <v>65772600</v>
      </c>
      <c r="M398" s="77">
        <f t="shared" si="138"/>
        <v>7948800</v>
      </c>
      <c r="N398" s="77">
        <f t="shared" si="138"/>
        <v>22573406</v>
      </c>
      <c r="O398" s="135">
        <f t="shared" si="138"/>
        <v>0</v>
      </c>
    </row>
    <row r="399" spans="1:972">
      <c r="B399" s="115"/>
      <c r="C399" s="39" t="s">
        <v>170</v>
      </c>
      <c r="D399" s="39">
        <v>925</v>
      </c>
      <c r="E399" s="136" t="s">
        <v>57</v>
      </c>
      <c r="F399" s="136" t="s">
        <v>16</v>
      </c>
      <c r="G399" s="82">
        <v>5800000000</v>
      </c>
      <c r="H399" s="88"/>
      <c r="I399" s="86">
        <f t="shared" si="135"/>
        <v>994886306</v>
      </c>
      <c r="J399" s="86">
        <f t="shared" ref="J399:O399" si="139">J400+J414</f>
        <v>882529200</v>
      </c>
      <c r="K399" s="86">
        <f t="shared" si="139"/>
        <v>16062300</v>
      </c>
      <c r="L399" s="77">
        <f t="shared" si="139"/>
        <v>65772600</v>
      </c>
      <c r="M399" s="77">
        <f t="shared" si="139"/>
        <v>7948800</v>
      </c>
      <c r="N399" s="77">
        <f t="shared" si="139"/>
        <v>22573406</v>
      </c>
      <c r="O399" s="135">
        <f t="shared" si="139"/>
        <v>0</v>
      </c>
    </row>
    <row r="400" spans="1:972">
      <c r="B400" s="115"/>
      <c r="C400" s="39" t="s">
        <v>171</v>
      </c>
      <c r="D400" s="39">
        <v>925</v>
      </c>
      <c r="E400" s="136" t="s">
        <v>57</v>
      </c>
      <c r="F400" s="136" t="s">
        <v>16</v>
      </c>
      <c r="G400" s="82">
        <v>5810000000</v>
      </c>
      <c r="H400" s="88"/>
      <c r="I400" s="86">
        <f t="shared" si="135"/>
        <v>979767492</v>
      </c>
      <c r="J400" s="86">
        <f>J405+J407+J401+J403+J411</f>
        <v>870292100</v>
      </c>
      <c r="K400" s="86">
        <f>K405+K407+K401+K403+K411</f>
        <v>13664986</v>
      </c>
      <c r="L400" s="77">
        <f>L405+L407+L401+L403+L411</f>
        <v>65772600</v>
      </c>
      <c r="M400" s="77">
        <f>M405+M407+M401+M403+M411</f>
        <v>7464400</v>
      </c>
      <c r="N400" s="77">
        <f>N405+N407+N401+N403+N411+N409</f>
        <v>22573406</v>
      </c>
      <c r="O400" s="135">
        <f>O405+O407+O401+O403+O411</f>
        <v>0</v>
      </c>
    </row>
    <row r="401" spans="2:15" ht="37.5">
      <c r="B401" s="115"/>
      <c r="C401" s="39" t="s">
        <v>133</v>
      </c>
      <c r="D401" s="39">
        <v>925</v>
      </c>
      <c r="E401" s="136" t="s">
        <v>57</v>
      </c>
      <c r="F401" s="136" t="s">
        <v>16</v>
      </c>
      <c r="G401" s="82">
        <v>5810000590</v>
      </c>
      <c r="H401" s="88"/>
      <c r="I401" s="86">
        <f t="shared" si="135"/>
        <v>302731800</v>
      </c>
      <c r="J401" s="86">
        <f t="shared" ref="J401:O401" si="140">J402</f>
        <v>237304700</v>
      </c>
      <c r="K401" s="86">
        <f t="shared" si="140"/>
        <v>0</v>
      </c>
      <c r="L401" s="77">
        <f t="shared" si="140"/>
        <v>63420600</v>
      </c>
      <c r="M401" s="77">
        <f t="shared" si="140"/>
        <v>4201200</v>
      </c>
      <c r="N401" s="77">
        <f t="shared" si="140"/>
        <v>-2194700</v>
      </c>
      <c r="O401" s="135">
        <f t="shared" si="140"/>
        <v>0</v>
      </c>
    </row>
    <row r="402" spans="2:15" ht="37.5">
      <c r="B402" s="115"/>
      <c r="C402" s="39" t="s">
        <v>174</v>
      </c>
      <c r="D402" s="39">
        <v>925</v>
      </c>
      <c r="E402" s="136" t="s">
        <v>57</v>
      </c>
      <c r="F402" s="136" t="s">
        <v>16</v>
      </c>
      <c r="G402" s="82">
        <v>5810000590</v>
      </c>
      <c r="H402" s="88">
        <v>600</v>
      </c>
      <c r="I402" s="86">
        <f t="shared" si="135"/>
        <v>302731800</v>
      </c>
      <c r="J402" s="86">
        <v>237304700</v>
      </c>
      <c r="K402" s="86"/>
      <c r="L402" s="77">
        <v>63420600</v>
      </c>
      <c r="M402" s="77">
        <v>4201200</v>
      </c>
      <c r="N402" s="77">
        <v>-2194700</v>
      </c>
      <c r="O402" s="135">
        <v>0</v>
      </c>
    </row>
    <row r="403" spans="2:15">
      <c r="B403" s="115"/>
      <c r="C403" s="39" t="s">
        <v>175</v>
      </c>
      <c r="D403" s="39">
        <v>925</v>
      </c>
      <c r="E403" s="136" t="s">
        <v>57</v>
      </c>
      <c r="F403" s="136" t="s">
        <v>16</v>
      </c>
      <c r="G403" s="82">
        <v>5810009020</v>
      </c>
      <c r="H403" s="88"/>
      <c r="I403" s="86">
        <f t="shared" si="135"/>
        <v>30000</v>
      </c>
      <c r="J403" s="86">
        <f t="shared" ref="J403:O403" si="141">J404</f>
        <v>0</v>
      </c>
      <c r="K403" s="86">
        <f t="shared" si="141"/>
        <v>0</v>
      </c>
      <c r="L403" s="77">
        <f t="shared" si="141"/>
        <v>0</v>
      </c>
      <c r="M403" s="77">
        <f t="shared" si="141"/>
        <v>0</v>
      </c>
      <c r="N403" s="77">
        <f t="shared" si="141"/>
        <v>30000</v>
      </c>
      <c r="O403" s="135">
        <f t="shared" si="141"/>
        <v>0</v>
      </c>
    </row>
    <row r="404" spans="2:15" ht="37.5">
      <c r="B404" s="115"/>
      <c r="C404" s="39" t="s">
        <v>174</v>
      </c>
      <c r="D404" s="39">
        <v>925</v>
      </c>
      <c r="E404" s="136" t="s">
        <v>57</v>
      </c>
      <c r="F404" s="136" t="s">
        <v>16</v>
      </c>
      <c r="G404" s="82">
        <v>5810009020</v>
      </c>
      <c r="H404" s="88">
        <v>600</v>
      </c>
      <c r="I404" s="86">
        <f t="shared" si="135"/>
        <v>30000</v>
      </c>
      <c r="J404" s="86"/>
      <c r="K404" s="86"/>
      <c r="L404" s="77"/>
      <c r="M404" s="77"/>
      <c r="N404" s="77">
        <v>30000</v>
      </c>
      <c r="O404" s="135"/>
    </row>
    <row r="405" spans="2:15" ht="150">
      <c r="B405" s="115"/>
      <c r="C405" s="39" t="s">
        <v>176</v>
      </c>
      <c r="D405" s="39">
        <v>925</v>
      </c>
      <c r="E405" s="136" t="s">
        <v>57</v>
      </c>
      <c r="F405" s="136" t="s">
        <v>16</v>
      </c>
      <c r="G405" s="82">
        <v>5810060820</v>
      </c>
      <c r="H405" s="88"/>
      <c r="I405" s="86">
        <f t="shared" si="135"/>
        <v>567800</v>
      </c>
      <c r="J405" s="86">
        <f t="shared" ref="J405:O405" si="142">J406</f>
        <v>567800</v>
      </c>
      <c r="K405" s="86">
        <f t="shared" si="142"/>
        <v>0</v>
      </c>
      <c r="L405" s="77">
        <f t="shared" si="142"/>
        <v>0</v>
      </c>
      <c r="M405" s="77">
        <f t="shared" si="142"/>
        <v>0</v>
      </c>
      <c r="N405" s="77">
        <f t="shared" si="142"/>
        <v>0</v>
      </c>
      <c r="O405" s="135">
        <f t="shared" si="142"/>
        <v>0</v>
      </c>
    </row>
    <row r="406" spans="2:15" ht="37.5">
      <c r="B406" s="115"/>
      <c r="C406" s="39" t="s">
        <v>174</v>
      </c>
      <c r="D406" s="39">
        <v>925</v>
      </c>
      <c r="E406" s="136" t="s">
        <v>57</v>
      </c>
      <c r="F406" s="136" t="s">
        <v>16</v>
      </c>
      <c r="G406" s="82">
        <v>5810060820</v>
      </c>
      <c r="H406" s="88">
        <v>600</v>
      </c>
      <c r="I406" s="86">
        <f t="shared" si="135"/>
        <v>567800</v>
      </c>
      <c r="J406" s="86">
        <v>567800</v>
      </c>
      <c r="K406" s="86"/>
      <c r="L406" s="77"/>
      <c r="M406" s="77"/>
      <c r="N406" s="77"/>
      <c r="O406" s="135"/>
    </row>
    <row r="407" spans="2:15" ht="93.75">
      <c r="B407" s="115"/>
      <c r="C407" s="39" t="s">
        <v>177</v>
      </c>
      <c r="D407" s="39">
        <v>925</v>
      </c>
      <c r="E407" s="136" t="s">
        <v>57</v>
      </c>
      <c r="F407" s="136" t="s">
        <v>16</v>
      </c>
      <c r="G407" s="82">
        <v>5810060860</v>
      </c>
      <c r="H407" s="88"/>
      <c r="I407" s="86">
        <f t="shared" si="135"/>
        <v>656725700</v>
      </c>
      <c r="J407" s="86">
        <f t="shared" ref="J407:O407" si="143">J408</f>
        <v>623564800</v>
      </c>
      <c r="K407" s="86">
        <f t="shared" si="143"/>
        <v>16062300</v>
      </c>
      <c r="L407" s="77">
        <f t="shared" si="143"/>
        <v>0</v>
      </c>
      <c r="M407" s="77">
        <f t="shared" si="143"/>
        <v>0</v>
      </c>
      <c r="N407" s="77">
        <f t="shared" si="143"/>
        <v>17098600</v>
      </c>
      <c r="O407" s="135">
        <f t="shared" si="143"/>
        <v>0</v>
      </c>
    </row>
    <row r="408" spans="2:15" ht="37.5">
      <c r="B408" s="115"/>
      <c r="C408" s="39" t="s">
        <v>174</v>
      </c>
      <c r="D408" s="39">
        <v>925</v>
      </c>
      <c r="E408" s="136" t="s">
        <v>57</v>
      </c>
      <c r="F408" s="136" t="s">
        <v>16</v>
      </c>
      <c r="G408" s="82">
        <v>5810060860</v>
      </c>
      <c r="H408" s="88">
        <v>600</v>
      </c>
      <c r="I408" s="86">
        <f t="shared" si="135"/>
        <v>656725700</v>
      </c>
      <c r="J408" s="86">
        <v>623564800</v>
      </c>
      <c r="K408" s="86">
        <v>16062300</v>
      </c>
      <c r="L408" s="77"/>
      <c r="M408" s="77"/>
      <c r="N408" s="77">
        <v>17098600</v>
      </c>
      <c r="O408" s="135"/>
    </row>
    <row r="409" spans="2:15" ht="37.5">
      <c r="B409" s="115"/>
      <c r="C409" s="39" t="s">
        <v>180</v>
      </c>
      <c r="D409" s="39">
        <v>925</v>
      </c>
      <c r="E409" s="136" t="s">
        <v>57</v>
      </c>
      <c r="F409" s="136" t="s">
        <v>16</v>
      </c>
      <c r="G409" s="82">
        <v>5810062980</v>
      </c>
      <c r="H409" s="88"/>
      <c r="I409" s="86">
        <f t="shared" si="135"/>
        <v>7600000</v>
      </c>
      <c r="J409" s="86"/>
      <c r="K409" s="86"/>
      <c r="L409" s="77"/>
      <c r="M409" s="77"/>
      <c r="N409" s="77">
        <f>N410</f>
        <v>7600000</v>
      </c>
      <c r="O409" s="135"/>
    </row>
    <row r="410" spans="2:15" ht="37.5">
      <c r="B410" s="115"/>
      <c r="C410" s="39" t="s">
        <v>174</v>
      </c>
      <c r="D410" s="39">
        <v>925</v>
      </c>
      <c r="E410" s="136" t="s">
        <v>57</v>
      </c>
      <c r="F410" s="136" t="s">
        <v>16</v>
      </c>
      <c r="G410" s="82">
        <v>5810062980</v>
      </c>
      <c r="H410" s="88">
        <v>600</v>
      </c>
      <c r="I410" s="86">
        <f t="shared" si="135"/>
        <v>7600000</v>
      </c>
      <c r="J410" s="86"/>
      <c r="K410" s="86"/>
      <c r="L410" s="77"/>
      <c r="M410" s="77"/>
      <c r="N410" s="77">
        <v>7600000</v>
      </c>
      <c r="O410" s="135"/>
    </row>
    <row r="411" spans="2:15" ht="37.5">
      <c r="B411" s="115"/>
      <c r="C411" s="39" t="s">
        <v>184</v>
      </c>
      <c r="D411" s="39">
        <v>925</v>
      </c>
      <c r="E411" s="136" t="s">
        <v>57</v>
      </c>
      <c r="F411" s="136" t="s">
        <v>16</v>
      </c>
      <c r="G411" s="82">
        <v>5810100000</v>
      </c>
      <c r="H411" s="88"/>
      <c r="I411" s="86">
        <f t="shared" si="135"/>
        <v>12112192</v>
      </c>
      <c r="J411" s="86">
        <f t="shared" ref="J411:O412" si="144">J412</f>
        <v>8854800</v>
      </c>
      <c r="K411" s="86">
        <f t="shared" si="144"/>
        <v>-2397314</v>
      </c>
      <c r="L411" s="77">
        <f t="shared" si="144"/>
        <v>2352000</v>
      </c>
      <c r="M411" s="77">
        <f t="shared" si="144"/>
        <v>3263200</v>
      </c>
      <c r="N411" s="77">
        <f t="shared" si="144"/>
        <v>39506</v>
      </c>
      <c r="O411" s="135">
        <f t="shared" si="144"/>
        <v>0</v>
      </c>
    </row>
    <row r="412" spans="2:15" ht="37.5">
      <c r="B412" s="115"/>
      <c r="C412" s="39" t="s">
        <v>184</v>
      </c>
      <c r="D412" s="39">
        <v>925</v>
      </c>
      <c r="E412" s="136" t="s">
        <v>57</v>
      </c>
      <c r="F412" s="136" t="s">
        <v>16</v>
      </c>
      <c r="G412" s="82">
        <v>5810100590</v>
      </c>
      <c r="H412" s="88"/>
      <c r="I412" s="86">
        <f t="shared" si="135"/>
        <v>12112192</v>
      </c>
      <c r="J412" s="86">
        <f t="shared" si="144"/>
        <v>8854800</v>
      </c>
      <c r="K412" s="86">
        <f t="shared" si="144"/>
        <v>-2397314</v>
      </c>
      <c r="L412" s="77">
        <f t="shared" si="144"/>
        <v>2352000</v>
      </c>
      <c r="M412" s="77">
        <f t="shared" si="144"/>
        <v>3263200</v>
      </c>
      <c r="N412" s="77">
        <f t="shared" si="144"/>
        <v>39506</v>
      </c>
      <c r="O412" s="135">
        <f t="shared" si="144"/>
        <v>0</v>
      </c>
    </row>
    <row r="413" spans="2:15" ht="37.5">
      <c r="B413" s="115"/>
      <c r="C413" s="39" t="s">
        <v>174</v>
      </c>
      <c r="D413" s="39">
        <v>925</v>
      </c>
      <c r="E413" s="136" t="s">
        <v>57</v>
      </c>
      <c r="F413" s="136" t="s">
        <v>16</v>
      </c>
      <c r="G413" s="82">
        <v>5810100590</v>
      </c>
      <c r="H413" s="88">
        <v>600</v>
      </c>
      <c r="I413" s="86">
        <f t="shared" si="135"/>
        <v>12112192</v>
      </c>
      <c r="J413" s="86">
        <v>8854800</v>
      </c>
      <c r="K413" s="86">
        <v>-2397314</v>
      </c>
      <c r="L413" s="77">
        <v>2352000</v>
      </c>
      <c r="M413" s="77">
        <v>3263200</v>
      </c>
      <c r="N413" s="77">
        <v>39506</v>
      </c>
      <c r="O413" s="135">
        <v>0</v>
      </c>
    </row>
    <row r="414" spans="2:15" ht="56.25">
      <c r="B414" s="115"/>
      <c r="C414" s="39" t="s">
        <v>251</v>
      </c>
      <c r="D414" s="39">
        <v>925</v>
      </c>
      <c r="E414" s="136" t="s">
        <v>57</v>
      </c>
      <c r="F414" s="136" t="s">
        <v>16</v>
      </c>
      <c r="G414" s="82">
        <v>6500000000</v>
      </c>
      <c r="H414" s="88"/>
      <c r="I414" s="86">
        <f t="shared" si="135"/>
        <v>15118814</v>
      </c>
      <c r="J414" s="86">
        <f t="shared" ref="J414:O414" si="145">J415</f>
        <v>12237100</v>
      </c>
      <c r="K414" s="86">
        <f t="shared" si="145"/>
        <v>2397314</v>
      </c>
      <c r="L414" s="77">
        <f t="shared" si="145"/>
        <v>0</v>
      </c>
      <c r="M414" s="77">
        <f t="shared" si="145"/>
        <v>484400</v>
      </c>
      <c r="N414" s="77">
        <f t="shared" si="145"/>
        <v>0</v>
      </c>
      <c r="O414" s="135">
        <f t="shared" si="145"/>
        <v>0</v>
      </c>
    </row>
    <row r="415" spans="2:15">
      <c r="B415" s="115"/>
      <c r="C415" s="39" t="s">
        <v>278</v>
      </c>
      <c r="D415" s="39">
        <v>925</v>
      </c>
      <c r="E415" s="136" t="s">
        <v>57</v>
      </c>
      <c r="F415" s="136" t="s">
        <v>16</v>
      </c>
      <c r="G415" s="82">
        <v>6570000000</v>
      </c>
      <c r="H415" s="88"/>
      <c r="I415" s="86">
        <f t="shared" si="135"/>
        <v>15118814</v>
      </c>
      <c r="J415" s="86">
        <f>J422+J420</f>
        <v>12237100</v>
      </c>
      <c r="K415" s="86">
        <f>K422+K420+K416</f>
        <v>2397314</v>
      </c>
      <c r="L415" s="77">
        <f>L422+L420</f>
        <v>0</v>
      </c>
      <c r="M415" s="77">
        <f>M422+M420+M418+M416</f>
        <v>484400</v>
      </c>
      <c r="N415" s="77">
        <f>N422+N420</f>
        <v>0</v>
      </c>
      <c r="O415" s="135">
        <f>O422+O420</f>
        <v>0</v>
      </c>
    </row>
    <row r="416" spans="2:15" ht="75">
      <c r="B416" s="115"/>
      <c r="C416" s="39" t="s">
        <v>279</v>
      </c>
      <c r="D416" s="39">
        <v>925</v>
      </c>
      <c r="E416" s="136" t="s">
        <v>57</v>
      </c>
      <c r="F416" s="136" t="s">
        <v>16</v>
      </c>
      <c r="G416" s="82">
        <v>6570010190</v>
      </c>
      <c r="H416" s="88"/>
      <c r="I416" s="86">
        <f t="shared" si="135"/>
        <v>2397314</v>
      </c>
      <c r="J416" s="86"/>
      <c r="K416" s="86">
        <f>K417</f>
        <v>2397314</v>
      </c>
      <c r="L416" s="77"/>
      <c r="M416" s="77"/>
      <c r="N416" s="77"/>
      <c r="O416" s="135"/>
    </row>
    <row r="417" spans="2:15" ht="37.5">
      <c r="B417" s="115"/>
      <c r="C417" s="39" t="s">
        <v>254</v>
      </c>
      <c r="D417" s="39">
        <v>925</v>
      </c>
      <c r="E417" s="136" t="s">
        <v>57</v>
      </c>
      <c r="F417" s="136" t="s">
        <v>16</v>
      </c>
      <c r="G417" s="82">
        <v>6570010190</v>
      </c>
      <c r="H417" s="88">
        <v>400</v>
      </c>
      <c r="I417" s="86">
        <f t="shared" si="135"/>
        <v>2397314</v>
      </c>
      <c r="J417" s="86"/>
      <c r="K417" s="86">
        <v>2397314</v>
      </c>
      <c r="L417" s="77"/>
      <c r="M417" s="77"/>
      <c r="N417" s="77"/>
      <c r="O417" s="135"/>
    </row>
    <row r="418" spans="2:15" ht="93.75">
      <c r="B418" s="115"/>
      <c r="C418" s="39" t="s">
        <v>286</v>
      </c>
      <c r="D418" s="39">
        <v>925</v>
      </c>
      <c r="E418" s="136" t="s">
        <v>57</v>
      </c>
      <c r="F418" s="136" t="s">
        <v>16</v>
      </c>
      <c r="G418" s="82">
        <v>6570011070</v>
      </c>
      <c r="H418" s="88"/>
      <c r="I418" s="86">
        <f t="shared" si="135"/>
        <v>484400</v>
      </c>
      <c r="J418" s="86"/>
      <c r="K418" s="86"/>
      <c r="L418" s="77"/>
      <c r="M418" s="77">
        <f>M419</f>
        <v>484400</v>
      </c>
      <c r="N418" s="77"/>
      <c r="O418" s="135"/>
    </row>
    <row r="419" spans="2:15" ht="37.5">
      <c r="B419" s="115"/>
      <c r="C419" s="39" t="s">
        <v>254</v>
      </c>
      <c r="D419" s="39">
        <v>925</v>
      </c>
      <c r="E419" s="136" t="s">
        <v>57</v>
      </c>
      <c r="F419" s="136" t="s">
        <v>16</v>
      </c>
      <c r="G419" s="82">
        <v>6570011070</v>
      </c>
      <c r="H419" s="88">
        <v>400</v>
      </c>
      <c r="I419" s="86">
        <f t="shared" si="135"/>
        <v>484400</v>
      </c>
      <c r="J419" s="86"/>
      <c r="K419" s="86"/>
      <c r="L419" s="77"/>
      <c r="M419" s="77">
        <v>484400</v>
      </c>
      <c r="N419" s="77"/>
      <c r="O419" s="135"/>
    </row>
    <row r="420" spans="2:15" ht="75">
      <c r="B420" s="115"/>
      <c r="C420" s="39" t="s">
        <v>289</v>
      </c>
      <c r="D420" s="39">
        <v>925</v>
      </c>
      <c r="E420" s="136" t="s">
        <v>57</v>
      </c>
      <c r="F420" s="136" t="s">
        <v>16</v>
      </c>
      <c r="G420" s="82" t="s">
        <v>290</v>
      </c>
      <c r="H420" s="88"/>
      <c r="I420" s="86">
        <f t="shared" si="135"/>
        <v>12237100</v>
      </c>
      <c r="J420" s="86">
        <f t="shared" ref="J420:O420" si="146">J421</f>
        <v>12237100</v>
      </c>
      <c r="K420" s="86">
        <f t="shared" si="146"/>
        <v>0</v>
      </c>
      <c r="L420" s="77">
        <f t="shared" si="146"/>
        <v>0</v>
      </c>
      <c r="M420" s="77">
        <f t="shared" si="146"/>
        <v>0</v>
      </c>
      <c r="N420" s="77">
        <f t="shared" si="146"/>
        <v>0</v>
      </c>
      <c r="O420" s="135">
        <f t="shared" si="146"/>
        <v>0</v>
      </c>
    </row>
    <row r="421" spans="2:15" ht="37.5">
      <c r="B421" s="115"/>
      <c r="C421" s="39" t="s">
        <v>254</v>
      </c>
      <c r="D421" s="39">
        <v>925</v>
      </c>
      <c r="E421" s="136" t="s">
        <v>57</v>
      </c>
      <c r="F421" s="136" t="s">
        <v>16</v>
      </c>
      <c r="G421" s="82" t="s">
        <v>290</v>
      </c>
      <c r="H421" s="88">
        <v>400</v>
      </c>
      <c r="I421" s="86">
        <f t="shared" si="135"/>
        <v>12237100</v>
      </c>
      <c r="J421" s="86">
        <v>12237100</v>
      </c>
      <c r="K421" s="86"/>
      <c r="L421" s="77"/>
      <c r="M421" s="77"/>
      <c r="N421" s="77"/>
      <c r="O421" s="135"/>
    </row>
    <row r="422" spans="2:15" ht="75" hidden="1">
      <c r="B422" s="115"/>
      <c r="C422" s="39" t="s">
        <v>291</v>
      </c>
      <c r="D422" s="39">
        <v>925</v>
      </c>
      <c r="E422" s="136" t="s">
        <v>57</v>
      </c>
      <c r="F422" s="136" t="s">
        <v>16</v>
      </c>
      <c r="G422" s="82" t="s">
        <v>292</v>
      </c>
      <c r="H422" s="88"/>
      <c r="I422" s="86">
        <f t="shared" si="135"/>
        <v>0</v>
      </c>
      <c r="J422" s="86">
        <f t="shared" ref="J422:O422" si="147">J423</f>
        <v>0</v>
      </c>
      <c r="K422" s="86">
        <f t="shared" si="147"/>
        <v>0</v>
      </c>
      <c r="L422" s="77">
        <f t="shared" si="147"/>
        <v>0</v>
      </c>
      <c r="M422" s="77">
        <f t="shared" si="147"/>
        <v>0</v>
      </c>
      <c r="N422" s="77">
        <f t="shared" si="147"/>
        <v>0</v>
      </c>
      <c r="O422" s="135">
        <f t="shared" si="147"/>
        <v>0</v>
      </c>
    </row>
    <row r="423" spans="2:15" ht="37.5" hidden="1">
      <c r="B423" s="115"/>
      <c r="C423" s="39" t="s">
        <v>254</v>
      </c>
      <c r="D423" s="39">
        <v>925</v>
      </c>
      <c r="E423" s="136" t="s">
        <v>57</v>
      </c>
      <c r="F423" s="136" t="s">
        <v>16</v>
      </c>
      <c r="G423" s="82" t="s">
        <v>292</v>
      </c>
      <c r="H423" s="88">
        <v>400</v>
      </c>
      <c r="I423" s="86">
        <f t="shared" si="135"/>
        <v>0</v>
      </c>
      <c r="J423" s="86"/>
      <c r="K423" s="86"/>
      <c r="L423" s="77"/>
      <c r="M423" s="77"/>
      <c r="N423" s="77"/>
      <c r="O423" s="135"/>
    </row>
    <row r="424" spans="2:15" ht="37.5">
      <c r="B424" s="115"/>
      <c r="C424" s="39" t="s">
        <v>359</v>
      </c>
      <c r="D424" s="39">
        <v>925</v>
      </c>
      <c r="E424" s="136" t="s">
        <v>57</v>
      </c>
      <c r="F424" s="136" t="s">
        <v>16</v>
      </c>
      <c r="G424" s="82">
        <v>9900000000</v>
      </c>
      <c r="H424" s="88"/>
      <c r="I424" s="86">
        <f t="shared" ref="I424:I455" si="148">SUM(J424:O424)</f>
        <v>1000000</v>
      </c>
      <c r="J424" s="86">
        <f t="shared" ref="J424:O424" si="149">J425</f>
        <v>1000000</v>
      </c>
      <c r="K424" s="86">
        <f t="shared" si="149"/>
        <v>0</v>
      </c>
      <c r="L424" s="77">
        <f t="shared" si="149"/>
        <v>0</v>
      </c>
      <c r="M424" s="77">
        <f t="shared" si="149"/>
        <v>0</v>
      </c>
      <c r="N424" s="77">
        <f t="shared" si="149"/>
        <v>0</v>
      </c>
      <c r="O424" s="135">
        <f t="shared" si="149"/>
        <v>0</v>
      </c>
    </row>
    <row r="425" spans="2:15">
      <c r="B425" s="115"/>
      <c r="C425" s="39" t="s">
        <v>366</v>
      </c>
      <c r="D425" s="39">
        <v>925</v>
      </c>
      <c r="E425" s="136" t="s">
        <v>57</v>
      </c>
      <c r="F425" s="136" t="s">
        <v>16</v>
      </c>
      <c r="G425" s="82">
        <v>9900010910</v>
      </c>
      <c r="H425" s="88"/>
      <c r="I425" s="86">
        <f t="shared" si="148"/>
        <v>1000000</v>
      </c>
      <c r="J425" s="86">
        <f>J427</f>
        <v>1000000</v>
      </c>
      <c r="K425" s="86">
        <f>K427</f>
        <v>0</v>
      </c>
      <c r="L425" s="77">
        <f>L427</f>
        <v>0</v>
      </c>
      <c r="M425" s="77">
        <f>M427+M426</f>
        <v>0</v>
      </c>
      <c r="N425" s="77">
        <f>N427</f>
        <v>0</v>
      </c>
      <c r="O425" s="135">
        <f>O427</f>
        <v>0</v>
      </c>
    </row>
    <row r="426" spans="2:15" ht="37.5">
      <c r="B426" s="115"/>
      <c r="C426" s="39" t="s">
        <v>174</v>
      </c>
      <c r="D426" s="39">
        <v>925</v>
      </c>
      <c r="E426" s="136" t="s">
        <v>57</v>
      </c>
      <c r="F426" s="136" t="s">
        <v>16</v>
      </c>
      <c r="G426" s="82">
        <v>9900010910</v>
      </c>
      <c r="H426" s="88">
        <v>600</v>
      </c>
      <c r="I426" s="86">
        <f t="shared" si="148"/>
        <v>10977.98</v>
      </c>
      <c r="J426" s="86"/>
      <c r="K426" s="86"/>
      <c r="L426" s="77"/>
      <c r="M426" s="77">
        <v>10977.98</v>
      </c>
      <c r="N426" s="77"/>
      <c r="O426" s="135"/>
    </row>
    <row r="427" spans="2:15">
      <c r="B427" s="115"/>
      <c r="C427" s="39" t="s">
        <v>109</v>
      </c>
      <c r="D427" s="39">
        <v>925</v>
      </c>
      <c r="E427" s="136" t="s">
        <v>57</v>
      </c>
      <c r="F427" s="136" t="s">
        <v>16</v>
      </c>
      <c r="G427" s="82">
        <v>9900010910</v>
      </c>
      <c r="H427" s="88">
        <v>800</v>
      </c>
      <c r="I427" s="86">
        <f t="shared" si="148"/>
        <v>989022.02</v>
      </c>
      <c r="J427" s="86">
        <v>1000000</v>
      </c>
      <c r="K427" s="86"/>
      <c r="L427" s="77"/>
      <c r="M427" s="77">
        <v>-10977.98</v>
      </c>
      <c r="N427" s="77"/>
      <c r="O427" s="135"/>
    </row>
    <row r="428" spans="2:15">
      <c r="B428" s="115"/>
      <c r="C428" s="39" t="s">
        <v>59</v>
      </c>
      <c r="D428" s="39">
        <v>925</v>
      </c>
      <c r="E428" s="136" t="s">
        <v>57</v>
      </c>
      <c r="F428" s="136" t="s">
        <v>18</v>
      </c>
      <c r="G428" s="82"/>
      <c r="H428" s="88"/>
      <c r="I428" s="86">
        <f t="shared" si="148"/>
        <v>1903059590</v>
      </c>
      <c r="J428" s="86">
        <f>J429+J482</f>
        <v>1500993900</v>
      </c>
      <c r="K428" s="86">
        <f>K429+K482+K472</f>
        <v>151881700</v>
      </c>
      <c r="L428" s="77">
        <f>L429+L482</f>
        <v>26389300</v>
      </c>
      <c r="M428" s="77">
        <f>M429+M482</f>
        <v>21837600</v>
      </c>
      <c r="N428" s="77">
        <f>N429+N482</f>
        <v>201957090</v>
      </c>
      <c r="O428" s="135">
        <f>O429+O482</f>
        <v>0</v>
      </c>
    </row>
    <row r="429" spans="2:15">
      <c r="B429" s="115"/>
      <c r="C429" s="39" t="s">
        <v>170</v>
      </c>
      <c r="D429" s="39">
        <v>925</v>
      </c>
      <c r="E429" s="136" t="s">
        <v>57</v>
      </c>
      <c r="F429" s="136" t="s">
        <v>18</v>
      </c>
      <c r="G429" s="82">
        <v>5800000000</v>
      </c>
      <c r="H429" s="88"/>
      <c r="I429" s="86">
        <f t="shared" si="148"/>
        <v>1888149086</v>
      </c>
      <c r="J429" s="86">
        <f t="shared" ref="J429:O429" si="150">J430</f>
        <v>1500493900</v>
      </c>
      <c r="K429" s="86">
        <f t="shared" si="150"/>
        <v>137471196</v>
      </c>
      <c r="L429" s="77">
        <f t="shared" si="150"/>
        <v>26389300</v>
      </c>
      <c r="M429" s="77">
        <f t="shared" si="150"/>
        <v>21837600</v>
      </c>
      <c r="N429" s="77">
        <f t="shared" si="150"/>
        <v>201957090</v>
      </c>
      <c r="O429" s="135">
        <f t="shared" si="150"/>
        <v>0</v>
      </c>
    </row>
    <row r="430" spans="2:15">
      <c r="B430" s="115"/>
      <c r="C430" s="39" t="s">
        <v>171</v>
      </c>
      <c r="D430" s="39">
        <v>925</v>
      </c>
      <c r="E430" s="136" t="s">
        <v>57</v>
      </c>
      <c r="F430" s="136" t="s">
        <v>18</v>
      </c>
      <c r="G430" s="82">
        <v>5810000000</v>
      </c>
      <c r="H430" s="88"/>
      <c r="I430" s="86">
        <f t="shared" si="148"/>
        <v>1888149086</v>
      </c>
      <c r="J430" s="86">
        <f>J437+J439+J441+J443+J431+J453+J447+J464</f>
        <v>1500493900</v>
      </c>
      <c r="K430" s="86">
        <f>K437+K439+K441+K443+K431+K453+K447+K464</f>
        <v>137471196</v>
      </c>
      <c r="L430" s="77">
        <f>L437+L439+L441+L443+L431+L453+L447+L464+L467</f>
        <v>26389300</v>
      </c>
      <c r="M430" s="77">
        <f>M437+M439+M441+M443+M431+M453+M447+M464+M467</f>
        <v>21837600</v>
      </c>
      <c r="N430" s="77">
        <f>N437+N439+N441+N443+N431+N453+N447+N464+N467+N433+N435+N449+N445</f>
        <v>201957090</v>
      </c>
      <c r="O430" s="135">
        <f>O437+O439+O441+O443+O431+O453+O447+O464+O467</f>
        <v>0</v>
      </c>
    </row>
    <row r="431" spans="2:15" ht="37.5">
      <c r="B431" s="115"/>
      <c r="C431" s="39" t="s">
        <v>133</v>
      </c>
      <c r="D431" s="39">
        <v>925</v>
      </c>
      <c r="E431" s="136" t="s">
        <v>57</v>
      </c>
      <c r="F431" s="136" t="s">
        <v>18</v>
      </c>
      <c r="G431" s="82">
        <v>5810000590</v>
      </c>
      <c r="H431" s="88"/>
      <c r="I431" s="86">
        <f t="shared" si="148"/>
        <v>192949552</v>
      </c>
      <c r="J431" s="86">
        <f t="shared" ref="J431:O431" si="151">J432</f>
        <v>156975600</v>
      </c>
      <c r="K431" s="86">
        <f t="shared" si="151"/>
        <v>0</v>
      </c>
      <c r="L431" s="77">
        <f t="shared" si="151"/>
        <v>26389300</v>
      </c>
      <c r="M431" s="77">
        <f t="shared" si="151"/>
        <v>4141900</v>
      </c>
      <c r="N431" s="77">
        <f t="shared" si="151"/>
        <v>5442752</v>
      </c>
      <c r="O431" s="135">
        <f t="shared" si="151"/>
        <v>0</v>
      </c>
    </row>
    <row r="432" spans="2:15" ht="37.5">
      <c r="B432" s="115"/>
      <c r="C432" s="39" t="s">
        <v>174</v>
      </c>
      <c r="D432" s="39">
        <v>925</v>
      </c>
      <c r="E432" s="136" t="s">
        <v>57</v>
      </c>
      <c r="F432" s="136" t="s">
        <v>18</v>
      </c>
      <c r="G432" s="82">
        <v>5810000590</v>
      </c>
      <c r="H432" s="88">
        <v>600</v>
      </c>
      <c r="I432" s="86">
        <f t="shared" si="148"/>
        <v>192949552</v>
      </c>
      <c r="J432" s="86">
        <v>156975600</v>
      </c>
      <c r="K432" s="86"/>
      <c r="L432" s="77">
        <v>26389300</v>
      </c>
      <c r="M432" s="77">
        <v>4141900</v>
      </c>
      <c r="N432" s="77">
        <v>5442752</v>
      </c>
      <c r="O432" s="135">
        <v>0</v>
      </c>
    </row>
    <row r="433" spans="2:15" ht="37.5">
      <c r="B433" s="115"/>
      <c r="C433" s="39" t="s">
        <v>173</v>
      </c>
      <c r="D433" s="39">
        <v>925</v>
      </c>
      <c r="E433" s="136" t="s">
        <v>57</v>
      </c>
      <c r="F433" s="136" t="s">
        <v>18</v>
      </c>
      <c r="G433" s="82">
        <v>5810009010</v>
      </c>
      <c r="H433" s="88"/>
      <c r="I433" s="86">
        <f t="shared" si="148"/>
        <v>360000</v>
      </c>
      <c r="J433" s="86"/>
      <c r="K433" s="86"/>
      <c r="L433" s="77"/>
      <c r="M433" s="77"/>
      <c r="N433" s="77">
        <f>N434</f>
        <v>360000</v>
      </c>
      <c r="O433" s="135"/>
    </row>
    <row r="434" spans="2:15" ht="37.5">
      <c r="B434" s="115"/>
      <c r="C434" s="39" t="s">
        <v>174</v>
      </c>
      <c r="D434" s="39">
        <v>925</v>
      </c>
      <c r="E434" s="136" t="s">
        <v>57</v>
      </c>
      <c r="F434" s="136" t="s">
        <v>18</v>
      </c>
      <c r="G434" s="82">
        <v>5810009010</v>
      </c>
      <c r="H434" s="88">
        <v>600</v>
      </c>
      <c r="I434" s="86">
        <f t="shared" si="148"/>
        <v>360000</v>
      </c>
      <c r="J434" s="86"/>
      <c r="K434" s="86"/>
      <c r="L434" s="77"/>
      <c r="M434" s="77"/>
      <c r="N434" s="77">
        <v>360000</v>
      </c>
      <c r="O434" s="135"/>
    </row>
    <row r="435" spans="2:15">
      <c r="B435" s="115"/>
      <c r="C435" s="39" t="s">
        <v>175</v>
      </c>
      <c r="D435" s="39">
        <v>925</v>
      </c>
      <c r="E435" s="136" t="s">
        <v>57</v>
      </c>
      <c r="F435" s="136" t="s">
        <v>18</v>
      </c>
      <c r="G435" s="82">
        <v>5810009020</v>
      </c>
      <c r="H435" s="88"/>
      <c r="I435" s="86">
        <f t="shared" si="148"/>
        <v>2073348</v>
      </c>
      <c r="J435" s="86"/>
      <c r="K435" s="86"/>
      <c r="L435" s="77"/>
      <c r="M435" s="77"/>
      <c r="N435" s="77">
        <f>N436</f>
        <v>2073348</v>
      </c>
      <c r="O435" s="135"/>
    </row>
    <row r="436" spans="2:15" ht="37.5">
      <c r="B436" s="115"/>
      <c r="C436" s="39" t="s">
        <v>174</v>
      </c>
      <c r="D436" s="39">
        <v>925</v>
      </c>
      <c r="E436" s="136" t="s">
        <v>57</v>
      </c>
      <c r="F436" s="136" t="s">
        <v>18</v>
      </c>
      <c r="G436" s="82">
        <v>5810009020</v>
      </c>
      <c r="H436" s="88">
        <v>600</v>
      </c>
      <c r="I436" s="86">
        <f t="shared" si="148"/>
        <v>2073348</v>
      </c>
      <c r="J436" s="86"/>
      <c r="K436" s="86"/>
      <c r="L436" s="77"/>
      <c r="M436" s="77"/>
      <c r="N436" s="77">
        <v>2073348</v>
      </c>
      <c r="O436" s="135"/>
    </row>
    <row r="437" spans="2:15" ht="150">
      <c r="B437" s="115"/>
      <c r="C437" s="39" t="s">
        <v>176</v>
      </c>
      <c r="D437" s="39">
        <v>925</v>
      </c>
      <c r="E437" s="136" t="s">
        <v>57</v>
      </c>
      <c r="F437" s="136" t="s">
        <v>18</v>
      </c>
      <c r="G437" s="82">
        <v>5810060820</v>
      </c>
      <c r="H437" s="88"/>
      <c r="I437" s="86">
        <f t="shared" si="148"/>
        <v>2036600</v>
      </c>
      <c r="J437" s="86">
        <f t="shared" ref="J437:O437" si="152">J438</f>
        <v>2036600</v>
      </c>
      <c r="K437" s="86">
        <f t="shared" si="152"/>
        <v>0</v>
      </c>
      <c r="L437" s="77">
        <f t="shared" si="152"/>
        <v>0</v>
      </c>
      <c r="M437" s="77">
        <f t="shared" si="152"/>
        <v>0</v>
      </c>
      <c r="N437" s="77">
        <f t="shared" si="152"/>
        <v>0</v>
      </c>
      <c r="O437" s="135">
        <f t="shared" si="152"/>
        <v>0</v>
      </c>
    </row>
    <row r="438" spans="2:15" ht="37.5">
      <c r="B438" s="115"/>
      <c r="C438" s="39" t="s">
        <v>174</v>
      </c>
      <c r="D438" s="39">
        <v>925</v>
      </c>
      <c r="E438" s="136" t="s">
        <v>57</v>
      </c>
      <c r="F438" s="136" t="s">
        <v>18</v>
      </c>
      <c r="G438" s="82">
        <v>5810060820</v>
      </c>
      <c r="H438" s="88">
        <v>600</v>
      </c>
      <c r="I438" s="86">
        <f t="shared" si="148"/>
        <v>2036600</v>
      </c>
      <c r="J438" s="86">
        <v>2036600</v>
      </c>
      <c r="K438" s="86"/>
      <c r="L438" s="77"/>
      <c r="M438" s="77"/>
      <c r="N438" s="77"/>
      <c r="O438" s="135"/>
    </row>
    <row r="439" spans="2:15" ht="93.75">
      <c r="B439" s="115"/>
      <c r="C439" s="39" t="s">
        <v>177</v>
      </c>
      <c r="D439" s="39">
        <v>925</v>
      </c>
      <c r="E439" s="136" t="s">
        <v>57</v>
      </c>
      <c r="F439" s="136" t="s">
        <v>18</v>
      </c>
      <c r="G439" s="82">
        <v>5810060860</v>
      </c>
      <c r="H439" s="88"/>
      <c r="I439" s="86">
        <f t="shared" si="148"/>
        <v>1230201700</v>
      </c>
      <c r="J439" s="86">
        <f t="shared" ref="J439:O439" si="153">J440</f>
        <v>1059693100</v>
      </c>
      <c r="K439" s="86">
        <f t="shared" si="153"/>
        <v>74731200</v>
      </c>
      <c r="L439" s="77">
        <f t="shared" si="153"/>
        <v>0</v>
      </c>
      <c r="M439" s="77">
        <f t="shared" si="153"/>
        <v>0</v>
      </c>
      <c r="N439" s="77">
        <f t="shared" si="153"/>
        <v>95777400</v>
      </c>
      <c r="O439" s="135">
        <f t="shared" si="153"/>
        <v>0</v>
      </c>
    </row>
    <row r="440" spans="2:15" ht="37.5">
      <c r="B440" s="115"/>
      <c r="C440" s="39" t="s">
        <v>174</v>
      </c>
      <c r="D440" s="39">
        <v>925</v>
      </c>
      <c r="E440" s="136" t="s">
        <v>57</v>
      </c>
      <c r="F440" s="136" t="s">
        <v>18</v>
      </c>
      <c r="G440" s="82">
        <v>5810060860</v>
      </c>
      <c r="H440" s="88">
        <v>600</v>
      </c>
      <c r="I440" s="86">
        <f t="shared" si="148"/>
        <v>1230201700</v>
      </c>
      <c r="J440" s="86">
        <v>1059693100</v>
      </c>
      <c r="K440" s="86">
        <v>74731200</v>
      </c>
      <c r="L440" s="77"/>
      <c r="M440" s="77"/>
      <c r="N440" s="77">
        <v>95777400</v>
      </c>
      <c r="O440" s="135"/>
    </row>
    <row r="441" spans="2:15" ht="187.5">
      <c r="B441" s="115"/>
      <c r="C441" s="39" t="s">
        <v>178</v>
      </c>
      <c r="D441" s="39">
        <v>925</v>
      </c>
      <c r="E441" s="136" t="s">
        <v>57</v>
      </c>
      <c r="F441" s="136" t="s">
        <v>18</v>
      </c>
      <c r="G441" s="82">
        <v>5810062370</v>
      </c>
      <c r="H441" s="88"/>
      <c r="I441" s="86">
        <f t="shared" si="148"/>
        <v>52390800</v>
      </c>
      <c r="J441" s="86">
        <f t="shared" ref="J441:O441" si="154">J442</f>
        <v>47740300</v>
      </c>
      <c r="K441" s="86">
        <f t="shared" si="154"/>
        <v>4650500</v>
      </c>
      <c r="L441" s="77">
        <f t="shared" si="154"/>
        <v>0</v>
      </c>
      <c r="M441" s="77">
        <f t="shared" si="154"/>
        <v>0</v>
      </c>
      <c r="N441" s="77">
        <f t="shared" si="154"/>
        <v>0</v>
      </c>
      <c r="O441" s="135">
        <f t="shared" si="154"/>
        <v>0</v>
      </c>
    </row>
    <row r="442" spans="2:15" ht="37.5">
      <c r="B442" s="115"/>
      <c r="C442" s="39" t="s">
        <v>174</v>
      </c>
      <c r="D442" s="39">
        <v>925</v>
      </c>
      <c r="E442" s="136" t="s">
        <v>57</v>
      </c>
      <c r="F442" s="136" t="s">
        <v>18</v>
      </c>
      <c r="G442" s="82">
        <v>5810062370</v>
      </c>
      <c r="H442" s="88">
        <v>600</v>
      </c>
      <c r="I442" s="86">
        <f t="shared" si="148"/>
        <v>52390800</v>
      </c>
      <c r="J442" s="86">
        <v>47740300</v>
      </c>
      <c r="K442" s="86">
        <v>4650500</v>
      </c>
      <c r="L442" s="77"/>
      <c r="M442" s="77"/>
      <c r="N442" s="77"/>
      <c r="O442" s="135"/>
    </row>
    <row r="443" spans="2:15" ht="206.25">
      <c r="B443" s="115"/>
      <c r="C443" s="39" t="s">
        <v>179</v>
      </c>
      <c r="D443" s="39">
        <v>925</v>
      </c>
      <c r="E443" s="136" t="s">
        <v>57</v>
      </c>
      <c r="F443" s="136" t="s">
        <v>18</v>
      </c>
      <c r="G443" s="82">
        <v>5810062500</v>
      </c>
      <c r="H443" s="88"/>
      <c r="I443" s="86">
        <f t="shared" si="148"/>
        <v>7071500</v>
      </c>
      <c r="J443" s="86">
        <f t="shared" ref="J443:O443" si="155">J444</f>
        <v>6276700</v>
      </c>
      <c r="K443" s="86">
        <f t="shared" si="155"/>
        <v>0</v>
      </c>
      <c r="L443" s="77">
        <f t="shared" si="155"/>
        <v>0</v>
      </c>
      <c r="M443" s="77">
        <f t="shared" si="155"/>
        <v>0</v>
      </c>
      <c r="N443" s="77">
        <f t="shared" si="155"/>
        <v>794800</v>
      </c>
      <c r="O443" s="135">
        <f t="shared" si="155"/>
        <v>0</v>
      </c>
    </row>
    <row r="444" spans="2:15" ht="37.5">
      <c r="B444" s="115"/>
      <c r="C444" s="39" t="s">
        <v>174</v>
      </c>
      <c r="D444" s="39">
        <v>925</v>
      </c>
      <c r="E444" s="136" t="s">
        <v>57</v>
      </c>
      <c r="F444" s="136" t="s">
        <v>18</v>
      </c>
      <c r="G444" s="82">
        <v>5810062500</v>
      </c>
      <c r="H444" s="88">
        <v>600</v>
      </c>
      <c r="I444" s="86">
        <f t="shared" si="148"/>
        <v>7071500</v>
      </c>
      <c r="J444" s="86">
        <v>6276700</v>
      </c>
      <c r="K444" s="86"/>
      <c r="L444" s="77"/>
      <c r="M444" s="77"/>
      <c r="N444" s="77">
        <v>794800</v>
      </c>
      <c r="O444" s="135"/>
    </row>
    <row r="445" spans="2:15" ht="37.5">
      <c r="B445" s="115"/>
      <c r="C445" s="39" t="s">
        <v>180</v>
      </c>
      <c r="D445" s="39">
        <v>925</v>
      </c>
      <c r="E445" s="136" t="s">
        <v>57</v>
      </c>
      <c r="F445" s="136" t="s">
        <v>18</v>
      </c>
      <c r="G445" s="82">
        <v>5810062980</v>
      </c>
      <c r="H445" s="88"/>
      <c r="I445" s="86">
        <f t="shared" si="148"/>
        <v>1000000</v>
      </c>
      <c r="J445" s="86"/>
      <c r="K445" s="86"/>
      <c r="L445" s="77"/>
      <c r="M445" s="77"/>
      <c r="N445" s="77">
        <f>N446</f>
        <v>1000000</v>
      </c>
      <c r="O445" s="135"/>
    </row>
    <row r="446" spans="2:15" ht="37.5">
      <c r="B446" s="115"/>
      <c r="C446" s="39" t="s">
        <v>174</v>
      </c>
      <c r="D446" s="39">
        <v>925</v>
      </c>
      <c r="E446" s="136" t="s">
        <v>57</v>
      </c>
      <c r="F446" s="136" t="s">
        <v>18</v>
      </c>
      <c r="G446" s="82">
        <v>5810062980</v>
      </c>
      <c r="H446" s="88">
        <v>600</v>
      </c>
      <c r="I446" s="86">
        <f t="shared" si="148"/>
        <v>1000000</v>
      </c>
      <c r="J446" s="86"/>
      <c r="K446" s="86"/>
      <c r="L446" s="77"/>
      <c r="M446" s="77"/>
      <c r="N446" s="77">
        <v>1000000</v>
      </c>
      <c r="O446" s="135"/>
    </row>
    <row r="447" spans="2:15" ht="131.25">
      <c r="B447" s="115"/>
      <c r="C447" s="39" t="s">
        <v>181</v>
      </c>
      <c r="D447" s="39">
        <v>925</v>
      </c>
      <c r="E447" s="136" t="s">
        <v>57</v>
      </c>
      <c r="F447" s="136" t="s">
        <v>18</v>
      </c>
      <c r="G447" s="82">
        <v>5810063540</v>
      </c>
      <c r="H447" s="88"/>
      <c r="I447" s="86">
        <f t="shared" si="148"/>
        <v>2309200</v>
      </c>
      <c r="J447" s="86">
        <f t="shared" ref="J447:O447" si="156">J448</f>
        <v>2309200</v>
      </c>
      <c r="K447" s="86">
        <f t="shared" si="156"/>
        <v>0</v>
      </c>
      <c r="L447" s="77">
        <f t="shared" si="156"/>
        <v>0</v>
      </c>
      <c r="M447" s="77">
        <f t="shared" si="156"/>
        <v>0</v>
      </c>
      <c r="N447" s="77">
        <f t="shared" si="156"/>
        <v>0</v>
      </c>
      <c r="O447" s="135">
        <f t="shared" si="156"/>
        <v>0</v>
      </c>
    </row>
    <row r="448" spans="2:15" ht="37.5">
      <c r="B448" s="115"/>
      <c r="C448" s="39" t="s">
        <v>174</v>
      </c>
      <c r="D448" s="39">
        <v>925</v>
      </c>
      <c r="E448" s="136" t="s">
        <v>57</v>
      </c>
      <c r="F448" s="136" t="s">
        <v>18</v>
      </c>
      <c r="G448" s="82">
        <v>5810063540</v>
      </c>
      <c r="H448" s="88">
        <v>600</v>
      </c>
      <c r="I448" s="86">
        <f t="shared" si="148"/>
        <v>2309200</v>
      </c>
      <c r="J448" s="86">
        <v>2309200</v>
      </c>
      <c r="K448" s="86"/>
      <c r="L448" s="77"/>
      <c r="M448" s="77"/>
      <c r="N448" s="77"/>
      <c r="O448" s="135"/>
    </row>
    <row r="449" spans="2:15" ht="150">
      <c r="B449" s="115"/>
      <c r="C449" s="39" t="s">
        <v>182</v>
      </c>
      <c r="D449" s="39">
        <v>925</v>
      </c>
      <c r="E449" s="136" t="s">
        <v>57</v>
      </c>
      <c r="F449" s="136" t="s">
        <v>18</v>
      </c>
      <c r="G449" s="82" t="s">
        <v>183</v>
      </c>
      <c r="H449" s="88"/>
      <c r="I449" s="86">
        <f t="shared" si="148"/>
        <v>96347800</v>
      </c>
      <c r="J449" s="86"/>
      <c r="K449" s="86"/>
      <c r="L449" s="77"/>
      <c r="M449" s="77"/>
      <c r="N449" s="77">
        <f>N450</f>
        <v>96347800</v>
      </c>
      <c r="O449" s="135"/>
    </row>
    <row r="450" spans="2:15" ht="37.5">
      <c r="B450" s="115"/>
      <c r="C450" s="39" t="s">
        <v>174</v>
      </c>
      <c r="D450" s="39">
        <v>925</v>
      </c>
      <c r="E450" s="136" t="s">
        <v>57</v>
      </c>
      <c r="F450" s="136" t="s">
        <v>18</v>
      </c>
      <c r="G450" s="82" t="s">
        <v>183</v>
      </c>
      <c r="H450" s="88">
        <v>600</v>
      </c>
      <c r="I450" s="86">
        <f t="shared" si="148"/>
        <v>96347800</v>
      </c>
      <c r="J450" s="86"/>
      <c r="K450" s="86"/>
      <c r="L450" s="77"/>
      <c r="M450" s="77"/>
      <c r="N450" s="77">
        <v>96347800</v>
      </c>
      <c r="O450" s="135"/>
    </row>
    <row r="451" spans="2:15">
      <c r="B451" s="115"/>
      <c r="D451" s="39">
        <v>925</v>
      </c>
      <c r="E451" s="136" t="s">
        <v>57</v>
      </c>
      <c r="F451" s="136" t="s">
        <v>18</v>
      </c>
      <c r="G451" s="82"/>
      <c r="H451" s="88"/>
      <c r="I451" s="86"/>
      <c r="J451" s="86"/>
      <c r="K451" s="86"/>
      <c r="L451" s="77"/>
      <c r="M451" s="77"/>
      <c r="N451" s="77"/>
      <c r="O451" s="135"/>
    </row>
    <row r="452" spans="2:15">
      <c r="B452" s="115"/>
      <c r="D452" s="39">
        <v>925</v>
      </c>
      <c r="E452" s="136" t="s">
        <v>57</v>
      </c>
      <c r="F452" s="136" t="s">
        <v>18</v>
      </c>
      <c r="G452" s="82"/>
      <c r="H452" s="88"/>
      <c r="I452" s="86"/>
      <c r="J452" s="86"/>
      <c r="K452" s="86"/>
      <c r="L452" s="77"/>
      <c r="M452" s="77"/>
      <c r="N452" s="77"/>
      <c r="O452" s="135"/>
    </row>
    <row r="453" spans="2:15" ht="37.5">
      <c r="B453" s="115"/>
      <c r="C453" s="39" t="s">
        <v>184</v>
      </c>
      <c r="D453" s="39">
        <v>925</v>
      </c>
      <c r="E453" s="136" t="s">
        <v>57</v>
      </c>
      <c r="F453" s="136" t="s">
        <v>18</v>
      </c>
      <c r="G453" s="82">
        <v>5810100000</v>
      </c>
      <c r="H453" s="88"/>
      <c r="I453" s="86">
        <f t="shared" ref="I453:I516" si="157">SUM(J453:O453)</f>
        <v>194043486</v>
      </c>
      <c r="J453" s="86">
        <f>J456+J454+J462+J460</f>
        <v>217474400</v>
      </c>
      <c r="K453" s="86">
        <f>K456+K454+K462+K460</f>
        <v>58065396</v>
      </c>
      <c r="L453" s="77">
        <f>L456+L454+L462+L460+L458</f>
        <v>-99353000</v>
      </c>
      <c r="M453" s="77">
        <f>M456+M454+M462+M460+M458</f>
        <v>17695700</v>
      </c>
      <c r="N453" s="77">
        <f>N456+N454+N462+N460+N458</f>
        <v>160990</v>
      </c>
      <c r="O453" s="135">
        <f>O456+O454+O462+O460+O458</f>
        <v>0</v>
      </c>
    </row>
    <row r="454" spans="2:15" ht="37.5">
      <c r="B454" s="115"/>
      <c r="C454" s="39" t="s">
        <v>184</v>
      </c>
      <c r="D454" s="39">
        <v>925</v>
      </c>
      <c r="E454" s="136" t="s">
        <v>57</v>
      </c>
      <c r="F454" s="136" t="s">
        <v>18</v>
      </c>
      <c r="G454" s="82">
        <v>5810100590</v>
      </c>
      <c r="H454" s="88"/>
      <c r="I454" s="86">
        <f t="shared" si="157"/>
        <v>50529986</v>
      </c>
      <c r="J454" s="86">
        <f t="shared" ref="J454:O454" si="158">J455</f>
        <v>47784400</v>
      </c>
      <c r="K454" s="86">
        <f t="shared" si="158"/>
        <v>-15111104</v>
      </c>
      <c r="L454" s="77">
        <f t="shared" si="158"/>
        <v>0</v>
      </c>
      <c r="M454" s="77">
        <f t="shared" si="158"/>
        <v>17695700</v>
      </c>
      <c r="N454" s="77">
        <f t="shared" si="158"/>
        <v>160990</v>
      </c>
      <c r="O454" s="135">
        <f t="shared" si="158"/>
        <v>0</v>
      </c>
    </row>
    <row r="455" spans="2:15" ht="37.5">
      <c r="B455" s="115"/>
      <c r="C455" s="39" t="s">
        <v>174</v>
      </c>
      <c r="D455" s="39">
        <v>925</v>
      </c>
      <c r="E455" s="136" t="s">
        <v>57</v>
      </c>
      <c r="F455" s="136" t="s">
        <v>18</v>
      </c>
      <c r="G455" s="82">
        <v>5810100590</v>
      </c>
      <c r="H455" s="88">
        <v>600</v>
      </c>
      <c r="I455" s="86">
        <f t="shared" si="157"/>
        <v>50529986</v>
      </c>
      <c r="J455" s="86">
        <v>47784400</v>
      </c>
      <c r="K455" s="86">
        <v>-15111104</v>
      </c>
      <c r="L455" s="77"/>
      <c r="M455" s="77">
        <v>17695700</v>
      </c>
      <c r="N455" s="77">
        <v>160990</v>
      </c>
      <c r="O455" s="135"/>
    </row>
    <row r="456" spans="2:15" ht="75" hidden="1">
      <c r="B456" s="115"/>
      <c r="C456" s="39" t="s">
        <v>185</v>
      </c>
      <c r="D456" s="39">
        <v>925</v>
      </c>
      <c r="E456" s="136" t="s">
        <v>57</v>
      </c>
      <c r="F456" s="136" t="s">
        <v>18</v>
      </c>
      <c r="G456" s="82" t="s">
        <v>186</v>
      </c>
      <c r="H456" s="88"/>
      <c r="I456" s="86">
        <f t="shared" si="157"/>
        <v>0</v>
      </c>
      <c r="J456" s="86">
        <f t="shared" ref="J456:O456" si="159">J457</f>
        <v>102013300</v>
      </c>
      <c r="K456" s="86">
        <f t="shared" si="159"/>
        <v>23351600</v>
      </c>
      <c r="L456" s="77">
        <f t="shared" si="159"/>
        <v>-125364900</v>
      </c>
      <c r="M456" s="77">
        <f t="shared" si="159"/>
        <v>0</v>
      </c>
      <c r="N456" s="77">
        <f t="shared" si="159"/>
        <v>0</v>
      </c>
      <c r="O456" s="135">
        <f t="shared" si="159"/>
        <v>0</v>
      </c>
    </row>
    <row r="457" spans="2:15" ht="37.5" hidden="1">
      <c r="B457" s="115"/>
      <c r="C457" s="39" t="s">
        <v>174</v>
      </c>
      <c r="D457" s="39">
        <v>925</v>
      </c>
      <c r="E457" s="136" t="s">
        <v>57</v>
      </c>
      <c r="F457" s="136" t="s">
        <v>18</v>
      </c>
      <c r="G457" s="82" t="s">
        <v>186</v>
      </c>
      <c r="H457" s="88">
        <v>600</v>
      </c>
      <c r="I457" s="86">
        <f t="shared" si="157"/>
        <v>0</v>
      </c>
      <c r="J457" s="86">
        <v>102013300</v>
      </c>
      <c r="K457" s="86">
        <v>23351600</v>
      </c>
      <c r="L457" s="77">
        <v>-125364900</v>
      </c>
      <c r="M457" s="77">
        <v>0</v>
      </c>
      <c r="N457" s="77">
        <v>0</v>
      </c>
      <c r="O457" s="135">
        <v>0</v>
      </c>
    </row>
    <row r="458" spans="2:15" ht="131.25">
      <c r="B458" s="115"/>
      <c r="C458" s="39" t="s">
        <v>187</v>
      </c>
      <c r="D458" s="39">
        <v>925</v>
      </c>
      <c r="E458" s="136" t="s">
        <v>57</v>
      </c>
      <c r="F458" s="136" t="s">
        <v>18</v>
      </c>
      <c r="G458" s="82" t="s">
        <v>188</v>
      </c>
      <c r="H458" s="88"/>
      <c r="I458" s="86">
        <f t="shared" si="157"/>
        <v>125364900</v>
      </c>
      <c r="J458" s="86"/>
      <c r="K458" s="86"/>
      <c r="L458" s="77">
        <f>L459</f>
        <v>125364900</v>
      </c>
      <c r="M458" s="77">
        <f>M459</f>
        <v>0</v>
      </c>
      <c r="N458" s="77">
        <f>N459</f>
        <v>0</v>
      </c>
      <c r="O458" s="135">
        <f>O459</f>
        <v>0</v>
      </c>
    </row>
    <row r="459" spans="2:15" ht="37.5">
      <c r="B459" s="115"/>
      <c r="C459" s="39" t="s">
        <v>174</v>
      </c>
      <c r="D459" s="39">
        <v>925</v>
      </c>
      <c r="E459" s="136" t="s">
        <v>57</v>
      </c>
      <c r="F459" s="136" t="s">
        <v>18</v>
      </c>
      <c r="G459" s="82" t="s">
        <v>188</v>
      </c>
      <c r="H459" s="88">
        <v>600</v>
      </c>
      <c r="I459" s="86">
        <f t="shared" si="157"/>
        <v>125364900</v>
      </c>
      <c r="J459" s="86"/>
      <c r="K459" s="86"/>
      <c r="L459" s="77">
        <v>125364900</v>
      </c>
      <c r="M459" s="77">
        <v>0</v>
      </c>
      <c r="N459" s="77">
        <v>0</v>
      </c>
      <c r="O459" s="135">
        <v>0</v>
      </c>
    </row>
    <row r="460" spans="2:15" ht="225" hidden="1">
      <c r="B460" s="115"/>
      <c r="C460" s="39" t="s">
        <v>189</v>
      </c>
      <c r="D460" s="39">
        <v>925</v>
      </c>
      <c r="E460" s="136" t="s">
        <v>57</v>
      </c>
      <c r="F460" s="136" t="s">
        <v>18</v>
      </c>
      <c r="G460" s="82" t="s">
        <v>190</v>
      </c>
      <c r="H460" s="88"/>
      <c r="I460" s="86">
        <f t="shared" si="157"/>
        <v>0</v>
      </c>
      <c r="J460" s="86">
        <f t="shared" ref="J460:O460" si="160">J461</f>
        <v>49528100</v>
      </c>
      <c r="K460" s="86">
        <f t="shared" si="160"/>
        <v>49824900</v>
      </c>
      <c r="L460" s="77">
        <f t="shared" si="160"/>
        <v>-99353000</v>
      </c>
      <c r="M460" s="77">
        <f t="shared" si="160"/>
        <v>0</v>
      </c>
      <c r="N460" s="77">
        <f t="shared" si="160"/>
        <v>0</v>
      </c>
      <c r="O460" s="135">
        <f t="shared" si="160"/>
        <v>0</v>
      </c>
    </row>
    <row r="461" spans="2:15" ht="37.5" hidden="1">
      <c r="B461" s="115"/>
      <c r="C461" s="39" t="s">
        <v>174</v>
      </c>
      <c r="D461" s="39">
        <v>925</v>
      </c>
      <c r="E461" s="136" t="s">
        <v>57</v>
      </c>
      <c r="F461" s="136" t="s">
        <v>18</v>
      </c>
      <c r="G461" s="82" t="s">
        <v>190</v>
      </c>
      <c r="H461" s="88">
        <v>600</v>
      </c>
      <c r="I461" s="86">
        <f t="shared" si="157"/>
        <v>0</v>
      </c>
      <c r="J461" s="86">
        <v>49528100</v>
      </c>
      <c r="K461" s="86">
        <v>49824900</v>
      </c>
      <c r="L461" s="77">
        <v>-99353000</v>
      </c>
      <c r="M461" s="77">
        <v>0</v>
      </c>
      <c r="N461" s="77">
        <v>0</v>
      </c>
      <c r="O461" s="135">
        <v>0</v>
      </c>
    </row>
    <row r="462" spans="2:15" ht="56.25">
      <c r="B462" s="115"/>
      <c r="C462" s="39" t="s">
        <v>191</v>
      </c>
      <c r="D462" s="39">
        <v>925</v>
      </c>
      <c r="E462" s="136" t="s">
        <v>57</v>
      </c>
      <c r="F462" s="136" t="s">
        <v>18</v>
      </c>
      <c r="G462" s="82" t="s">
        <v>192</v>
      </c>
      <c r="H462" s="88"/>
      <c r="I462" s="86">
        <f t="shared" si="157"/>
        <v>18148600</v>
      </c>
      <c r="J462" s="86">
        <f t="shared" ref="J462:O462" si="161">J463</f>
        <v>18148600</v>
      </c>
      <c r="K462" s="86">
        <f t="shared" si="161"/>
        <v>0</v>
      </c>
      <c r="L462" s="77">
        <f t="shared" si="161"/>
        <v>0</v>
      </c>
      <c r="M462" s="77">
        <f t="shared" si="161"/>
        <v>0</v>
      </c>
      <c r="N462" s="77">
        <f t="shared" si="161"/>
        <v>0</v>
      </c>
      <c r="O462" s="135">
        <f t="shared" si="161"/>
        <v>0</v>
      </c>
    </row>
    <row r="463" spans="2:15" ht="37.5">
      <c r="B463" s="115"/>
      <c r="C463" s="39" t="s">
        <v>174</v>
      </c>
      <c r="D463" s="39">
        <v>925</v>
      </c>
      <c r="E463" s="136" t="s">
        <v>57</v>
      </c>
      <c r="F463" s="136" t="s">
        <v>18</v>
      </c>
      <c r="G463" s="82" t="s">
        <v>192</v>
      </c>
      <c r="H463" s="88">
        <v>600</v>
      </c>
      <c r="I463" s="86">
        <f t="shared" si="157"/>
        <v>18148600</v>
      </c>
      <c r="J463" s="86">
        <v>18148600</v>
      </c>
      <c r="K463" s="86"/>
      <c r="L463" s="77"/>
      <c r="M463" s="77"/>
      <c r="N463" s="77"/>
      <c r="O463" s="135"/>
    </row>
    <row r="464" spans="2:15" ht="37.5" hidden="1">
      <c r="B464" s="115"/>
      <c r="C464" s="43" t="s">
        <v>193</v>
      </c>
      <c r="D464" s="43">
        <v>925</v>
      </c>
      <c r="E464" s="76" t="s">
        <v>57</v>
      </c>
      <c r="F464" s="76" t="s">
        <v>18</v>
      </c>
      <c r="G464" s="58" t="s">
        <v>194</v>
      </c>
      <c r="H464" s="80"/>
      <c r="I464" s="86">
        <f t="shared" si="157"/>
        <v>0</v>
      </c>
      <c r="J464" s="86">
        <f t="shared" ref="J464:O465" si="162">J465</f>
        <v>7988000</v>
      </c>
      <c r="K464" s="86">
        <f t="shared" si="162"/>
        <v>24100</v>
      </c>
      <c r="L464" s="77">
        <f t="shared" si="162"/>
        <v>-8012100</v>
      </c>
      <c r="M464" s="77">
        <f t="shared" si="162"/>
        <v>0</v>
      </c>
      <c r="N464" s="77">
        <f t="shared" si="162"/>
        <v>0</v>
      </c>
      <c r="O464" s="135">
        <f t="shared" si="162"/>
        <v>0</v>
      </c>
    </row>
    <row r="465" spans="2:15" ht="75" hidden="1">
      <c r="B465" s="115"/>
      <c r="C465" s="43" t="s">
        <v>195</v>
      </c>
      <c r="D465" s="43">
        <v>925</v>
      </c>
      <c r="E465" s="76" t="s">
        <v>57</v>
      </c>
      <c r="F465" s="76" t="s">
        <v>18</v>
      </c>
      <c r="G465" s="58" t="s">
        <v>196</v>
      </c>
      <c r="H465" s="80"/>
      <c r="I465" s="86">
        <f t="shared" si="157"/>
        <v>0</v>
      </c>
      <c r="J465" s="86">
        <f t="shared" si="162"/>
        <v>7988000</v>
      </c>
      <c r="K465" s="86">
        <f t="shared" si="162"/>
        <v>24100</v>
      </c>
      <c r="L465" s="77">
        <f t="shared" si="162"/>
        <v>-8012100</v>
      </c>
      <c r="M465" s="77">
        <f t="shared" si="162"/>
        <v>0</v>
      </c>
      <c r="N465" s="77">
        <f t="shared" si="162"/>
        <v>0</v>
      </c>
      <c r="O465" s="135">
        <f t="shared" si="162"/>
        <v>0</v>
      </c>
    </row>
    <row r="466" spans="2:15" ht="37.5" hidden="1">
      <c r="B466" s="115"/>
      <c r="C466" s="43" t="s">
        <v>174</v>
      </c>
      <c r="D466" s="43">
        <v>925</v>
      </c>
      <c r="E466" s="76" t="s">
        <v>57</v>
      </c>
      <c r="F466" s="76" t="s">
        <v>18</v>
      </c>
      <c r="G466" s="58" t="s">
        <v>196</v>
      </c>
      <c r="H466" s="80">
        <v>600</v>
      </c>
      <c r="I466" s="86">
        <f t="shared" si="157"/>
        <v>0</v>
      </c>
      <c r="J466" s="86">
        <v>7988000</v>
      </c>
      <c r="K466" s="86">
        <v>24100</v>
      </c>
      <c r="L466" s="77">
        <v>-8012100</v>
      </c>
      <c r="M466" s="77">
        <v>0</v>
      </c>
      <c r="N466" s="77">
        <v>0</v>
      </c>
      <c r="O466" s="135">
        <v>0</v>
      </c>
    </row>
    <row r="467" spans="2:15">
      <c r="B467" s="115"/>
      <c r="C467" s="43" t="s">
        <v>197</v>
      </c>
      <c r="D467" s="43">
        <v>925</v>
      </c>
      <c r="E467" s="76" t="s">
        <v>57</v>
      </c>
      <c r="F467" s="76" t="s">
        <v>18</v>
      </c>
      <c r="G467" s="58" t="s">
        <v>198</v>
      </c>
      <c r="H467" s="80"/>
      <c r="I467" s="86">
        <f t="shared" si="157"/>
        <v>107365100</v>
      </c>
      <c r="J467" s="86"/>
      <c r="K467" s="86"/>
      <c r="L467" s="77">
        <f>L468+L470</f>
        <v>107365100</v>
      </c>
      <c r="M467" s="77">
        <f>M468+M470</f>
        <v>0</v>
      </c>
      <c r="N467" s="77">
        <f>N468+N470</f>
        <v>0</v>
      </c>
      <c r="O467" s="135">
        <f>O468+O470</f>
        <v>0</v>
      </c>
    </row>
    <row r="468" spans="2:15" ht="75">
      <c r="B468" s="115"/>
      <c r="C468" s="43" t="s">
        <v>195</v>
      </c>
      <c r="D468" s="43">
        <v>925</v>
      </c>
      <c r="E468" s="76" t="s">
        <v>57</v>
      </c>
      <c r="F468" s="76" t="s">
        <v>18</v>
      </c>
      <c r="G468" s="58" t="s">
        <v>201</v>
      </c>
      <c r="H468" s="80"/>
      <c r="I468" s="86">
        <f t="shared" si="157"/>
        <v>8012100</v>
      </c>
      <c r="J468" s="86"/>
      <c r="K468" s="86"/>
      <c r="L468" s="77">
        <f>L469</f>
        <v>8012100</v>
      </c>
      <c r="M468" s="77">
        <f>M469</f>
        <v>0</v>
      </c>
      <c r="N468" s="77">
        <f>N469</f>
        <v>0</v>
      </c>
      <c r="O468" s="135">
        <f>O469</f>
        <v>0</v>
      </c>
    </row>
    <row r="469" spans="2:15" ht="37.5">
      <c r="B469" s="115"/>
      <c r="C469" s="43" t="s">
        <v>174</v>
      </c>
      <c r="D469" s="43">
        <v>925</v>
      </c>
      <c r="E469" s="76" t="s">
        <v>57</v>
      </c>
      <c r="F469" s="76" t="s">
        <v>18</v>
      </c>
      <c r="G469" s="58" t="s">
        <v>201</v>
      </c>
      <c r="H469" s="80">
        <v>600</v>
      </c>
      <c r="I469" s="86">
        <f t="shared" si="157"/>
        <v>8012100</v>
      </c>
      <c r="J469" s="86"/>
      <c r="K469" s="86"/>
      <c r="L469" s="77">
        <v>8012100</v>
      </c>
      <c r="M469" s="77">
        <v>0</v>
      </c>
      <c r="N469" s="77">
        <v>0</v>
      </c>
      <c r="O469" s="135">
        <v>0</v>
      </c>
    </row>
    <row r="470" spans="2:15" ht="225">
      <c r="B470" s="115"/>
      <c r="C470" s="43" t="s">
        <v>189</v>
      </c>
      <c r="D470" s="43">
        <v>925</v>
      </c>
      <c r="E470" s="76" t="s">
        <v>57</v>
      </c>
      <c r="F470" s="76" t="s">
        <v>18</v>
      </c>
      <c r="G470" s="58" t="s">
        <v>202</v>
      </c>
      <c r="H470" s="80"/>
      <c r="I470" s="86">
        <f t="shared" si="157"/>
        <v>99353000</v>
      </c>
      <c r="J470" s="86"/>
      <c r="K470" s="86"/>
      <c r="L470" s="77">
        <f>L471</f>
        <v>99353000</v>
      </c>
      <c r="M470" s="77">
        <f>M471</f>
        <v>0</v>
      </c>
      <c r="N470" s="77">
        <f>N471</f>
        <v>0</v>
      </c>
      <c r="O470" s="135">
        <f>O471</f>
        <v>0</v>
      </c>
    </row>
    <row r="471" spans="2:15" ht="37.5">
      <c r="B471" s="115"/>
      <c r="C471" s="43" t="s">
        <v>174</v>
      </c>
      <c r="D471" s="43">
        <v>925</v>
      </c>
      <c r="E471" s="76" t="s">
        <v>57</v>
      </c>
      <c r="F471" s="76" t="s">
        <v>18</v>
      </c>
      <c r="G471" s="58" t="s">
        <v>202</v>
      </c>
      <c r="H471" s="80">
        <v>600</v>
      </c>
      <c r="I471" s="86">
        <f t="shared" si="157"/>
        <v>99353000</v>
      </c>
      <c r="J471" s="86"/>
      <c r="K471" s="86"/>
      <c r="L471" s="77">
        <v>99353000</v>
      </c>
      <c r="M471" s="77">
        <v>0</v>
      </c>
      <c r="N471" s="77">
        <v>0</v>
      </c>
      <c r="O471" s="135">
        <v>0</v>
      </c>
    </row>
    <row r="472" spans="2:15" ht="56.25">
      <c r="B472" s="115"/>
      <c r="C472" s="43" t="s">
        <v>251</v>
      </c>
      <c r="D472" s="43">
        <v>925</v>
      </c>
      <c r="E472" s="76" t="s">
        <v>57</v>
      </c>
      <c r="F472" s="76" t="s">
        <v>18</v>
      </c>
      <c r="G472" s="58">
        <v>6500000000</v>
      </c>
      <c r="H472" s="80"/>
      <c r="I472" s="86">
        <f t="shared" si="157"/>
        <v>14410504</v>
      </c>
      <c r="J472" s="86"/>
      <c r="K472" s="86">
        <f>K473+K476+K478+K480</f>
        <v>14410504</v>
      </c>
      <c r="L472" s="77"/>
      <c r="M472" s="77"/>
      <c r="N472" s="77"/>
      <c r="O472" s="135"/>
    </row>
    <row r="473" spans="2:15">
      <c r="B473" s="115"/>
      <c r="C473" s="43" t="s">
        <v>278</v>
      </c>
      <c r="D473" s="43">
        <v>925</v>
      </c>
      <c r="E473" s="76" t="s">
        <v>57</v>
      </c>
      <c r="F473" s="76" t="s">
        <v>18</v>
      </c>
      <c r="G473" s="58">
        <v>6570000000</v>
      </c>
      <c r="H473" s="80"/>
      <c r="I473" s="86">
        <f t="shared" si="157"/>
        <v>2925148</v>
      </c>
      <c r="J473" s="86"/>
      <c r="K473" s="86">
        <f>K474</f>
        <v>2925148</v>
      </c>
      <c r="L473" s="77">
        <f>+L474+L476+L478+L480</f>
        <v>0</v>
      </c>
      <c r="M473" s="77">
        <f>+M474+M476+M478+M480</f>
        <v>0</v>
      </c>
      <c r="N473" s="77">
        <f>+N474+N476+N478+N480</f>
        <v>0</v>
      </c>
      <c r="O473" s="135">
        <f>+O474+O476+O478+O480</f>
        <v>0</v>
      </c>
    </row>
    <row r="474" spans="2:15" ht="75">
      <c r="B474" s="115"/>
      <c r="C474" s="43" t="s">
        <v>280</v>
      </c>
      <c r="D474" s="43">
        <v>925</v>
      </c>
      <c r="E474" s="76" t="s">
        <v>57</v>
      </c>
      <c r="F474" s="76" t="s">
        <v>18</v>
      </c>
      <c r="G474" s="58">
        <v>6570010470</v>
      </c>
      <c r="H474" s="80"/>
      <c r="I474" s="86">
        <f t="shared" si="157"/>
        <v>2925148</v>
      </c>
      <c r="J474" s="86"/>
      <c r="K474" s="86">
        <f>K475</f>
        <v>2925148</v>
      </c>
      <c r="L474" s="77"/>
      <c r="M474" s="77"/>
      <c r="N474" s="77"/>
      <c r="O474" s="135"/>
    </row>
    <row r="475" spans="2:15" ht="37.5">
      <c r="B475" s="115"/>
      <c r="C475" s="39" t="s">
        <v>254</v>
      </c>
      <c r="D475" s="43">
        <v>925</v>
      </c>
      <c r="E475" s="76" t="s">
        <v>57</v>
      </c>
      <c r="F475" s="76" t="s">
        <v>18</v>
      </c>
      <c r="G475" s="58">
        <v>6570010470</v>
      </c>
      <c r="H475" s="80">
        <v>400</v>
      </c>
      <c r="I475" s="86">
        <f t="shared" si="157"/>
        <v>2925148</v>
      </c>
      <c r="J475" s="86"/>
      <c r="K475" s="86">
        <v>2925148</v>
      </c>
      <c r="L475" s="77"/>
      <c r="M475" s="77"/>
      <c r="N475" s="77"/>
      <c r="O475" s="135"/>
    </row>
    <row r="476" spans="2:15" ht="75">
      <c r="B476" s="115"/>
      <c r="C476" s="43" t="s">
        <v>281</v>
      </c>
      <c r="D476" s="43">
        <v>925</v>
      </c>
      <c r="E476" s="76" t="s">
        <v>57</v>
      </c>
      <c r="F476" s="76" t="s">
        <v>18</v>
      </c>
      <c r="G476" s="58">
        <v>6570010520</v>
      </c>
      <c r="H476" s="80"/>
      <c r="I476" s="86">
        <f t="shared" si="157"/>
        <v>2835356</v>
      </c>
      <c r="J476" s="86"/>
      <c r="K476" s="86">
        <f>K477</f>
        <v>2835356</v>
      </c>
      <c r="L476" s="77"/>
      <c r="M476" s="77"/>
      <c r="N476" s="77"/>
      <c r="O476" s="135"/>
    </row>
    <row r="477" spans="2:15" ht="37.5">
      <c r="B477" s="115"/>
      <c r="C477" s="39" t="s">
        <v>254</v>
      </c>
      <c r="D477" s="43">
        <v>925</v>
      </c>
      <c r="E477" s="76" t="s">
        <v>57</v>
      </c>
      <c r="F477" s="76" t="s">
        <v>18</v>
      </c>
      <c r="G477" s="58">
        <v>6570010520</v>
      </c>
      <c r="H477" s="80">
        <v>400</v>
      </c>
      <c r="I477" s="86">
        <f t="shared" si="157"/>
        <v>2835356</v>
      </c>
      <c r="J477" s="86"/>
      <c r="K477" s="86">
        <v>2835356</v>
      </c>
      <c r="L477" s="77"/>
      <c r="M477" s="77"/>
      <c r="N477" s="77"/>
      <c r="O477" s="135"/>
    </row>
    <row r="478" spans="2:15">
      <c r="B478" s="115"/>
      <c r="C478" s="43" t="s">
        <v>284</v>
      </c>
      <c r="D478" s="43">
        <v>925</v>
      </c>
      <c r="E478" s="76" t="s">
        <v>57</v>
      </c>
      <c r="F478" s="76" t="s">
        <v>18</v>
      </c>
      <c r="G478" s="58">
        <v>6570010980</v>
      </c>
      <c r="H478" s="80"/>
      <c r="I478" s="86">
        <f t="shared" si="157"/>
        <v>5390000</v>
      </c>
      <c r="J478" s="86"/>
      <c r="K478" s="86">
        <f>K479</f>
        <v>5500000</v>
      </c>
      <c r="L478" s="77">
        <f>L479</f>
        <v>-110000</v>
      </c>
      <c r="M478" s="77">
        <f>M479</f>
        <v>0</v>
      </c>
      <c r="N478" s="77">
        <f>N479</f>
        <v>0</v>
      </c>
      <c r="O478" s="135">
        <f>O479</f>
        <v>0</v>
      </c>
    </row>
    <row r="479" spans="2:15" ht="37.5">
      <c r="B479" s="115"/>
      <c r="C479" s="39" t="s">
        <v>254</v>
      </c>
      <c r="D479" s="43">
        <v>925</v>
      </c>
      <c r="E479" s="76" t="s">
        <v>57</v>
      </c>
      <c r="F479" s="76" t="s">
        <v>18</v>
      </c>
      <c r="G479" s="58">
        <v>6570010980</v>
      </c>
      <c r="H479" s="80">
        <v>400</v>
      </c>
      <c r="I479" s="86">
        <f t="shared" si="157"/>
        <v>5390000</v>
      </c>
      <c r="J479" s="86"/>
      <c r="K479" s="86">
        <v>5500000</v>
      </c>
      <c r="L479" s="77">
        <v>-110000</v>
      </c>
      <c r="M479" s="77">
        <v>0</v>
      </c>
      <c r="N479" s="77">
        <v>0</v>
      </c>
      <c r="O479" s="135">
        <v>0</v>
      </c>
    </row>
    <row r="480" spans="2:15" ht="75">
      <c r="B480" s="115"/>
      <c r="C480" s="43" t="s">
        <v>287</v>
      </c>
      <c r="D480" s="43">
        <v>925</v>
      </c>
      <c r="E480" s="76" t="s">
        <v>57</v>
      </c>
      <c r="F480" s="76" t="s">
        <v>18</v>
      </c>
      <c r="G480" s="58">
        <v>6570011080</v>
      </c>
      <c r="H480" s="80"/>
      <c r="I480" s="86">
        <f t="shared" si="157"/>
        <v>3260000</v>
      </c>
      <c r="J480" s="86"/>
      <c r="K480" s="86">
        <f>K481</f>
        <v>3150000</v>
      </c>
      <c r="L480" s="77">
        <f>L481</f>
        <v>110000</v>
      </c>
      <c r="M480" s="77">
        <f>M481</f>
        <v>0</v>
      </c>
      <c r="N480" s="77">
        <f>N481</f>
        <v>0</v>
      </c>
      <c r="O480" s="135">
        <f>O481</f>
        <v>0</v>
      </c>
    </row>
    <row r="481" spans="2:15" ht="37.5">
      <c r="B481" s="115"/>
      <c r="C481" s="39" t="s">
        <v>254</v>
      </c>
      <c r="D481" s="43">
        <v>925</v>
      </c>
      <c r="E481" s="76" t="s">
        <v>57</v>
      </c>
      <c r="F481" s="76" t="s">
        <v>18</v>
      </c>
      <c r="G481" s="58">
        <v>6570011080</v>
      </c>
      <c r="H481" s="80">
        <v>400</v>
      </c>
      <c r="I481" s="86">
        <f t="shared" si="157"/>
        <v>3260000</v>
      </c>
      <c r="J481" s="86"/>
      <c r="K481" s="86">
        <v>3150000</v>
      </c>
      <c r="L481" s="77">
        <v>110000</v>
      </c>
      <c r="M481" s="77">
        <v>0</v>
      </c>
      <c r="N481" s="77">
        <v>0</v>
      </c>
      <c r="O481" s="135">
        <v>0</v>
      </c>
    </row>
    <row r="482" spans="2:15" ht="37.5">
      <c r="B482" s="115"/>
      <c r="C482" s="39" t="s">
        <v>359</v>
      </c>
      <c r="D482" s="39">
        <v>925</v>
      </c>
      <c r="E482" s="136" t="s">
        <v>57</v>
      </c>
      <c r="F482" s="136" t="s">
        <v>18</v>
      </c>
      <c r="G482" s="82">
        <v>9900000000</v>
      </c>
      <c r="H482" s="88"/>
      <c r="I482" s="86">
        <f t="shared" si="157"/>
        <v>500000</v>
      </c>
      <c r="J482" s="86">
        <f t="shared" ref="J482:O482" si="163">J483</f>
        <v>500000</v>
      </c>
      <c r="K482" s="86">
        <f t="shared" si="163"/>
        <v>0</v>
      </c>
      <c r="L482" s="77">
        <f t="shared" si="163"/>
        <v>0</v>
      </c>
      <c r="M482" s="77">
        <f t="shared" si="163"/>
        <v>0</v>
      </c>
      <c r="N482" s="77">
        <f t="shared" si="163"/>
        <v>0</v>
      </c>
      <c r="O482" s="135">
        <f t="shared" si="163"/>
        <v>0</v>
      </c>
    </row>
    <row r="483" spans="2:15">
      <c r="B483" s="115"/>
      <c r="C483" s="39" t="s">
        <v>366</v>
      </c>
      <c r="D483" s="39">
        <v>925</v>
      </c>
      <c r="E483" s="136" t="s">
        <v>57</v>
      </c>
      <c r="F483" s="136" t="s">
        <v>18</v>
      </c>
      <c r="G483" s="82">
        <v>9900010910</v>
      </c>
      <c r="H483" s="88"/>
      <c r="I483" s="86">
        <f t="shared" si="157"/>
        <v>500000</v>
      </c>
      <c r="J483" s="86">
        <f>J485</f>
        <v>500000</v>
      </c>
      <c r="K483" s="86">
        <f>K485</f>
        <v>0</v>
      </c>
      <c r="L483" s="77">
        <f>L485+L484</f>
        <v>0</v>
      </c>
      <c r="M483" s="77">
        <f>M485+M484</f>
        <v>0</v>
      </c>
      <c r="N483" s="77">
        <f>N485+N484</f>
        <v>0</v>
      </c>
      <c r="O483" s="135">
        <f>O485+O484</f>
        <v>0</v>
      </c>
    </row>
    <row r="484" spans="2:15" ht="37.5">
      <c r="B484" s="115"/>
      <c r="C484" s="39" t="s">
        <v>174</v>
      </c>
      <c r="D484" s="39">
        <v>925</v>
      </c>
      <c r="E484" s="136" t="s">
        <v>57</v>
      </c>
      <c r="F484" s="136" t="s">
        <v>18</v>
      </c>
      <c r="G484" s="82">
        <v>9900010910</v>
      </c>
      <c r="H484" s="88">
        <v>600</v>
      </c>
      <c r="I484" s="86">
        <f t="shared" si="157"/>
        <v>5476.67</v>
      </c>
      <c r="J484" s="86"/>
      <c r="K484" s="86"/>
      <c r="L484" s="77">
        <v>5476.67</v>
      </c>
      <c r="M484" s="77">
        <v>0</v>
      </c>
      <c r="N484" s="77">
        <v>0</v>
      </c>
      <c r="O484" s="135">
        <v>0</v>
      </c>
    </row>
    <row r="485" spans="2:15">
      <c r="B485" s="115"/>
      <c r="C485" s="39" t="s">
        <v>109</v>
      </c>
      <c r="D485" s="39">
        <v>925</v>
      </c>
      <c r="E485" s="136" t="s">
        <v>57</v>
      </c>
      <c r="F485" s="136" t="s">
        <v>18</v>
      </c>
      <c r="G485" s="82">
        <v>9900010910</v>
      </c>
      <c r="H485" s="88">
        <v>800</v>
      </c>
      <c r="I485" s="86">
        <f t="shared" si="157"/>
        <v>494523.33</v>
      </c>
      <c r="J485" s="86">
        <v>500000</v>
      </c>
      <c r="K485" s="86"/>
      <c r="L485" s="77">
        <v>-5476.67</v>
      </c>
      <c r="M485" s="77">
        <v>0</v>
      </c>
      <c r="N485" s="77">
        <v>0</v>
      </c>
      <c r="O485" s="135">
        <v>0</v>
      </c>
    </row>
    <row r="486" spans="2:15">
      <c r="B486" s="115"/>
      <c r="C486" s="39" t="s">
        <v>409</v>
      </c>
      <c r="D486" s="39">
        <v>925</v>
      </c>
      <c r="E486" s="136" t="s">
        <v>57</v>
      </c>
      <c r="F486" s="136" t="s">
        <v>20</v>
      </c>
      <c r="G486" s="82"/>
      <c r="H486" s="88"/>
      <c r="I486" s="86">
        <f t="shared" si="157"/>
        <v>241433038</v>
      </c>
      <c r="J486" s="86">
        <f t="shared" ref="J486:O487" si="164">J487</f>
        <v>227982400</v>
      </c>
      <c r="K486" s="86">
        <f t="shared" si="164"/>
        <v>0</v>
      </c>
      <c r="L486" s="77">
        <f t="shared" si="164"/>
        <v>3342400</v>
      </c>
      <c r="M486" s="77">
        <f t="shared" si="164"/>
        <v>8793100</v>
      </c>
      <c r="N486" s="77">
        <f t="shared" si="164"/>
        <v>1315138</v>
      </c>
      <c r="O486" s="135">
        <f t="shared" si="164"/>
        <v>0</v>
      </c>
    </row>
    <row r="487" spans="2:15">
      <c r="B487" s="115"/>
      <c r="C487" s="39" t="s">
        <v>170</v>
      </c>
      <c r="D487" s="39">
        <v>925</v>
      </c>
      <c r="E487" s="136" t="s">
        <v>57</v>
      </c>
      <c r="F487" s="136" t="s">
        <v>20</v>
      </c>
      <c r="G487" s="82">
        <v>5800000000</v>
      </c>
      <c r="H487" s="88"/>
      <c r="I487" s="86">
        <f t="shared" si="157"/>
        <v>241433038</v>
      </c>
      <c r="J487" s="86">
        <f t="shared" si="164"/>
        <v>227982400</v>
      </c>
      <c r="K487" s="86">
        <f t="shared" si="164"/>
        <v>0</v>
      </c>
      <c r="L487" s="77">
        <f t="shared" si="164"/>
        <v>3342400</v>
      </c>
      <c r="M487" s="77">
        <f t="shared" si="164"/>
        <v>8793100</v>
      </c>
      <c r="N487" s="77">
        <f t="shared" si="164"/>
        <v>1315138</v>
      </c>
      <c r="O487" s="135">
        <f t="shared" si="164"/>
        <v>0</v>
      </c>
    </row>
    <row r="488" spans="2:15">
      <c r="B488" s="115"/>
      <c r="C488" s="39" t="s">
        <v>203</v>
      </c>
      <c r="D488" s="39">
        <v>925</v>
      </c>
      <c r="E488" s="136" t="s">
        <v>57</v>
      </c>
      <c r="F488" s="136" t="s">
        <v>20</v>
      </c>
      <c r="G488" s="82">
        <v>5820000000</v>
      </c>
      <c r="H488" s="88"/>
      <c r="I488" s="86">
        <f t="shared" si="157"/>
        <v>241433038</v>
      </c>
      <c r="J488" s="86">
        <f t="shared" ref="J488:O488" si="165">J489+J495+J497+J492</f>
        <v>227982400</v>
      </c>
      <c r="K488" s="86">
        <f t="shared" si="165"/>
        <v>0</v>
      </c>
      <c r="L488" s="77">
        <f t="shared" si="165"/>
        <v>3342400</v>
      </c>
      <c r="M488" s="77">
        <f t="shared" si="165"/>
        <v>8793100</v>
      </c>
      <c r="N488" s="77">
        <f t="shared" si="165"/>
        <v>1315138</v>
      </c>
      <c r="O488" s="135">
        <f t="shared" si="165"/>
        <v>0</v>
      </c>
    </row>
    <row r="489" spans="2:15" ht="37.5">
      <c r="B489" s="115"/>
      <c r="C489" s="92" t="s">
        <v>133</v>
      </c>
      <c r="D489" s="39">
        <v>925</v>
      </c>
      <c r="E489" s="136" t="s">
        <v>57</v>
      </c>
      <c r="F489" s="136" t="s">
        <v>20</v>
      </c>
      <c r="G489" s="82">
        <v>5820000590</v>
      </c>
      <c r="H489" s="88"/>
      <c r="I489" s="86">
        <f t="shared" si="157"/>
        <v>184676124</v>
      </c>
      <c r="J489" s="86">
        <f t="shared" ref="J489:O489" si="166">J490+J491</f>
        <v>187274200</v>
      </c>
      <c r="K489" s="86">
        <f t="shared" si="166"/>
        <v>0</v>
      </c>
      <c r="L489" s="77">
        <f t="shared" si="166"/>
        <v>3342400</v>
      </c>
      <c r="M489" s="77">
        <f t="shared" si="166"/>
        <v>-7263426</v>
      </c>
      <c r="N489" s="77">
        <f t="shared" si="166"/>
        <v>1322950</v>
      </c>
      <c r="O489" s="135">
        <f t="shared" si="166"/>
        <v>0</v>
      </c>
    </row>
    <row r="490" spans="2:15" ht="37.5">
      <c r="B490" s="115"/>
      <c r="C490" s="39" t="s">
        <v>174</v>
      </c>
      <c r="D490" s="39">
        <v>925</v>
      </c>
      <c r="E490" s="136" t="s">
        <v>57</v>
      </c>
      <c r="F490" s="136" t="s">
        <v>20</v>
      </c>
      <c r="G490" s="82">
        <v>5820000590</v>
      </c>
      <c r="H490" s="88">
        <v>600</v>
      </c>
      <c r="I490" s="86">
        <f t="shared" si="157"/>
        <v>184676124</v>
      </c>
      <c r="J490" s="86">
        <v>187274200</v>
      </c>
      <c r="K490" s="86"/>
      <c r="L490" s="77">
        <v>3342400</v>
      </c>
      <c r="M490" s="77">
        <v>-7263426</v>
      </c>
      <c r="N490" s="77">
        <v>1322950</v>
      </c>
      <c r="O490" s="135">
        <v>0</v>
      </c>
    </row>
    <row r="491" spans="2:15" hidden="1">
      <c r="B491" s="115"/>
      <c r="C491" s="39" t="s">
        <v>109</v>
      </c>
      <c r="D491" s="39">
        <v>925</v>
      </c>
      <c r="E491" s="136" t="s">
        <v>57</v>
      </c>
      <c r="F491" s="136" t="s">
        <v>20</v>
      </c>
      <c r="G491" s="82">
        <v>5820000590</v>
      </c>
      <c r="H491" s="88">
        <v>800</v>
      </c>
      <c r="I491" s="86">
        <f t="shared" si="157"/>
        <v>0</v>
      </c>
      <c r="J491" s="86"/>
      <c r="K491" s="86"/>
      <c r="L491" s="77"/>
      <c r="M491" s="77"/>
      <c r="N491" s="77"/>
      <c r="O491" s="135"/>
    </row>
    <row r="492" spans="2:15" ht="37.5">
      <c r="B492" s="115"/>
      <c r="C492" s="39" t="s">
        <v>204</v>
      </c>
      <c r="D492" s="39">
        <v>925</v>
      </c>
      <c r="E492" s="136" t="s">
        <v>57</v>
      </c>
      <c r="F492" s="136" t="s">
        <v>20</v>
      </c>
      <c r="G492" s="82">
        <v>5820010660</v>
      </c>
      <c r="H492" s="88"/>
      <c r="I492" s="86">
        <f t="shared" si="157"/>
        <v>44518400</v>
      </c>
      <c r="J492" s="86">
        <f t="shared" ref="J492:O492" si="167">J493+J494</f>
        <v>30634700</v>
      </c>
      <c r="K492" s="86">
        <f t="shared" si="167"/>
        <v>0</v>
      </c>
      <c r="L492" s="77">
        <f t="shared" si="167"/>
        <v>0</v>
      </c>
      <c r="M492" s="77">
        <f t="shared" si="167"/>
        <v>13883700</v>
      </c>
      <c r="N492" s="77">
        <f t="shared" si="167"/>
        <v>0</v>
      </c>
      <c r="O492" s="135">
        <f t="shared" si="167"/>
        <v>0</v>
      </c>
    </row>
    <row r="493" spans="2:15" ht="37.5">
      <c r="B493" s="115"/>
      <c r="C493" s="39" t="s">
        <v>174</v>
      </c>
      <c r="D493" s="39">
        <v>925</v>
      </c>
      <c r="E493" s="136" t="s">
        <v>57</v>
      </c>
      <c r="F493" s="136" t="s">
        <v>20</v>
      </c>
      <c r="G493" s="82">
        <v>5820010660</v>
      </c>
      <c r="H493" s="88">
        <v>600</v>
      </c>
      <c r="I493" s="86">
        <f t="shared" si="157"/>
        <v>44506400</v>
      </c>
      <c r="J493" s="86">
        <v>30622700</v>
      </c>
      <c r="K493" s="86"/>
      <c r="L493" s="77"/>
      <c r="M493" s="77">
        <v>13883700</v>
      </c>
      <c r="N493" s="77"/>
      <c r="O493" s="135"/>
    </row>
    <row r="494" spans="2:15">
      <c r="B494" s="115"/>
      <c r="C494" s="39" t="s">
        <v>109</v>
      </c>
      <c r="D494" s="39">
        <v>925</v>
      </c>
      <c r="E494" s="136" t="s">
        <v>57</v>
      </c>
      <c r="F494" s="136" t="s">
        <v>20</v>
      </c>
      <c r="G494" s="82">
        <v>5820010660</v>
      </c>
      <c r="H494" s="88">
        <v>800</v>
      </c>
      <c r="I494" s="86">
        <f t="shared" si="157"/>
        <v>12000</v>
      </c>
      <c r="J494" s="86">
        <v>12000</v>
      </c>
      <c r="K494" s="86"/>
      <c r="L494" s="77"/>
      <c r="M494" s="77"/>
      <c r="N494" s="77"/>
      <c r="O494" s="135"/>
    </row>
    <row r="495" spans="2:15" ht="168.75">
      <c r="B495" s="115"/>
      <c r="C495" s="39" t="s">
        <v>205</v>
      </c>
      <c r="D495" s="39">
        <v>925</v>
      </c>
      <c r="E495" s="136" t="s">
        <v>57</v>
      </c>
      <c r="F495" s="136" t="s">
        <v>20</v>
      </c>
      <c r="G495" s="82">
        <v>5820060740</v>
      </c>
      <c r="H495" s="88"/>
      <c r="I495" s="86">
        <f t="shared" si="157"/>
        <v>179688</v>
      </c>
      <c r="J495" s="86">
        <f t="shared" ref="J495:O495" si="168">J496</f>
        <v>187500</v>
      </c>
      <c r="K495" s="86">
        <f t="shared" si="168"/>
        <v>0</v>
      </c>
      <c r="L495" s="77">
        <f t="shared" si="168"/>
        <v>0</v>
      </c>
      <c r="M495" s="77">
        <f t="shared" si="168"/>
        <v>0</v>
      </c>
      <c r="N495" s="77">
        <f t="shared" si="168"/>
        <v>-7812</v>
      </c>
      <c r="O495" s="135">
        <f t="shared" si="168"/>
        <v>0</v>
      </c>
    </row>
    <row r="496" spans="2:15" ht="37.5">
      <c r="B496" s="115"/>
      <c r="C496" s="39" t="s">
        <v>174</v>
      </c>
      <c r="D496" s="39">
        <v>925</v>
      </c>
      <c r="E496" s="136" t="s">
        <v>57</v>
      </c>
      <c r="F496" s="136" t="s">
        <v>20</v>
      </c>
      <c r="G496" s="82">
        <v>5820060740</v>
      </c>
      <c r="H496" s="88">
        <v>600</v>
      </c>
      <c r="I496" s="86">
        <f t="shared" si="157"/>
        <v>179688</v>
      </c>
      <c r="J496" s="86">
        <v>187500</v>
      </c>
      <c r="K496" s="86"/>
      <c r="L496" s="77"/>
      <c r="M496" s="77"/>
      <c r="N496" s="77">
        <v>-7812</v>
      </c>
      <c r="O496" s="135"/>
    </row>
    <row r="497" spans="2:15" ht="93.75">
      <c r="B497" s="115"/>
      <c r="C497" s="39" t="s">
        <v>207</v>
      </c>
      <c r="D497" s="39">
        <v>925</v>
      </c>
      <c r="E497" s="136" t="s">
        <v>57</v>
      </c>
      <c r="F497" s="136" t="s">
        <v>20</v>
      </c>
      <c r="G497" s="82">
        <v>5820100000</v>
      </c>
      <c r="H497" s="88"/>
      <c r="I497" s="86">
        <f t="shared" si="157"/>
        <v>12058826</v>
      </c>
      <c r="J497" s="86">
        <f t="shared" ref="J497:O498" si="169">J498</f>
        <v>9886000</v>
      </c>
      <c r="K497" s="86">
        <f t="shared" si="169"/>
        <v>0</v>
      </c>
      <c r="L497" s="77">
        <f t="shared" si="169"/>
        <v>0</v>
      </c>
      <c r="M497" s="77">
        <f t="shared" si="169"/>
        <v>2172826</v>
      </c>
      <c r="N497" s="77">
        <f t="shared" si="169"/>
        <v>0</v>
      </c>
      <c r="O497" s="135">
        <f t="shared" si="169"/>
        <v>0</v>
      </c>
    </row>
    <row r="498" spans="2:15" ht="37.5">
      <c r="B498" s="115"/>
      <c r="C498" s="39" t="s">
        <v>184</v>
      </c>
      <c r="D498" s="39">
        <v>925</v>
      </c>
      <c r="E498" s="136" t="s">
        <v>57</v>
      </c>
      <c r="F498" s="136" t="s">
        <v>20</v>
      </c>
      <c r="G498" s="82">
        <v>5820100590</v>
      </c>
      <c r="H498" s="88"/>
      <c r="I498" s="86">
        <f t="shared" si="157"/>
        <v>12058826</v>
      </c>
      <c r="J498" s="86">
        <f t="shared" si="169"/>
        <v>9886000</v>
      </c>
      <c r="K498" s="86">
        <f t="shared" si="169"/>
        <v>0</v>
      </c>
      <c r="L498" s="77">
        <f t="shared" si="169"/>
        <v>0</v>
      </c>
      <c r="M498" s="77">
        <f t="shared" si="169"/>
        <v>2172826</v>
      </c>
      <c r="N498" s="77">
        <f t="shared" si="169"/>
        <v>0</v>
      </c>
      <c r="O498" s="135">
        <f t="shared" si="169"/>
        <v>0</v>
      </c>
    </row>
    <row r="499" spans="2:15" ht="37.5">
      <c r="B499" s="115"/>
      <c r="C499" s="39" t="s">
        <v>174</v>
      </c>
      <c r="D499" s="39">
        <v>925</v>
      </c>
      <c r="E499" s="136" t="s">
        <v>57</v>
      </c>
      <c r="F499" s="136" t="s">
        <v>20</v>
      </c>
      <c r="G499" s="82">
        <v>5820100590</v>
      </c>
      <c r="H499" s="88">
        <v>600</v>
      </c>
      <c r="I499" s="86">
        <f t="shared" si="157"/>
        <v>12058826</v>
      </c>
      <c r="J499" s="86">
        <v>9886000</v>
      </c>
      <c r="K499" s="86"/>
      <c r="L499" s="77"/>
      <c r="M499" s="77">
        <v>2172826</v>
      </c>
      <c r="N499" s="77"/>
      <c r="O499" s="135"/>
    </row>
    <row r="500" spans="2:15">
      <c r="B500" s="115"/>
      <c r="C500" s="39" t="s">
        <v>62</v>
      </c>
      <c r="D500" s="39">
        <v>925</v>
      </c>
      <c r="E500" s="136" t="s">
        <v>57</v>
      </c>
      <c r="F500" s="136" t="s">
        <v>37</v>
      </c>
      <c r="G500" s="82"/>
      <c r="H500" s="88"/>
      <c r="I500" s="86">
        <f t="shared" si="157"/>
        <v>97519154</v>
      </c>
      <c r="J500" s="86">
        <f>J501+J507+J513+J526+J530</f>
        <v>45901400</v>
      </c>
      <c r="K500" s="86">
        <f>K501+K507+K513+K526+K530</f>
        <v>30000000</v>
      </c>
      <c r="L500" s="77">
        <f>L501+L507+L513+L526+L530+L542</f>
        <v>9768300</v>
      </c>
      <c r="M500" s="77">
        <f>M501+M507+M513+M526+M530+M542</f>
        <v>3521600</v>
      </c>
      <c r="N500" s="77">
        <f>N501+N507+N513+N526+N530+N542</f>
        <v>8327854</v>
      </c>
      <c r="O500" s="135">
        <f>O501+O507+O513+O526+O530+O542</f>
        <v>0</v>
      </c>
    </row>
    <row r="501" spans="2:15" ht="37.5">
      <c r="B501" s="115"/>
      <c r="C501" s="39" t="s">
        <v>100</v>
      </c>
      <c r="D501" s="39">
        <v>925</v>
      </c>
      <c r="E501" s="136" t="s">
        <v>57</v>
      </c>
      <c r="F501" s="136" t="s">
        <v>37</v>
      </c>
      <c r="G501" s="82">
        <v>5000000000</v>
      </c>
      <c r="H501" s="88"/>
      <c r="I501" s="86">
        <f t="shared" si="157"/>
        <v>13464200</v>
      </c>
      <c r="J501" s="86">
        <f t="shared" ref="J501:O502" si="170">J502</f>
        <v>13464200</v>
      </c>
      <c r="K501" s="86">
        <f t="shared" si="170"/>
        <v>0</v>
      </c>
      <c r="L501" s="77">
        <f t="shared" si="170"/>
        <v>0</v>
      </c>
      <c r="M501" s="77">
        <f t="shared" si="170"/>
        <v>0</v>
      </c>
      <c r="N501" s="77">
        <f t="shared" si="170"/>
        <v>0</v>
      </c>
      <c r="O501" s="135">
        <f t="shared" si="170"/>
        <v>0</v>
      </c>
    </row>
    <row r="502" spans="2:15" ht="37.5">
      <c r="B502" s="115"/>
      <c r="C502" s="39" t="s">
        <v>108</v>
      </c>
      <c r="D502" s="39">
        <v>925</v>
      </c>
      <c r="E502" s="136" t="s">
        <v>57</v>
      </c>
      <c r="F502" s="136" t="s">
        <v>37</v>
      </c>
      <c r="G502" s="82">
        <v>5020000000</v>
      </c>
      <c r="H502" s="88"/>
      <c r="I502" s="86">
        <f t="shared" si="157"/>
        <v>13464200</v>
      </c>
      <c r="J502" s="86">
        <f t="shared" si="170"/>
        <v>13464200</v>
      </c>
      <c r="K502" s="86">
        <f t="shared" si="170"/>
        <v>0</v>
      </c>
      <c r="L502" s="77">
        <f t="shared" si="170"/>
        <v>0</v>
      </c>
      <c r="M502" s="77">
        <f t="shared" si="170"/>
        <v>0</v>
      </c>
      <c r="N502" s="77">
        <f t="shared" si="170"/>
        <v>0</v>
      </c>
      <c r="O502" s="135">
        <f t="shared" si="170"/>
        <v>0</v>
      </c>
    </row>
    <row r="503" spans="2:15" ht="37.5">
      <c r="B503" s="115"/>
      <c r="C503" s="39" t="s">
        <v>102</v>
      </c>
      <c r="D503" s="39">
        <v>925</v>
      </c>
      <c r="E503" s="136" t="s">
        <v>57</v>
      </c>
      <c r="F503" s="136" t="s">
        <v>37</v>
      </c>
      <c r="G503" s="82">
        <v>5020000190</v>
      </c>
      <c r="H503" s="88"/>
      <c r="I503" s="86">
        <f t="shared" si="157"/>
        <v>13464200</v>
      </c>
      <c r="J503" s="86">
        <f t="shared" ref="J503:O503" si="171">J504+J505+J506</f>
        <v>13464200</v>
      </c>
      <c r="K503" s="86">
        <f t="shared" si="171"/>
        <v>0</v>
      </c>
      <c r="L503" s="77">
        <f t="shared" si="171"/>
        <v>0</v>
      </c>
      <c r="M503" s="77">
        <f t="shared" si="171"/>
        <v>0</v>
      </c>
      <c r="N503" s="77">
        <f t="shared" si="171"/>
        <v>0</v>
      </c>
      <c r="O503" s="135">
        <f t="shared" si="171"/>
        <v>0</v>
      </c>
    </row>
    <row r="504" spans="2:15" ht="75">
      <c r="B504" s="115"/>
      <c r="C504" s="39" t="s">
        <v>103</v>
      </c>
      <c r="D504" s="39">
        <v>925</v>
      </c>
      <c r="E504" s="136" t="s">
        <v>57</v>
      </c>
      <c r="F504" s="136" t="s">
        <v>37</v>
      </c>
      <c r="G504" s="82">
        <v>5020000190</v>
      </c>
      <c r="H504" s="88">
        <v>100</v>
      </c>
      <c r="I504" s="86">
        <f t="shared" si="157"/>
        <v>13464200</v>
      </c>
      <c r="J504" s="86">
        <v>13464200</v>
      </c>
      <c r="K504" s="86"/>
      <c r="L504" s="77"/>
      <c r="M504" s="77"/>
      <c r="N504" s="77"/>
      <c r="O504" s="135"/>
    </row>
    <row r="505" spans="2:15" ht="37.5" hidden="1">
      <c r="B505" s="115"/>
      <c r="C505" s="39" t="s">
        <v>106</v>
      </c>
      <c r="D505" s="39">
        <v>925</v>
      </c>
      <c r="E505" s="136" t="s">
        <v>57</v>
      </c>
      <c r="F505" s="136" t="s">
        <v>37</v>
      </c>
      <c r="G505" s="82">
        <v>5020000190</v>
      </c>
      <c r="H505" s="88">
        <v>200</v>
      </c>
      <c r="I505" s="86">
        <f t="shared" si="157"/>
        <v>0</v>
      </c>
      <c r="J505" s="86"/>
      <c r="K505" s="86"/>
      <c r="L505" s="77"/>
      <c r="M505" s="77"/>
      <c r="N505" s="77"/>
      <c r="O505" s="135"/>
    </row>
    <row r="506" spans="2:15" hidden="1">
      <c r="B506" s="115"/>
      <c r="C506" s="39" t="s">
        <v>109</v>
      </c>
      <c r="D506" s="39">
        <v>925</v>
      </c>
      <c r="E506" s="136" t="s">
        <v>57</v>
      </c>
      <c r="F506" s="136" t="s">
        <v>37</v>
      </c>
      <c r="G506" s="82">
        <v>5020000190</v>
      </c>
      <c r="H506" s="88">
        <v>800</v>
      </c>
      <c r="I506" s="86">
        <f t="shared" si="157"/>
        <v>0</v>
      </c>
      <c r="J506" s="86"/>
      <c r="K506" s="86"/>
      <c r="L506" s="77"/>
      <c r="M506" s="77"/>
      <c r="N506" s="77"/>
      <c r="O506" s="135"/>
    </row>
    <row r="507" spans="2:15" ht="37.5">
      <c r="B507" s="115"/>
      <c r="C507" s="39" t="s">
        <v>131</v>
      </c>
      <c r="D507" s="39">
        <v>925</v>
      </c>
      <c r="E507" s="136" t="s">
        <v>57</v>
      </c>
      <c r="F507" s="136" t="s">
        <v>37</v>
      </c>
      <c r="G507" s="82">
        <v>5200000000</v>
      </c>
      <c r="H507" s="88"/>
      <c r="I507" s="86">
        <f t="shared" si="157"/>
        <v>18931100</v>
      </c>
      <c r="J507" s="86">
        <f t="shared" ref="J507:O508" si="172">J508</f>
        <v>17937300</v>
      </c>
      <c r="K507" s="86">
        <f t="shared" si="172"/>
        <v>0</v>
      </c>
      <c r="L507" s="77">
        <f t="shared" si="172"/>
        <v>-28000</v>
      </c>
      <c r="M507" s="77">
        <f t="shared" si="172"/>
        <v>1021800</v>
      </c>
      <c r="N507" s="77">
        <f t="shared" si="172"/>
        <v>0</v>
      </c>
      <c r="O507" s="135">
        <f t="shared" si="172"/>
        <v>0</v>
      </c>
    </row>
    <row r="508" spans="2:15">
      <c r="B508" s="115"/>
      <c r="C508" s="39" t="s">
        <v>137</v>
      </c>
      <c r="D508" s="39">
        <v>925</v>
      </c>
      <c r="E508" s="136" t="s">
        <v>57</v>
      </c>
      <c r="F508" s="136" t="s">
        <v>37</v>
      </c>
      <c r="G508" s="82">
        <v>5250000000</v>
      </c>
      <c r="H508" s="88"/>
      <c r="I508" s="86">
        <f t="shared" si="157"/>
        <v>18931100</v>
      </c>
      <c r="J508" s="86">
        <f t="shared" si="172"/>
        <v>17937300</v>
      </c>
      <c r="K508" s="86">
        <f t="shared" si="172"/>
        <v>0</v>
      </c>
      <c r="L508" s="77">
        <f t="shared" si="172"/>
        <v>-28000</v>
      </c>
      <c r="M508" s="77">
        <f t="shared" si="172"/>
        <v>1021800</v>
      </c>
      <c r="N508" s="77">
        <f t="shared" si="172"/>
        <v>0</v>
      </c>
      <c r="O508" s="135">
        <f t="shared" si="172"/>
        <v>0</v>
      </c>
    </row>
    <row r="509" spans="2:15" ht="37.5">
      <c r="B509" s="115"/>
      <c r="C509" s="39" t="s">
        <v>133</v>
      </c>
      <c r="D509" s="39">
        <v>925</v>
      </c>
      <c r="E509" s="136" t="s">
        <v>57</v>
      </c>
      <c r="F509" s="136" t="s">
        <v>37</v>
      </c>
      <c r="G509" s="82">
        <v>5250000590</v>
      </c>
      <c r="H509" s="88"/>
      <c r="I509" s="86">
        <f t="shared" si="157"/>
        <v>18931100</v>
      </c>
      <c r="J509" s="86">
        <f t="shared" ref="J509:O509" si="173">J510+J511+J512</f>
        <v>17937300</v>
      </c>
      <c r="K509" s="86">
        <f t="shared" si="173"/>
        <v>0</v>
      </c>
      <c r="L509" s="77">
        <f t="shared" si="173"/>
        <v>-28000</v>
      </c>
      <c r="M509" s="77">
        <f t="shared" si="173"/>
        <v>1021800</v>
      </c>
      <c r="N509" s="77">
        <f t="shared" si="173"/>
        <v>0</v>
      </c>
      <c r="O509" s="135">
        <f t="shared" si="173"/>
        <v>0</v>
      </c>
    </row>
    <row r="510" spans="2:15" ht="75">
      <c r="B510" s="115"/>
      <c r="C510" s="39" t="s">
        <v>103</v>
      </c>
      <c r="D510" s="39">
        <v>925</v>
      </c>
      <c r="E510" s="136" t="s">
        <v>57</v>
      </c>
      <c r="F510" s="136" t="s">
        <v>37</v>
      </c>
      <c r="G510" s="82">
        <v>5250000590</v>
      </c>
      <c r="H510" s="88">
        <v>100</v>
      </c>
      <c r="I510" s="86">
        <f t="shared" si="157"/>
        <v>18049300</v>
      </c>
      <c r="J510" s="86">
        <v>17027500</v>
      </c>
      <c r="K510" s="86"/>
      <c r="L510" s="77"/>
      <c r="M510" s="77">
        <v>1021800</v>
      </c>
      <c r="N510" s="77"/>
      <c r="O510" s="135"/>
    </row>
    <row r="511" spans="2:15" ht="37.5">
      <c r="B511" s="115"/>
      <c r="C511" s="39" t="s">
        <v>106</v>
      </c>
      <c r="D511" s="39">
        <v>925</v>
      </c>
      <c r="E511" s="136" t="s">
        <v>57</v>
      </c>
      <c r="F511" s="136" t="s">
        <v>37</v>
      </c>
      <c r="G511" s="82">
        <v>5250000590</v>
      </c>
      <c r="H511" s="88">
        <v>200</v>
      </c>
      <c r="I511" s="86">
        <f t="shared" si="157"/>
        <v>875800</v>
      </c>
      <c r="J511" s="86">
        <v>903800</v>
      </c>
      <c r="K511" s="86"/>
      <c r="L511" s="77">
        <v>-28000</v>
      </c>
      <c r="M511" s="77">
        <v>0</v>
      </c>
      <c r="N511" s="77">
        <v>0</v>
      </c>
      <c r="O511" s="135">
        <v>0</v>
      </c>
    </row>
    <row r="512" spans="2:15">
      <c r="B512" s="115"/>
      <c r="C512" s="39" t="s">
        <v>109</v>
      </c>
      <c r="D512" s="39">
        <v>925</v>
      </c>
      <c r="E512" s="136" t="s">
        <v>57</v>
      </c>
      <c r="F512" s="136" t="s">
        <v>37</v>
      </c>
      <c r="G512" s="82">
        <v>5250000590</v>
      </c>
      <c r="H512" s="88">
        <v>800</v>
      </c>
      <c r="I512" s="86">
        <f t="shared" si="157"/>
        <v>6000</v>
      </c>
      <c r="J512" s="86">
        <v>6000</v>
      </c>
      <c r="K512" s="86"/>
      <c r="L512" s="77"/>
      <c r="M512" s="77"/>
      <c r="N512" s="77"/>
      <c r="O512" s="135"/>
    </row>
    <row r="513" spans="2:15">
      <c r="B513" s="115"/>
      <c r="C513" s="39" t="s">
        <v>170</v>
      </c>
      <c r="D513" s="39">
        <v>925</v>
      </c>
      <c r="E513" s="136" t="s">
        <v>57</v>
      </c>
      <c r="F513" s="136" t="s">
        <v>37</v>
      </c>
      <c r="G513" s="82">
        <v>5800000000</v>
      </c>
      <c r="H513" s="88"/>
      <c r="I513" s="86">
        <f t="shared" si="157"/>
        <v>8537800</v>
      </c>
      <c r="J513" s="86">
        <f>J518</f>
        <v>5681700</v>
      </c>
      <c r="K513" s="86">
        <f>K518</f>
        <v>0</v>
      </c>
      <c r="L513" s="77">
        <f>L518</f>
        <v>346300</v>
      </c>
      <c r="M513" s="77">
        <f>M518+M514</f>
        <v>2499800</v>
      </c>
      <c r="N513" s="77">
        <f>N518</f>
        <v>10000</v>
      </c>
      <c r="O513" s="135">
        <f>O518</f>
        <v>0</v>
      </c>
    </row>
    <row r="514" spans="2:15">
      <c r="B514" s="115"/>
      <c r="C514" s="39" t="s">
        <v>171</v>
      </c>
      <c r="D514" s="39">
        <v>925</v>
      </c>
      <c r="E514" s="136" t="s">
        <v>57</v>
      </c>
      <c r="F514" s="136" t="s">
        <v>37</v>
      </c>
      <c r="G514" s="82">
        <v>5810000000</v>
      </c>
      <c r="H514" s="88"/>
      <c r="I514" s="86">
        <f t="shared" si="157"/>
        <v>2499800</v>
      </c>
      <c r="J514" s="86"/>
      <c r="K514" s="86"/>
      <c r="L514" s="77"/>
      <c r="M514" s="77">
        <f t="shared" ref="M514:O516" si="174">M515</f>
        <v>2499800</v>
      </c>
      <c r="N514" s="77">
        <f t="shared" si="174"/>
        <v>0</v>
      </c>
      <c r="O514" s="77">
        <f t="shared" si="174"/>
        <v>0</v>
      </c>
    </row>
    <row r="515" spans="2:15">
      <c r="B515" s="115"/>
      <c r="C515" s="39" t="s">
        <v>197</v>
      </c>
      <c r="D515" s="39">
        <v>925</v>
      </c>
      <c r="E515" s="136" t="s">
        <v>57</v>
      </c>
      <c r="F515" s="136" t="s">
        <v>37</v>
      </c>
      <c r="G515" s="82" t="s">
        <v>198</v>
      </c>
      <c r="H515" s="88"/>
      <c r="I515" s="86">
        <f t="shared" si="157"/>
        <v>2499800</v>
      </c>
      <c r="J515" s="86"/>
      <c r="K515" s="86"/>
      <c r="L515" s="77"/>
      <c r="M515" s="77">
        <f t="shared" si="174"/>
        <v>2499800</v>
      </c>
      <c r="N515" s="77">
        <f t="shared" si="174"/>
        <v>0</v>
      </c>
      <c r="O515" s="77">
        <f t="shared" si="174"/>
        <v>0</v>
      </c>
    </row>
    <row r="516" spans="2:15" ht="168.75">
      <c r="B516" s="115"/>
      <c r="C516" s="39" t="s">
        <v>199</v>
      </c>
      <c r="D516" s="39">
        <v>925</v>
      </c>
      <c r="E516" s="136" t="s">
        <v>57</v>
      </c>
      <c r="F516" s="136" t="s">
        <v>37</v>
      </c>
      <c r="G516" s="82" t="s">
        <v>200</v>
      </c>
      <c r="H516" s="88"/>
      <c r="I516" s="86">
        <f t="shared" si="157"/>
        <v>2499800</v>
      </c>
      <c r="J516" s="86"/>
      <c r="K516" s="86"/>
      <c r="L516" s="77"/>
      <c r="M516" s="77">
        <f t="shared" si="174"/>
        <v>2499800</v>
      </c>
      <c r="N516" s="77">
        <f t="shared" si="174"/>
        <v>0</v>
      </c>
      <c r="O516" s="77">
        <f t="shared" si="174"/>
        <v>0</v>
      </c>
    </row>
    <row r="517" spans="2:15" ht="37.5">
      <c r="B517" s="115"/>
      <c r="C517" s="39" t="s">
        <v>174</v>
      </c>
      <c r="D517" s="39">
        <v>925</v>
      </c>
      <c r="E517" s="136" t="s">
        <v>57</v>
      </c>
      <c r="F517" s="136" t="s">
        <v>37</v>
      </c>
      <c r="G517" s="82" t="s">
        <v>200</v>
      </c>
      <c r="H517" s="88">
        <v>600</v>
      </c>
      <c r="I517" s="86">
        <f t="shared" ref="I517:I580" si="175">SUM(J517:O517)</f>
        <v>2499800</v>
      </c>
      <c r="J517" s="86"/>
      <c r="K517" s="86"/>
      <c r="L517" s="77"/>
      <c r="M517" s="77">
        <v>2499800</v>
      </c>
      <c r="N517" s="77"/>
      <c r="O517" s="135"/>
    </row>
    <row r="518" spans="2:15">
      <c r="B518" s="115"/>
      <c r="C518" s="39" t="s">
        <v>208</v>
      </c>
      <c r="D518" s="39">
        <v>925</v>
      </c>
      <c r="E518" s="136" t="s">
        <v>57</v>
      </c>
      <c r="F518" s="136" t="s">
        <v>37</v>
      </c>
      <c r="G518" s="82">
        <v>5830000000</v>
      </c>
      <c r="H518" s="88"/>
      <c r="I518" s="86">
        <f t="shared" si="175"/>
        <v>6038000</v>
      </c>
      <c r="J518" s="86">
        <f t="shared" ref="J518:O518" si="176">J519+J521</f>
        <v>5681700</v>
      </c>
      <c r="K518" s="86">
        <f t="shared" si="176"/>
        <v>0</v>
      </c>
      <c r="L518" s="77">
        <f t="shared" si="176"/>
        <v>346300</v>
      </c>
      <c r="M518" s="77">
        <f t="shared" si="176"/>
        <v>0</v>
      </c>
      <c r="N518" s="77">
        <f t="shared" si="176"/>
        <v>10000</v>
      </c>
      <c r="O518" s="135">
        <f t="shared" si="176"/>
        <v>0</v>
      </c>
    </row>
    <row r="519" spans="2:15" ht="37.5">
      <c r="B519" s="115"/>
      <c r="C519" s="39" t="s">
        <v>133</v>
      </c>
      <c r="D519" s="39">
        <v>925</v>
      </c>
      <c r="E519" s="136" t="s">
        <v>57</v>
      </c>
      <c r="F519" s="136" t="s">
        <v>37</v>
      </c>
      <c r="G519" s="82">
        <v>5830000590</v>
      </c>
      <c r="H519" s="88"/>
      <c r="I519" s="86">
        <f t="shared" si="175"/>
        <v>5106000</v>
      </c>
      <c r="J519" s="86">
        <f t="shared" ref="J519:O519" si="177">J520</f>
        <v>4853700</v>
      </c>
      <c r="K519" s="86">
        <f t="shared" si="177"/>
        <v>0</v>
      </c>
      <c r="L519" s="77">
        <f t="shared" si="177"/>
        <v>318300</v>
      </c>
      <c r="M519" s="77">
        <f t="shared" si="177"/>
        <v>-76000</v>
      </c>
      <c r="N519" s="77">
        <f t="shared" si="177"/>
        <v>10000</v>
      </c>
      <c r="O519" s="135">
        <f t="shared" si="177"/>
        <v>0</v>
      </c>
    </row>
    <row r="520" spans="2:15" ht="37.5">
      <c r="B520" s="115"/>
      <c r="C520" s="39" t="s">
        <v>174</v>
      </c>
      <c r="D520" s="39">
        <v>925</v>
      </c>
      <c r="E520" s="136" t="s">
        <v>57</v>
      </c>
      <c r="F520" s="136" t="s">
        <v>37</v>
      </c>
      <c r="G520" s="82">
        <v>5830000590</v>
      </c>
      <c r="H520" s="88">
        <v>600</v>
      </c>
      <c r="I520" s="86">
        <f t="shared" si="175"/>
        <v>5106000</v>
      </c>
      <c r="J520" s="86">
        <v>4853700</v>
      </c>
      <c r="K520" s="86"/>
      <c r="L520" s="77">
        <v>318300</v>
      </c>
      <c r="M520" s="77">
        <v>-76000</v>
      </c>
      <c r="N520" s="77">
        <v>10000</v>
      </c>
      <c r="O520" s="135">
        <v>0</v>
      </c>
    </row>
    <row r="521" spans="2:15" ht="37.5">
      <c r="B521" s="115"/>
      <c r="C521" s="39" t="s">
        <v>210</v>
      </c>
      <c r="D521" s="39">
        <v>925</v>
      </c>
      <c r="E521" s="136" t="s">
        <v>57</v>
      </c>
      <c r="F521" s="136" t="s">
        <v>37</v>
      </c>
      <c r="G521" s="82">
        <v>5830100000</v>
      </c>
      <c r="H521" s="88"/>
      <c r="I521" s="86">
        <f t="shared" si="175"/>
        <v>932000</v>
      </c>
      <c r="J521" s="86">
        <f t="shared" ref="J521:O521" si="178">J522</f>
        <v>828000</v>
      </c>
      <c r="K521" s="86">
        <f t="shared" si="178"/>
        <v>0</v>
      </c>
      <c r="L521" s="77">
        <f t="shared" si="178"/>
        <v>28000</v>
      </c>
      <c r="M521" s="77">
        <f t="shared" si="178"/>
        <v>76000</v>
      </c>
      <c r="N521" s="77">
        <f t="shared" si="178"/>
        <v>0</v>
      </c>
      <c r="O521" s="135">
        <f t="shared" si="178"/>
        <v>0</v>
      </c>
    </row>
    <row r="522" spans="2:15" ht="37.5">
      <c r="B522" s="115"/>
      <c r="C522" s="39" t="s">
        <v>133</v>
      </c>
      <c r="D522" s="39">
        <v>925</v>
      </c>
      <c r="E522" s="136" t="s">
        <v>57</v>
      </c>
      <c r="F522" s="136" t="s">
        <v>37</v>
      </c>
      <c r="G522" s="82">
        <v>5830100590</v>
      </c>
      <c r="H522" s="88"/>
      <c r="I522" s="86">
        <f t="shared" si="175"/>
        <v>932000</v>
      </c>
      <c r="J522" s="86">
        <f>J524</f>
        <v>828000</v>
      </c>
      <c r="K522" s="86">
        <f>K524</f>
        <v>0</v>
      </c>
      <c r="L522" s="77">
        <f>L524+L523</f>
        <v>28000</v>
      </c>
      <c r="M522" s="77">
        <f>M524+M523+M525</f>
        <v>76000</v>
      </c>
      <c r="N522" s="77">
        <f>N524+N523</f>
        <v>0</v>
      </c>
      <c r="O522" s="135">
        <f>O524+O523</f>
        <v>0</v>
      </c>
    </row>
    <row r="523" spans="2:15" ht="37.5">
      <c r="B523" s="115"/>
      <c r="C523" s="39" t="s">
        <v>106</v>
      </c>
      <c r="D523" s="39">
        <v>925</v>
      </c>
      <c r="E523" s="136" t="s">
        <v>57</v>
      </c>
      <c r="F523" s="136" t="s">
        <v>37</v>
      </c>
      <c r="G523" s="82">
        <v>5830100590</v>
      </c>
      <c r="H523" s="88">
        <v>200</v>
      </c>
      <c r="I523" s="86">
        <f t="shared" si="175"/>
        <v>28000</v>
      </c>
      <c r="J523" s="86"/>
      <c r="K523" s="86"/>
      <c r="L523" s="77">
        <v>28000</v>
      </c>
      <c r="M523" s="77">
        <v>0</v>
      </c>
      <c r="N523" s="77">
        <v>0</v>
      </c>
      <c r="O523" s="135">
        <v>0</v>
      </c>
    </row>
    <row r="524" spans="2:15">
      <c r="B524" s="115"/>
      <c r="C524" s="39" t="s">
        <v>145</v>
      </c>
      <c r="D524" s="39">
        <v>925</v>
      </c>
      <c r="E524" s="136" t="s">
        <v>57</v>
      </c>
      <c r="F524" s="136" t="s">
        <v>37</v>
      </c>
      <c r="G524" s="82">
        <v>5830100590</v>
      </c>
      <c r="H524" s="88">
        <v>300</v>
      </c>
      <c r="I524" s="86">
        <f t="shared" si="175"/>
        <v>828000</v>
      </c>
      <c r="J524" s="86">
        <v>828000</v>
      </c>
      <c r="K524" s="86"/>
      <c r="L524" s="77"/>
      <c r="M524" s="77"/>
      <c r="N524" s="77"/>
      <c r="O524" s="135"/>
    </row>
    <row r="525" spans="2:15" ht="37.5">
      <c r="B525" s="115"/>
      <c r="C525" s="39" t="s">
        <v>174</v>
      </c>
      <c r="D525" s="39">
        <v>925</v>
      </c>
      <c r="E525" s="136" t="s">
        <v>57</v>
      </c>
      <c r="F525" s="136" t="s">
        <v>37</v>
      </c>
      <c r="G525" s="82">
        <v>5830100590</v>
      </c>
      <c r="H525" s="88">
        <v>600</v>
      </c>
      <c r="I525" s="86">
        <f t="shared" si="175"/>
        <v>76000</v>
      </c>
      <c r="J525" s="86"/>
      <c r="K525" s="86"/>
      <c r="L525" s="77"/>
      <c r="M525" s="77">
        <v>76000</v>
      </c>
      <c r="N525" s="77"/>
      <c r="O525" s="135"/>
    </row>
    <row r="526" spans="2:15" ht="56.25">
      <c r="B526" s="115"/>
      <c r="C526" s="39" t="s">
        <v>310</v>
      </c>
      <c r="D526" s="39">
        <v>925</v>
      </c>
      <c r="E526" s="136" t="s">
        <v>57</v>
      </c>
      <c r="F526" s="136" t="s">
        <v>37</v>
      </c>
      <c r="G526" s="82">
        <v>6700000000</v>
      </c>
      <c r="H526" s="88"/>
      <c r="I526" s="86">
        <f t="shared" si="175"/>
        <v>3085000</v>
      </c>
      <c r="J526" s="86">
        <f t="shared" ref="J526:O528" si="179">J527</f>
        <v>2290500</v>
      </c>
      <c r="K526" s="86">
        <f t="shared" si="179"/>
        <v>0</v>
      </c>
      <c r="L526" s="77">
        <f t="shared" si="179"/>
        <v>0</v>
      </c>
      <c r="M526" s="77">
        <f t="shared" si="179"/>
        <v>0</v>
      </c>
      <c r="N526" s="77">
        <f t="shared" si="179"/>
        <v>794500</v>
      </c>
      <c r="O526" s="135">
        <f t="shared" si="179"/>
        <v>0</v>
      </c>
    </row>
    <row r="527" spans="2:15" ht="37.5">
      <c r="B527" s="115"/>
      <c r="C527" s="39" t="s">
        <v>311</v>
      </c>
      <c r="D527" s="39">
        <v>925</v>
      </c>
      <c r="E527" s="136" t="s">
        <v>57</v>
      </c>
      <c r="F527" s="136" t="s">
        <v>37</v>
      </c>
      <c r="G527" s="82">
        <v>6710000000</v>
      </c>
      <c r="H527" s="88"/>
      <c r="I527" s="86">
        <f t="shared" si="175"/>
        <v>3085000</v>
      </c>
      <c r="J527" s="86">
        <f t="shared" si="179"/>
        <v>2290500</v>
      </c>
      <c r="K527" s="86">
        <f t="shared" si="179"/>
        <v>0</v>
      </c>
      <c r="L527" s="77">
        <f t="shared" si="179"/>
        <v>0</v>
      </c>
      <c r="M527" s="77">
        <f t="shared" si="179"/>
        <v>0</v>
      </c>
      <c r="N527" s="77">
        <f t="shared" si="179"/>
        <v>794500</v>
      </c>
      <c r="O527" s="135">
        <f t="shared" si="179"/>
        <v>0</v>
      </c>
    </row>
    <row r="528" spans="2:15">
      <c r="B528" s="115"/>
      <c r="C528" s="39" t="s">
        <v>312</v>
      </c>
      <c r="D528" s="39">
        <v>925</v>
      </c>
      <c r="E528" s="136" t="s">
        <v>57</v>
      </c>
      <c r="F528" s="136" t="s">
        <v>37</v>
      </c>
      <c r="G528" s="82">
        <v>6710010220</v>
      </c>
      <c r="H528" s="88"/>
      <c r="I528" s="86">
        <f t="shared" si="175"/>
        <v>3085000</v>
      </c>
      <c r="J528" s="86">
        <f t="shared" si="179"/>
        <v>2290500</v>
      </c>
      <c r="K528" s="86">
        <f t="shared" si="179"/>
        <v>0</v>
      </c>
      <c r="L528" s="77">
        <f t="shared" si="179"/>
        <v>0</v>
      </c>
      <c r="M528" s="77">
        <f t="shared" si="179"/>
        <v>0</v>
      </c>
      <c r="N528" s="77">
        <f t="shared" si="179"/>
        <v>794500</v>
      </c>
      <c r="O528" s="135">
        <f t="shared" si="179"/>
        <v>0</v>
      </c>
    </row>
    <row r="529" spans="2:15" ht="37.5">
      <c r="B529" s="115"/>
      <c r="C529" s="39" t="s">
        <v>174</v>
      </c>
      <c r="D529" s="39">
        <v>925</v>
      </c>
      <c r="E529" s="136" t="s">
        <v>57</v>
      </c>
      <c r="F529" s="136" t="s">
        <v>37</v>
      </c>
      <c r="G529" s="82">
        <v>6710010220</v>
      </c>
      <c r="H529" s="88">
        <v>600</v>
      </c>
      <c r="I529" s="86">
        <f t="shared" si="175"/>
        <v>3085000</v>
      </c>
      <c r="J529" s="86">
        <v>2290500</v>
      </c>
      <c r="K529" s="86"/>
      <c r="L529" s="77"/>
      <c r="M529" s="77"/>
      <c r="N529" s="77">
        <v>794500</v>
      </c>
      <c r="O529" s="135"/>
    </row>
    <row r="530" spans="2:15">
      <c r="B530" s="115"/>
      <c r="C530" s="39" t="s">
        <v>324</v>
      </c>
      <c r="D530" s="39">
        <v>925</v>
      </c>
      <c r="E530" s="136" t="s">
        <v>57</v>
      </c>
      <c r="F530" s="136" t="s">
        <v>37</v>
      </c>
      <c r="G530" s="82">
        <v>7000000000</v>
      </c>
      <c r="H530" s="88"/>
      <c r="I530" s="86">
        <f t="shared" si="175"/>
        <v>44051054</v>
      </c>
      <c r="J530" s="86">
        <f t="shared" ref="J530:O530" si="180">J531</f>
        <v>6527700</v>
      </c>
      <c r="K530" s="86">
        <f t="shared" si="180"/>
        <v>30000000</v>
      </c>
      <c r="L530" s="77">
        <f t="shared" si="180"/>
        <v>0</v>
      </c>
      <c r="M530" s="77">
        <f t="shared" si="180"/>
        <v>0</v>
      </c>
      <c r="N530" s="77">
        <f t="shared" si="180"/>
        <v>7523354</v>
      </c>
      <c r="O530" s="135">
        <f t="shared" si="180"/>
        <v>0</v>
      </c>
    </row>
    <row r="531" spans="2:15" ht="37.5">
      <c r="B531" s="115"/>
      <c r="C531" s="39" t="s">
        <v>325</v>
      </c>
      <c r="D531" s="39">
        <v>925</v>
      </c>
      <c r="E531" s="136" t="s">
        <v>57</v>
      </c>
      <c r="F531" s="136" t="s">
        <v>37</v>
      </c>
      <c r="G531" s="82">
        <v>7010000000</v>
      </c>
      <c r="H531" s="88"/>
      <c r="I531" s="86">
        <f t="shared" si="175"/>
        <v>44051054</v>
      </c>
      <c r="J531" s="86">
        <f>J534+J538</f>
        <v>6527700</v>
      </c>
      <c r="K531" s="86">
        <f>K534+K538+K540</f>
        <v>30000000</v>
      </c>
      <c r="L531" s="77">
        <f>L534+L538+L536+L540</f>
        <v>0</v>
      </c>
      <c r="M531" s="77">
        <f>M534+M538+M536+M540</f>
        <v>0</v>
      </c>
      <c r="N531" s="77">
        <f>N534+N538+N536+N540+N532</f>
        <v>7523354</v>
      </c>
      <c r="O531" s="135">
        <f>O534+O538+O536+O540</f>
        <v>0</v>
      </c>
    </row>
    <row r="532" spans="2:15" ht="37.5">
      <c r="B532" s="115"/>
      <c r="C532" s="39" t="s">
        <v>133</v>
      </c>
      <c r="D532" s="39">
        <v>925</v>
      </c>
      <c r="E532" s="136" t="s">
        <v>57</v>
      </c>
      <c r="F532" s="136" t="s">
        <v>37</v>
      </c>
      <c r="G532" s="82">
        <v>7010000590</v>
      </c>
      <c r="H532" s="88"/>
      <c r="I532" s="86">
        <f t="shared" si="175"/>
        <v>7523354</v>
      </c>
      <c r="J532" s="86"/>
      <c r="K532" s="86"/>
      <c r="L532" s="77"/>
      <c r="M532" s="77"/>
      <c r="N532" s="77">
        <f>N533</f>
        <v>7523354</v>
      </c>
      <c r="O532" s="135"/>
    </row>
    <row r="533" spans="2:15" ht="37.5">
      <c r="B533" s="115"/>
      <c r="C533" s="39" t="s">
        <v>174</v>
      </c>
      <c r="D533" s="39">
        <v>925</v>
      </c>
      <c r="E533" s="136" t="s">
        <v>57</v>
      </c>
      <c r="F533" s="136" t="s">
        <v>37</v>
      </c>
      <c r="G533" s="82">
        <v>7010000590</v>
      </c>
      <c r="H533" s="88">
        <v>600</v>
      </c>
      <c r="I533" s="86">
        <f t="shared" si="175"/>
        <v>7523354</v>
      </c>
      <c r="J533" s="86"/>
      <c r="K533" s="86"/>
      <c r="L533" s="77"/>
      <c r="M533" s="77"/>
      <c r="N533" s="77">
        <v>7523354</v>
      </c>
      <c r="O533" s="135"/>
    </row>
    <row r="534" spans="2:15" ht="93.75">
      <c r="B534" s="115"/>
      <c r="C534" s="39" t="s">
        <v>326</v>
      </c>
      <c r="D534" s="39">
        <v>925</v>
      </c>
      <c r="E534" s="136" t="s">
        <v>57</v>
      </c>
      <c r="F534" s="136" t="s">
        <v>37</v>
      </c>
      <c r="G534" s="82">
        <v>7010063110</v>
      </c>
      <c r="H534" s="88"/>
      <c r="I534" s="86">
        <f t="shared" si="175"/>
        <v>2819800</v>
      </c>
      <c r="J534" s="86">
        <f t="shared" ref="J534:O534" si="181">J535</f>
        <v>2819800</v>
      </c>
      <c r="K534" s="86">
        <f t="shared" si="181"/>
        <v>0</v>
      </c>
      <c r="L534" s="77">
        <f t="shared" si="181"/>
        <v>0</v>
      </c>
      <c r="M534" s="77">
        <f t="shared" si="181"/>
        <v>0</v>
      </c>
      <c r="N534" s="77">
        <f t="shared" si="181"/>
        <v>0</v>
      </c>
      <c r="O534" s="135">
        <f t="shared" si="181"/>
        <v>0</v>
      </c>
    </row>
    <row r="535" spans="2:15" ht="37.5">
      <c r="B535" s="115"/>
      <c r="C535" s="39" t="s">
        <v>174</v>
      </c>
      <c r="D535" s="39">
        <v>925</v>
      </c>
      <c r="E535" s="136" t="s">
        <v>57</v>
      </c>
      <c r="F535" s="136" t="s">
        <v>37</v>
      </c>
      <c r="G535" s="82">
        <v>7010063110</v>
      </c>
      <c r="H535" s="88">
        <v>600</v>
      </c>
      <c r="I535" s="86">
        <f t="shared" si="175"/>
        <v>2819800</v>
      </c>
      <c r="J535" s="86">
        <v>2819800</v>
      </c>
      <c r="K535" s="86"/>
      <c r="L535" s="77"/>
      <c r="M535" s="77"/>
      <c r="N535" s="77"/>
      <c r="O535" s="135"/>
    </row>
    <row r="536" spans="2:15" ht="131.25">
      <c r="B536" s="115"/>
      <c r="C536" s="39" t="s">
        <v>327</v>
      </c>
      <c r="D536" s="39">
        <v>925</v>
      </c>
      <c r="E536" s="136" t="s">
        <v>57</v>
      </c>
      <c r="F536" s="136" t="s">
        <v>37</v>
      </c>
      <c r="G536" s="82" t="s">
        <v>328</v>
      </c>
      <c r="H536" s="88"/>
      <c r="I536" s="86">
        <f t="shared" si="175"/>
        <v>33707900</v>
      </c>
      <c r="J536" s="86"/>
      <c r="K536" s="86"/>
      <c r="L536" s="77">
        <f>L537</f>
        <v>33707900</v>
      </c>
      <c r="M536" s="77">
        <f>M537</f>
        <v>0</v>
      </c>
      <c r="N536" s="77">
        <f>N537</f>
        <v>0</v>
      </c>
      <c r="O536" s="135">
        <f>O537</f>
        <v>0</v>
      </c>
    </row>
    <row r="537" spans="2:15" ht="37.5">
      <c r="B537" s="115"/>
      <c r="C537" s="39" t="s">
        <v>174</v>
      </c>
      <c r="D537" s="39">
        <v>925</v>
      </c>
      <c r="E537" s="136" t="s">
        <v>57</v>
      </c>
      <c r="F537" s="136" t="s">
        <v>37</v>
      </c>
      <c r="G537" s="82" t="s">
        <v>328</v>
      </c>
      <c r="H537" s="88">
        <v>600</v>
      </c>
      <c r="I537" s="86">
        <f t="shared" si="175"/>
        <v>33707900</v>
      </c>
      <c r="J537" s="86"/>
      <c r="K537" s="86"/>
      <c r="L537" s="77">
        <v>33707900</v>
      </c>
      <c r="M537" s="77">
        <v>0</v>
      </c>
      <c r="N537" s="77">
        <v>0</v>
      </c>
      <c r="O537" s="135">
        <v>0</v>
      </c>
    </row>
    <row r="538" spans="2:15" ht="75" hidden="1">
      <c r="B538" s="115"/>
      <c r="C538" s="39" t="s">
        <v>329</v>
      </c>
      <c r="D538" s="39">
        <v>925</v>
      </c>
      <c r="E538" s="136" t="s">
        <v>57</v>
      </c>
      <c r="F538" s="136" t="s">
        <v>37</v>
      </c>
      <c r="G538" s="82" t="s">
        <v>330</v>
      </c>
      <c r="H538" s="88"/>
      <c r="I538" s="86">
        <f t="shared" si="175"/>
        <v>0</v>
      </c>
      <c r="J538" s="86">
        <f t="shared" ref="J538:O538" si="182">J539</f>
        <v>3707900</v>
      </c>
      <c r="K538" s="86">
        <f t="shared" si="182"/>
        <v>-3707900</v>
      </c>
      <c r="L538" s="77">
        <f t="shared" si="182"/>
        <v>0</v>
      </c>
      <c r="M538" s="77">
        <f t="shared" si="182"/>
        <v>0</v>
      </c>
      <c r="N538" s="77">
        <f t="shared" si="182"/>
        <v>0</v>
      </c>
      <c r="O538" s="135">
        <f t="shared" si="182"/>
        <v>0</v>
      </c>
    </row>
    <row r="539" spans="2:15" ht="37.5" hidden="1">
      <c r="B539" s="115"/>
      <c r="C539" s="39" t="s">
        <v>174</v>
      </c>
      <c r="D539" s="39">
        <v>925</v>
      </c>
      <c r="E539" s="136" t="s">
        <v>57</v>
      </c>
      <c r="F539" s="136" t="s">
        <v>37</v>
      </c>
      <c r="G539" s="82" t="s">
        <v>330</v>
      </c>
      <c r="H539" s="88">
        <v>600</v>
      </c>
      <c r="I539" s="86">
        <f t="shared" si="175"/>
        <v>0</v>
      </c>
      <c r="J539" s="86">
        <v>3707900</v>
      </c>
      <c r="K539" s="86">
        <v>-3707900</v>
      </c>
      <c r="L539" s="77"/>
      <c r="M539" s="77"/>
      <c r="N539" s="77"/>
      <c r="O539" s="135"/>
    </row>
    <row r="540" spans="2:15" ht="131.25" hidden="1">
      <c r="B540" s="115"/>
      <c r="C540" s="39" t="s">
        <v>331</v>
      </c>
      <c r="D540" s="39">
        <v>925</v>
      </c>
      <c r="E540" s="136" t="s">
        <v>57</v>
      </c>
      <c r="F540" s="136" t="s">
        <v>37</v>
      </c>
      <c r="G540" s="82" t="s">
        <v>332</v>
      </c>
      <c r="H540" s="88"/>
      <c r="I540" s="86">
        <f t="shared" si="175"/>
        <v>0</v>
      </c>
      <c r="J540" s="86"/>
      <c r="K540" s="86">
        <f>K541</f>
        <v>33707900</v>
      </c>
      <c r="L540" s="77">
        <f>L541</f>
        <v>-33707900</v>
      </c>
      <c r="M540" s="77">
        <f>M541</f>
        <v>0</v>
      </c>
      <c r="N540" s="77">
        <f>N541</f>
        <v>0</v>
      </c>
      <c r="O540" s="135">
        <f>O541</f>
        <v>0</v>
      </c>
    </row>
    <row r="541" spans="2:15" ht="37.5" hidden="1">
      <c r="B541" s="115"/>
      <c r="C541" s="39" t="s">
        <v>174</v>
      </c>
      <c r="D541" s="39">
        <v>925</v>
      </c>
      <c r="E541" s="136" t="s">
        <v>57</v>
      </c>
      <c r="F541" s="136" t="s">
        <v>37</v>
      </c>
      <c r="G541" s="82" t="s">
        <v>332</v>
      </c>
      <c r="H541" s="88">
        <v>600</v>
      </c>
      <c r="I541" s="86">
        <f t="shared" si="175"/>
        <v>0</v>
      </c>
      <c r="J541" s="86"/>
      <c r="K541" s="86">
        <v>33707900</v>
      </c>
      <c r="L541" s="77">
        <v>-33707900</v>
      </c>
      <c r="M541" s="77">
        <v>0</v>
      </c>
      <c r="N541" s="77">
        <v>0</v>
      </c>
      <c r="O541" s="135">
        <v>0</v>
      </c>
    </row>
    <row r="542" spans="2:15" ht="37.5">
      <c r="B542" s="115"/>
      <c r="C542" s="39" t="s">
        <v>359</v>
      </c>
      <c r="D542" s="39">
        <v>925</v>
      </c>
      <c r="E542" s="136" t="s">
        <v>57</v>
      </c>
      <c r="F542" s="136" t="s">
        <v>37</v>
      </c>
      <c r="G542" s="82">
        <v>9900000000</v>
      </c>
      <c r="H542" s="83"/>
      <c r="I542" s="86">
        <f t="shared" si="175"/>
        <v>9450000</v>
      </c>
      <c r="J542" s="86"/>
      <c r="K542" s="86"/>
      <c r="L542" s="77">
        <f t="shared" ref="L542:O543" si="183">L543</f>
        <v>9450000</v>
      </c>
      <c r="M542" s="77">
        <f t="shared" si="183"/>
        <v>0</v>
      </c>
      <c r="N542" s="77">
        <f t="shared" si="183"/>
        <v>0</v>
      </c>
      <c r="O542" s="135">
        <f t="shared" si="183"/>
        <v>0</v>
      </c>
    </row>
    <row r="543" spans="2:15" ht="37.5">
      <c r="B543" s="115"/>
      <c r="C543" s="39" t="s">
        <v>362</v>
      </c>
      <c r="D543" s="39">
        <v>925</v>
      </c>
      <c r="E543" s="136" t="s">
        <v>57</v>
      </c>
      <c r="F543" s="136" t="s">
        <v>37</v>
      </c>
      <c r="G543" s="82">
        <v>9900010150</v>
      </c>
      <c r="H543" s="83"/>
      <c r="I543" s="86">
        <f t="shared" si="175"/>
        <v>9450000</v>
      </c>
      <c r="J543" s="86"/>
      <c r="K543" s="86"/>
      <c r="L543" s="77">
        <f t="shared" si="183"/>
        <v>9450000</v>
      </c>
      <c r="M543" s="77">
        <f t="shared" si="183"/>
        <v>0</v>
      </c>
      <c r="N543" s="77">
        <f t="shared" si="183"/>
        <v>0</v>
      </c>
      <c r="O543" s="135">
        <f t="shared" si="183"/>
        <v>0</v>
      </c>
    </row>
    <row r="544" spans="2:15" ht="37.5">
      <c r="B544" s="115"/>
      <c r="C544" s="39" t="s">
        <v>172</v>
      </c>
      <c r="D544" s="39">
        <v>925</v>
      </c>
      <c r="E544" s="136" t="s">
        <v>57</v>
      </c>
      <c r="F544" s="136" t="s">
        <v>37</v>
      </c>
      <c r="G544" s="82">
        <v>9900010150</v>
      </c>
      <c r="H544" s="83" t="s">
        <v>206</v>
      </c>
      <c r="I544" s="86">
        <f t="shared" si="175"/>
        <v>9450000</v>
      </c>
      <c r="J544" s="86"/>
      <c r="K544" s="86"/>
      <c r="L544" s="77">
        <v>9450000</v>
      </c>
      <c r="M544" s="77">
        <v>0</v>
      </c>
      <c r="N544" s="77">
        <v>0</v>
      </c>
      <c r="O544" s="135">
        <v>0</v>
      </c>
    </row>
    <row r="545" spans="1:972">
      <c r="B545" s="115"/>
      <c r="C545" s="39" t="s">
        <v>73</v>
      </c>
      <c r="D545" s="39">
        <v>925</v>
      </c>
      <c r="E545" s="136" t="s">
        <v>39</v>
      </c>
      <c r="F545" s="136" t="s">
        <v>86</v>
      </c>
      <c r="G545" s="82"/>
      <c r="H545" s="88"/>
      <c r="I545" s="86">
        <f t="shared" si="175"/>
        <v>13979100</v>
      </c>
      <c r="J545" s="86">
        <f t="shared" ref="J545:O547" si="184">J546</f>
        <v>13979100</v>
      </c>
      <c r="K545" s="86">
        <f t="shared" si="184"/>
        <v>0</v>
      </c>
      <c r="L545" s="77">
        <f t="shared" si="184"/>
        <v>0</v>
      </c>
      <c r="M545" s="77">
        <f t="shared" si="184"/>
        <v>0</v>
      </c>
      <c r="N545" s="77">
        <f t="shared" si="184"/>
        <v>0</v>
      </c>
      <c r="O545" s="135">
        <f t="shared" si="184"/>
        <v>0</v>
      </c>
    </row>
    <row r="546" spans="1:972">
      <c r="B546" s="115"/>
      <c r="C546" s="39" t="s">
        <v>75</v>
      </c>
      <c r="D546" s="39">
        <v>925</v>
      </c>
      <c r="E546" s="136" t="s">
        <v>39</v>
      </c>
      <c r="F546" s="136" t="s">
        <v>23</v>
      </c>
      <c r="G546" s="82"/>
      <c r="H546" s="88"/>
      <c r="I546" s="86">
        <f t="shared" si="175"/>
        <v>13979100</v>
      </c>
      <c r="J546" s="86">
        <f t="shared" si="184"/>
        <v>13979100</v>
      </c>
      <c r="K546" s="86">
        <f t="shared" si="184"/>
        <v>0</v>
      </c>
      <c r="L546" s="77">
        <f t="shared" si="184"/>
        <v>0</v>
      </c>
      <c r="M546" s="77">
        <f t="shared" si="184"/>
        <v>0</v>
      </c>
      <c r="N546" s="77">
        <f t="shared" si="184"/>
        <v>0</v>
      </c>
      <c r="O546" s="135">
        <f t="shared" si="184"/>
        <v>0</v>
      </c>
    </row>
    <row r="547" spans="1:972" ht="37.5">
      <c r="B547" s="115"/>
      <c r="C547" s="39" t="s">
        <v>410</v>
      </c>
      <c r="D547" s="39">
        <v>925</v>
      </c>
      <c r="E547" s="136" t="s">
        <v>39</v>
      </c>
      <c r="F547" s="136" t="s">
        <v>23</v>
      </c>
      <c r="G547" s="82">
        <v>5800000000</v>
      </c>
      <c r="H547" s="88"/>
      <c r="I547" s="86">
        <f t="shared" si="175"/>
        <v>13979100</v>
      </c>
      <c r="J547" s="86">
        <f t="shared" si="184"/>
        <v>13979100</v>
      </c>
      <c r="K547" s="86">
        <f t="shared" si="184"/>
        <v>0</v>
      </c>
      <c r="L547" s="77">
        <f t="shared" si="184"/>
        <v>0</v>
      </c>
      <c r="M547" s="77">
        <f t="shared" si="184"/>
        <v>0</v>
      </c>
      <c r="N547" s="77">
        <f t="shared" si="184"/>
        <v>0</v>
      </c>
      <c r="O547" s="135">
        <f t="shared" si="184"/>
        <v>0</v>
      </c>
    </row>
    <row r="548" spans="1:972" ht="93.75">
      <c r="B548" s="115"/>
      <c r="C548" s="39" t="s">
        <v>209</v>
      </c>
      <c r="D548" s="39">
        <v>925</v>
      </c>
      <c r="E548" s="136" t="s">
        <v>39</v>
      </c>
      <c r="F548" s="136" t="s">
        <v>23</v>
      </c>
      <c r="G548" s="82">
        <v>5830060710</v>
      </c>
      <c r="H548" s="88"/>
      <c r="I548" s="86">
        <f t="shared" si="175"/>
        <v>13979100</v>
      </c>
      <c r="J548" s="86">
        <f t="shared" ref="J548:O548" si="185">J550+J549</f>
        <v>13979100</v>
      </c>
      <c r="K548" s="86">
        <f t="shared" si="185"/>
        <v>0</v>
      </c>
      <c r="L548" s="77">
        <f t="shared" si="185"/>
        <v>0</v>
      </c>
      <c r="M548" s="77">
        <f t="shared" si="185"/>
        <v>0</v>
      </c>
      <c r="N548" s="77">
        <f t="shared" si="185"/>
        <v>0</v>
      </c>
      <c r="O548" s="135">
        <f t="shared" si="185"/>
        <v>0</v>
      </c>
    </row>
    <row r="549" spans="1:972" ht="37.5">
      <c r="B549" s="115"/>
      <c r="C549" s="39" t="s">
        <v>106</v>
      </c>
      <c r="D549" s="39">
        <v>925</v>
      </c>
      <c r="E549" s="136" t="s">
        <v>39</v>
      </c>
      <c r="F549" s="136" t="s">
        <v>23</v>
      </c>
      <c r="G549" s="82">
        <v>5830060710</v>
      </c>
      <c r="H549" s="88">
        <v>200</v>
      </c>
      <c r="I549" s="86">
        <f t="shared" si="175"/>
        <v>204700</v>
      </c>
      <c r="J549" s="86">
        <v>204700</v>
      </c>
      <c r="K549" s="86"/>
      <c r="L549" s="77"/>
      <c r="M549" s="77"/>
      <c r="N549" s="77"/>
      <c r="O549" s="135"/>
    </row>
    <row r="550" spans="1:972">
      <c r="B550" s="115"/>
      <c r="C550" s="39" t="s">
        <v>145</v>
      </c>
      <c r="D550" s="39">
        <v>925</v>
      </c>
      <c r="E550" s="136" t="s">
        <v>39</v>
      </c>
      <c r="F550" s="136" t="s">
        <v>23</v>
      </c>
      <c r="G550" s="82">
        <v>5830060710</v>
      </c>
      <c r="H550" s="88">
        <v>300</v>
      </c>
      <c r="I550" s="86">
        <f t="shared" si="175"/>
        <v>13774400</v>
      </c>
      <c r="J550" s="86">
        <v>13774400</v>
      </c>
      <c r="K550" s="86"/>
      <c r="L550" s="77"/>
      <c r="M550" s="77"/>
      <c r="N550" s="77"/>
      <c r="O550" s="135"/>
    </row>
    <row r="551" spans="1:972" s="114" customFormat="1" ht="56.25">
      <c r="A551" s="112"/>
      <c r="B551" s="115" t="s">
        <v>72</v>
      </c>
      <c r="C551" s="30" t="s">
        <v>411</v>
      </c>
      <c r="D551" s="30">
        <v>926</v>
      </c>
      <c r="E551" s="139"/>
      <c r="F551" s="139"/>
      <c r="G551" s="89"/>
      <c r="H551" s="90"/>
      <c r="I551" s="130">
        <f t="shared" si="175"/>
        <v>237514200</v>
      </c>
      <c r="J551" s="130">
        <f t="shared" ref="J551:O551" si="186">J558+J580+J552</f>
        <v>237017200</v>
      </c>
      <c r="K551" s="130">
        <f t="shared" si="186"/>
        <v>-3000</v>
      </c>
      <c r="L551" s="75">
        <f t="shared" si="186"/>
        <v>200000</v>
      </c>
      <c r="M551" s="75">
        <f t="shared" si="186"/>
        <v>0</v>
      </c>
      <c r="N551" s="75">
        <f t="shared" si="186"/>
        <v>300000</v>
      </c>
      <c r="O551" s="131">
        <f t="shared" si="186"/>
        <v>0</v>
      </c>
      <c r="AKJ551" s="42"/>
    </row>
    <row r="552" spans="1:972" s="114" customFormat="1">
      <c r="A552" s="112"/>
      <c r="B552" s="115"/>
      <c r="C552" s="39" t="s">
        <v>15</v>
      </c>
      <c r="D552" s="39">
        <v>926</v>
      </c>
      <c r="E552" s="136" t="s">
        <v>16</v>
      </c>
      <c r="F552" s="136" t="s">
        <v>86</v>
      </c>
      <c r="G552" s="82"/>
      <c r="H552" s="83"/>
      <c r="I552" s="86">
        <f t="shared" si="175"/>
        <v>1153600</v>
      </c>
      <c r="J552" s="86">
        <f t="shared" ref="J552:O556" si="187">J553</f>
        <v>1153600</v>
      </c>
      <c r="K552" s="86">
        <f t="shared" si="187"/>
        <v>0</v>
      </c>
      <c r="L552" s="77">
        <f t="shared" si="187"/>
        <v>0</v>
      </c>
      <c r="M552" s="77">
        <f t="shared" si="187"/>
        <v>0</v>
      </c>
      <c r="N552" s="77">
        <f t="shared" si="187"/>
        <v>0</v>
      </c>
      <c r="O552" s="135">
        <f t="shared" si="187"/>
        <v>0</v>
      </c>
    </row>
    <row r="553" spans="1:972" s="114" customFormat="1">
      <c r="A553" s="112"/>
      <c r="B553" s="115"/>
      <c r="C553" s="39" t="s">
        <v>31</v>
      </c>
      <c r="D553" s="39">
        <v>926</v>
      </c>
      <c r="E553" s="136" t="s">
        <v>16</v>
      </c>
      <c r="F553" s="136" t="s">
        <v>32</v>
      </c>
      <c r="G553" s="82"/>
      <c r="H553" s="83"/>
      <c r="I553" s="86">
        <f t="shared" si="175"/>
        <v>1153600</v>
      </c>
      <c r="J553" s="86">
        <f t="shared" si="187"/>
        <v>1153600</v>
      </c>
      <c r="K553" s="86">
        <f t="shared" si="187"/>
        <v>0</v>
      </c>
      <c r="L553" s="77">
        <f t="shared" si="187"/>
        <v>0</v>
      </c>
      <c r="M553" s="77">
        <f t="shared" si="187"/>
        <v>0</v>
      </c>
      <c r="N553" s="77">
        <f t="shared" si="187"/>
        <v>0</v>
      </c>
      <c r="O553" s="135">
        <f t="shared" si="187"/>
        <v>0</v>
      </c>
    </row>
    <row r="554" spans="1:972" s="114" customFormat="1" ht="37.5">
      <c r="A554" s="112"/>
      <c r="B554" s="115"/>
      <c r="C554" s="39" t="s">
        <v>100</v>
      </c>
      <c r="D554" s="39">
        <v>926</v>
      </c>
      <c r="E554" s="136" t="s">
        <v>16</v>
      </c>
      <c r="F554" s="136" t="s">
        <v>32</v>
      </c>
      <c r="G554" s="82">
        <v>500000000</v>
      </c>
      <c r="H554" s="83"/>
      <c r="I554" s="86">
        <f t="shared" si="175"/>
        <v>1153600</v>
      </c>
      <c r="J554" s="86">
        <f t="shared" si="187"/>
        <v>1153600</v>
      </c>
      <c r="K554" s="86">
        <f t="shared" si="187"/>
        <v>0</v>
      </c>
      <c r="L554" s="77">
        <f t="shared" si="187"/>
        <v>0</v>
      </c>
      <c r="M554" s="77">
        <f t="shared" si="187"/>
        <v>0</v>
      </c>
      <c r="N554" s="77">
        <f t="shared" si="187"/>
        <v>0</v>
      </c>
      <c r="O554" s="135">
        <f t="shared" si="187"/>
        <v>0</v>
      </c>
    </row>
    <row r="555" spans="1:972" s="114" customFormat="1" ht="37.5">
      <c r="A555" s="112"/>
      <c r="B555" s="115"/>
      <c r="C555" s="39" t="s">
        <v>119</v>
      </c>
      <c r="D555" s="39">
        <v>926</v>
      </c>
      <c r="E555" s="136" t="s">
        <v>16</v>
      </c>
      <c r="F555" s="136" t="s">
        <v>32</v>
      </c>
      <c r="G555" s="82">
        <v>5030000000</v>
      </c>
      <c r="H555" s="83"/>
      <c r="I555" s="86">
        <f t="shared" si="175"/>
        <v>1153600</v>
      </c>
      <c r="J555" s="86">
        <f t="shared" si="187"/>
        <v>1153600</v>
      </c>
      <c r="K555" s="86">
        <f t="shared" si="187"/>
        <v>0</v>
      </c>
      <c r="L555" s="77">
        <f t="shared" si="187"/>
        <v>0</v>
      </c>
      <c r="M555" s="77">
        <f t="shared" si="187"/>
        <v>0</v>
      </c>
      <c r="N555" s="77">
        <f t="shared" si="187"/>
        <v>0</v>
      </c>
      <c r="O555" s="135">
        <f t="shared" si="187"/>
        <v>0</v>
      </c>
    </row>
    <row r="556" spans="1:972" s="114" customFormat="1" ht="37.5">
      <c r="A556" s="112"/>
      <c r="B556" s="115"/>
      <c r="C556" s="39" t="s">
        <v>120</v>
      </c>
      <c r="D556" s="39">
        <v>926</v>
      </c>
      <c r="E556" s="136" t="s">
        <v>16</v>
      </c>
      <c r="F556" s="136" t="s">
        <v>32</v>
      </c>
      <c r="G556" s="82">
        <v>5030010030</v>
      </c>
      <c r="H556" s="83"/>
      <c r="I556" s="86">
        <f t="shared" si="175"/>
        <v>1153600</v>
      </c>
      <c r="J556" s="86">
        <f t="shared" si="187"/>
        <v>1153600</v>
      </c>
      <c r="K556" s="86">
        <f t="shared" si="187"/>
        <v>0</v>
      </c>
      <c r="L556" s="77">
        <f t="shared" si="187"/>
        <v>0</v>
      </c>
      <c r="M556" s="77">
        <f t="shared" si="187"/>
        <v>0</v>
      </c>
      <c r="N556" s="77">
        <f t="shared" si="187"/>
        <v>0</v>
      </c>
      <c r="O556" s="135">
        <f t="shared" si="187"/>
        <v>0</v>
      </c>
    </row>
    <row r="557" spans="1:972" s="114" customFormat="1" ht="37.5">
      <c r="A557" s="112"/>
      <c r="B557" s="115"/>
      <c r="C557" s="39" t="s">
        <v>106</v>
      </c>
      <c r="D557" s="39">
        <v>926</v>
      </c>
      <c r="E557" s="136" t="s">
        <v>16</v>
      </c>
      <c r="F557" s="136" t="s">
        <v>32</v>
      </c>
      <c r="G557" s="82">
        <v>5030010030</v>
      </c>
      <c r="H557" s="83" t="s">
        <v>107</v>
      </c>
      <c r="I557" s="86">
        <f t="shared" si="175"/>
        <v>1153600</v>
      </c>
      <c r="J557" s="86">
        <v>1153600</v>
      </c>
      <c r="K557" s="86"/>
      <c r="L557" s="77"/>
      <c r="M557" s="77"/>
      <c r="N557" s="77"/>
      <c r="O557" s="135"/>
    </row>
    <row r="558" spans="1:972">
      <c r="B558" s="115"/>
      <c r="C558" s="39" t="s">
        <v>56</v>
      </c>
      <c r="D558" s="39">
        <v>926</v>
      </c>
      <c r="E558" s="136" t="s">
        <v>57</v>
      </c>
      <c r="F558" s="136" t="s">
        <v>86</v>
      </c>
      <c r="G558" s="82"/>
      <c r="H558" s="88"/>
      <c r="I558" s="86">
        <f t="shared" si="175"/>
        <v>123082300</v>
      </c>
      <c r="J558" s="86">
        <f t="shared" ref="J558:O558" si="188">J559+J568</f>
        <v>122582300</v>
      </c>
      <c r="K558" s="86">
        <f t="shared" si="188"/>
        <v>0</v>
      </c>
      <c r="L558" s="77">
        <f t="shared" si="188"/>
        <v>200000</v>
      </c>
      <c r="M558" s="77">
        <f t="shared" si="188"/>
        <v>0</v>
      </c>
      <c r="N558" s="77">
        <f t="shared" si="188"/>
        <v>300000</v>
      </c>
      <c r="O558" s="135">
        <f t="shared" si="188"/>
        <v>0</v>
      </c>
    </row>
    <row r="559" spans="1:972">
      <c r="B559" s="115"/>
      <c r="C559" s="39" t="s">
        <v>409</v>
      </c>
      <c r="D559" s="39">
        <v>926</v>
      </c>
      <c r="E559" s="136" t="s">
        <v>57</v>
      </c>
      <c r="F559" s="136" t="s">
        <v>20</v>
      </c>
      <c r="G559" s="82"/>
      <c r="H559" s="88"/>
      <c r="I559" s="86">
        <f t="shared" si="175"/>
        <v>122445600</v>
      </c>
      <c r="J559" s="86">
        <f t="shared" ref="J559:O560" si="189">J560</f>
        <v>122145600</v>
      </c>
      <c r="K559" s="86">
        <f t="shared" si="189"/>
        <v>0</v>
      </c>
      <c r="L559" s="77">
        <f t="shared" si="189"/>
        <v>0</v>
      </c>
      <c r="M559" s="77">
        <f t="shared" si="189"/>
        <v>0</v>
      </c>
      <c r="N559" s="77">
        <f t="shared" si="189"/>
        <v>300000</v>
      </c>
      <c r="O559" s="135">
        <f t="shared" si="189"/>
        <v>0</v>
      </c>
    </row>
    <row r="560" spans="1:972">
      <c r="B560" s="115"/>
      <c r="C560" s="39" t="s">
        <v>170</v>
      </c>
      <c r="D560" s="39">
        <v>926</v>
      </c>
      <c r="E560" s="136" t="s">
        <v>57</v>
      </c>
      <c r="F560" s="136" t="s">
        <v>20</v>
      </c>
      <c r="G560" s="82">
        <v>5800000000</v>
      </c>
      <c r="H560" s="88"/>
      <c r="I560" s="86">
        <f t="shared" si="175"/>
        <v>122445600</v>
      </c>
      <c r="J560" s="86">
        <f t="shared" si="189"/>
        <v>122145600</v>
      </c>
      <c r="K560" s="86">
        <f t="shared" si="189"/>
        <v>0</v>
      </c>
      <c r="L560" s="77">
        <f t="shared" si="189"/>
        <v>0</v>
      </c>
      <c r="M560" s="77">
        <f t="shared" si="189"/>
        <v>0</v>
      </c>
      <c r="N560" s="77">
        <f t="shared" si="189"/>
        <v>300000</v>
      </c>
      <c r="O560" s="135">
        <f t="shared" si="189"/>
        <v>0</v>
      </c>
    </row>
    <row r="561" spans="2:15">
      <c r="B561" s="115"/>
      <c r="C561" s="39" t="s">
        <v>203</v>
      </c>
      <c r="D561" s="39">
        <v>926</v>
      </c>
      <c r="E561" s="136" t="s">
        <v>57</v>
      </c>
      <c r="F561" s="136" t="s">
        <v>20</v>
      </c>
      <c r="G561" s="82">
        <v>5820000000</v>
      </c>
      <c r="H561" s="88"/>
      <c r="I561" s="86">
        <f t="shared" si="175"/>
        <v>122445600</v>
      </c>
      <c r="J561" s="86">
        <f>J562+J564</f>
        <v>122145600</v>
      </c>
      <c r="K561" s="86">
        <f>K562+K564</f>
        <v>0</v>
      </c>
      <c r="L561" s="77">
        <f>L562+L564</f>
        <v>0</v>
      </c>
      <c r="M561" s="77">
        <f>M562+M564</f>
        <v>0</v>
      </c>
      <c r="N561" s="77">
        <f>N562+N564+N566</f>
        <v>300000</v>
      </c>
      <c r="O561" s="135">
        <f>O562+O564</f>
        <v>0</v>
      </c>
    </row>
    <row r="562" spans="2:15" ht="37.5">
      <c r="B562" s="115"/>
      <c r="C562" s="39" t="s">
        <v>133</v>
      </c>
      <c r="D562" s="39">
        <v>926</v>
      </c>
      <c r="E562" s="136" t="s">
        <v>57</v>
      </c>
      <c r="F562" s="136" t="s">
        <v>20</v>
      </c>
      <c r="G562" s="82">
        <v>5820000590</v>
      </c>
      <c r="H562" s="88"/>
      <c r="I562" s="86">
        <f t="shared" si="175"/>
        <v>122013300</v>
      </c>
      <c r="J562" s="86">
        <f t="shared" ref="J562:O562" si="190">J563</f>
        <v>122013300</v>
      </c>
      <c r="K562" s="86">
        <f t="shared" si="190"/>
        <v>0</v>
      </c>
      <c r="L562" s="77">
        <f t="shared" si="190"/>
        <v>0</v>
      </c>
      <c r="M562" s="77">
        <f t="shared" si="190"/>
        <v>0</v>
      </c>
      <c r="N562" s="77">
        <f t="shared" si="190"/>
        <v>0</v>
      </c>
      <c r="O562" s="135">
        <f t="shared" si="190"/>
        <v>0</v>
      </c>
    </row>
    <row r="563" spans="2:15" ht="37.5">
      <c r="B563" s="115"/>
      <c r="C563" s="39" t="s">
        <v>174</v>
      </c>
      <c r="D563" s="39">
        <v>926</v>
      </c>
      <c r="E563" s="136" t="s">
        <v>57</v>
      </c>
      <c r="F563" s="136" t="s">
        <v>20</v>
      </c>
      <c r="G563" s="82">
        <v>5820000590</v>
      </c>
      <c r="H563" s="88">
        <v>600</v>
      </c>
      <c r="I563" s="86">
        <f t="shared" si="175"/>
        <v>122013300</v>
      </c>
      <c r="J563" s="86">
        <v>122013300</v>
      </c>
      <c r="K563" s="86"/>
      <c r="L563" s="77"/>
      <c r="M563" s="77"/>
      <c r="N563" s="77"/>
      <c r="O563" s="135"/>
    </row>
    <row r="564" spans="2:15" ht="150">
      <c r="B564" s="115"/>
      <c r="C564" s="39" t="s">
        <v>176</v>
      </c>
      <c r="D564" s="39">
        <v>926</v>
      </c>
      <c r="E564" s="136" t="s">
        <v>57</v>
      </c>
      <c r="F564" s="136" t="s">
        <v>20</v>
      </c>
      <c r="G564" s="82">
        <v>5820060820</v>
      </c>
      <c r="H564" s="88"/>
      <c r="I564" s="86">
        <f t="shared" si="175"/>
        <v>132300</v>
      </c>
      <c r="J564" s="86">
        <f t="shared" ref="J564:O564" si="191">J565</f>
        <v>132300</v>
      </c>
      <c r="K564" s="86">
        <f t="shared" si="191"/>
        <v>0</v>
      </c>
      <c r="L564" s="77">
        <f t="shared" si="191"/>
        <v>0</v>
      </c>
      <c r="M564" s="77">
        <f t="shared" si="191"/>
        <v>0</v>
      </c>
      <c r="N564" s="77">
        <f t="shared" si="191"/>
        <v>0</v>
      </c>
      <c r="O564" s="135">
        <f t="shared" si="191"/>
        <v>0</v>
      </c>
    </row>
    <row r="565" spans="2:15" ht="37.5">
      <c r="B565" s="115"/>
      <c r="C565" s="39" t="s">
        <v>174</v>
      </c>
      <c r="D565" s="39">
        <v>926</v>
      </c>
      <c r="E565" s="136" t="s">
        <v>57</v>
      </c>
      <c r="F565" s="136" t="s">
        <v>20</v>
      </c>
      <c r="G565" s="82">
        <v>5820060820</v>
      </c>
      <c r="H565" s="88">
        <v>600</v>
      </c>
      <c r="I565" s="86">
        <f t="shared" si="175"/>
        <v>132300</v>
      </c>
      <c r="J565" s="86">
        <v>132300</v>
      </c>
      <c r="K565" s="86">
        <v>0</v>
      </c>
      <c r="L565" s="77">
        <v>0</v>
      </c>
      <c r="M565" s="77">
        <v>0</v>
      </c>
      <c r="N565" s="77">
        <v>0</v>
      </c>
      <c r="O565" s="135">
        <v>0</v>
      </c>
    </row>
    <row r="566" spans="2:15" ht="37.5">
      <c r="B566" s="115"/>
      <c r="C566" s="39" t="s">
        <v>180</v>
      </c>
      <c r="D566" s="39">
        <v>926</v>
      </c>
      <c r="E566" s="136" t="s">
        <v>57</v>
      </c>
      <c r="F566" s="136" t="s">
        <v>20</v>
      </c>
      <c r="G566" s="82">
        <v>5820062980</v>
      </c>
      <c r="H566" s="88"/>
      <c r="I566" s="86">
        <f t="shared" si="175"/>
        <v>300000</v>
      </c>
      <c r="J566" s="86"/>
      <c r="K566" s="86"/>
      <c r="L566" s="77"/>
      <c r="M566" s="77"/>
      <c r="N566" s="77">
        <f>N567</f>
        <v>300000</v>
      </c>
      <c r="O566" s="135"/>
    </row>
    <row r="567" spans="2:15" ht="37.5">
      <c r="B567" s="115"/>
      <c r="C567" s="39" t="s">
        <v>174</v>
      </c>
      <c r="D567" s="39">
        <v>926</v>
      </c>
      <c r="E567" s="136" t="s">
        <v>57</v>
      </c>
      <c r="F567" s="136" t="s">
        <v>20</v>
      </c>
      <c r="G567" s="82">
        <v>5820062980</v>
      </c>
      <c r="H567" s="88">
        <v>600</v>
      </c>
      <c r="I567" s="86">
        <f t="shared" si="175"/>
        <v>300000</v>
      </c>
      <c r="J567" s="86"/>
      <c r="K567" s="86"/>
      <c r="L567" s="77"/>
      <c r="M567" s="77"/>
      <c r="N567" s="77">
        <v>300000</v>
      </c>
      <c r="O567" s="135"/>
    </row>
    <row r="568" spans="2:15">
      <c r="B568" s="115"/>
      <c r="C568" s="39" t="s">
        <v>62</v>
      </c>
      <c r="D568" s="39">
        <v>926</v>
      </c>
      <c r="E568" s="136" t="s">
        <v>57</v>
      </c>
      <c r="F568" s="136" t="s">
        <v>37</v>
      </c>
      <c r="G568" s="82"/>
      <c r="H568" s="88"/>
      <c r="I568" s="86">
        <f t="shared" si="175"/>
        <v>636700</v>
      </c>
      <c r="J568" s="86">
        <f>J569+J573</f>
        <v>436700</v>
      </c>
      <c r="K568" s="86">
        <f>K569+K573</f>
        <v>0</v>
      </c>
      <c r="L568" s="77">
        <f>L569+L573+L577</f>
        <v>200000</v>
      </c>
      <c r="M568" s="77">
        <f>M569+M573+M577</f>
        <v>0</v>
      </c>
      <c r="N568" s="77">
        <f>N569+N573+N577</f>
        <v>0</v>
      </c>
      <c r="O568" s="135">
        <f>O569+O573+O577</f>
        <v>0</v>
      </c>
    </row>
    <row r="569" spans="2:15" s="103" customFormat="1" ht="56.25">
      <c r="B569" s="115"/>
      <c r="C569" s="39" t="s">
        <v>310</v>
      </c>
      <c r="D569" s="39">
        <v>926</v>
      </c>
      <c r="E569" s="136" t="s">
        <v>57</v>
      </c>
      <c r="F569" s="136" t="s">
        <v>37</v>
      </c>
      <c r="G569" s="82">
        <v>6700000000</v>
      </c>
      <c r="H569" s="88"/>
      <c r="I569" s="86">
        <f t="shared" si="175"/>
        <v>271700</v>
      </c>
      <c r="J569" s="86">
        <f t="shared" ref="J569:O571" si="192">J570</f>
        <v>271700</v>
      </c>
      <c r="K569" s="86">
        <f t="shared" si="192"/>
        <v>0</v>
      </c>
      <c r="L569" s="77">
        <f t="shared" si="192"/>
        <v>0</v>
      </c>
      <c r="M569" s="77">
        <f t="shared" si="192"/>
        <v>0</v>
      </c>
      <c r="N569" s="77">
        <f t="shared" si="192"/>
        <v>0</v>
      </c>
      <c r="O569" s="135">
        <f t="shared" si="192"/>
        <v>0</v>
      </c>
    </row>
    <row r="570" spans="2:15" s="103" customFormat="1" ht="37.5">
      <c r="B570" s="115"/>
      <c r="C570" s="39" t="s">
        <v>311</v>
      </c>
      <c r="D570" s="39">
        <v>926</v>
      </c>
      <c r="E570" s="136" t="s">
        <v>57</v>
      </c>
      <c r="F570" s="136" t="s">
        <v>37</v>
      </c>
      <c r="G570" s="82">
        <v>6710000000</v>
      </c>
      <c r="H570" s="88"/>
      <c r="I570" s="86">
        <f t="shared" si="175"/>
        <v>271700</v>
      </c>
      <c r="J570" s="86">
        <f t="shared" si="192"/>
        <v>271700</v>
      </c>
      <c r="K570" s="86">
        <f t="shared" si="192"/>
        <v>0</v>
      </c>
      <c r="L570" s="77">
        <f t="shared" si="192"/>
        <v>0</v>
      </c>
      <c r="M570" s="77">
        <f t="shared" si="192"/>
        <v>0</v>
      </c>
      <c r="N570" s="77">
        <f t="shared" si="192"/>
        <v>0</v>
      </c>
      <c r="O570" s="135">
        <f t="shared" si="192"/>
        <v>0</v>
      </c>
    </row>
    <row r="571" spans="2:15" s="103" customFormat="1">
      <c r="B571" s="115"/>
      <c r="C571" s="39" t="s">
        <v>312</v>
      </c>
      <c r="D571" s="39">
        <v>926</v>
      </c>
      <c r="E571" s="136" t="s">
        <v>57</v>
      </c>
      <c r="F571" s="136" t="s">
        <v>37</v>
      </c>
      <c r="G571" s="82">
        <v>6710010220</v>
      </c>
      <c r="H571" s="88"/>
      <c r="I571" s="86">
        <f t="shared" si="175"/>
        <v>271700</v>
      </c>
      <c r="J571" s="86">
        <f t="shared" si="192"/>
        <v>271700</v>
      </c>
      <c r="K571" s="86">
        <f t="shared" si="192"/>
        <v>0</v>
      </c>
      <c r="L571" s="77">
        <f t="shared" si="192"/>
        <v>0</v>
      </c>
      <c r="M571" s="77">
        <f t="shared" si="192"/>
        <v>0</v>
      </c>
      <c r="N571" s="77">
        <f t="shared" si="192"/>
        <v>0</v>
      </c>
      <c r="O571" s="135">
        <f t="shared" si="192"/>
        <v>0</v>
      </c>
    </row>
    <row r="572" spans="2:15" s="103" customFormat="1" ht="37.5">
      <c r="B572" s="115"/>
      <c r="C572" s="39" t="s">
        <v>174</v>
      </c>
      <c r="D572" s="39">
        <v>926</v>
      </c>
      <c r="E572" s="136" t="s">
        <v>57</v>
      </c>
      <c r="F572" s="136" t="s">
        <v>37</v>
      </c>
      <c r="G572" s="82">
        <v>6710010220</v>
      </c>
      <c r="H572" s="88">
        <v>600</v>
      </c>
      <c r="I572" s="86">
        <f t="shared" si="175"/>
        <v>271700</v>
      </c>
      <c r="J572" s="86">
        <v>271700</v>
      </c>
      <c r="K572" s="86"/>
      <c r="L572" s="77"/>
      <c r="M572" s="77"/>
      <c r="N572" s="77"/>
      <c r="O572" s="135"/>
    </row>
    <row r="573" spans="2:15" s="103" customFormat="1">
      <c r="B573" s="115"/>
      <c r="C573" s="39" t="s">
        <v>324</v>
      </c>
      <c r="D573" s="39">
        <v>926</v>
      </c>
      <c r="E573" s="136" t="s">
        <v>57</v>
      </c>
      <c r="F573" s="136" t="s">
        <v>37</v>
      </c>
      <c r="G573" s="82">
        <v>7000000000</v>
      </c>
      <c r="H573" s="88"/>
      <c r="I573" s="86">
        <f t="shared" si="175"/>
        <v>165000</v>
      </c>
      <c r="J573" s="86">
        <f t="shared" ref="J573:O575" si="193">J574</f>
        <v>165000</v>
      </c>
      <c r="K573" s="86">
        <f t="shared" si="193"/>
        <v>0</v>
      </c>
      <c r="L573" s="77">
        <f t="shared" si="193"/>
        <v>0</v>
      </c>
      <c r="M573" s="77">
        <f t="shared" si="193"/>
        <v>0</v>
      </c>
      <c r="N573" s="77">
        <f t="shared" si="193"/>
        <v>0</v>
      </c>
      <c r="O573" s="135">
        <f t="shared" si="193"/>
        <v>0</v>
      </c>
    </row>
    <row r="574" spans="2:15" s="103" customFormat="1">
      <c r="B574" s="115"/>
      <c r="C574" s="39" t="s">
        <v>333</v>
      </c>
      <c r="D574" s="39">
        <v>926</v>
      </c>
      <c r="E574" s="136" t="s">
        <v>57</v>
      </c>
      <c r="F574" s="136" t="s">
        <v>37</v>
      </c>
      <c r="G574" s="82">
        <v>7020000000</v>
      </c>
      <c r="H574" s="88"/>
      <c r="I574" s="86">
        <f t="shared" si="175"/>
        <v>165000</v>
      </c>
      <c r="J574" s="86">
        <f t="shared" si="193"/>
        <v>165000</v>
      </c>
      <c r="K574" s="86">
        <f t="shared" si="193"/>
        <v>0</v>
      </c>
      <c r="L574" s="77">
        <f t="shared" si="193"/>
        <v>0</v>
      </c>
      <c r="M574" s="77">
        <f t="shared" si="193"/>
        <v>0</v>
      </c>
      <c r="N574" s="77">
        <f t="shared" si="193"/>
        <v>0</v>
      </c>
      <c r="O574" s="135">
        <f t="shared" si="193"/>
        <v>0</v>
      </c>
    </row>
    <row r="575" spans="2:15" s="103" customFormat="1" ht="56.25">
      <c r="B575" s="115"/>
      <c r="C575" s="39" t="s">
        <v>334</v>
      </c>
      <c r="D575" s="39">
        <v>926</v>
      </c>
      <c r="E575" s="136" t="s">
        <v>57</v>
      </c>
      <c r="F575" s="136" t="s">
        <v>37</v>
      </c>
      <c r="G575" s="82">
        <v>7020010060</v>
      </c>
      <c r="H575" s="88"/>
      <c r="I575" s="86">
        <f t="shared" si="175"/>
        <v>165000</v>
      </c>
      <c r="J575" s="86">
        <f t="shared" si="193"/>
        <v>165000</v>
      </c>
      <c r="K575" s="86">
        <f t="shared" si="193"/>
        <v>0</v>
      </c>
      <c r="L575" s="77">
        <f t="shared" si="193"/>
        <v>0</v>
      </c>
      <c r="M575" s="77">
        <f t="shared" si="193"/>
        <v>0</v>
      </c>
      <c r="N575" s="77">
        <f t="shared" si="193"/>
        <v>0</v>
      </c>
      <c r="O575" s="135">
        <f t="shared" si="193"/>
        <v>0</v>
      </c>
    </row>
    <row r="576" spans="2:15" s="103" customFormat="1">
      <c r="B576" s="115"/>
      <c r="C576" s="39" t="s">
        <v>145</v>
      </c>
      <c r="D576" s="39">
        <v>926</v>
      </c>
      <c r="E576" s="136" t="s">
        <v>57</v>
      </c>
      <c r="F576" s="136" t="s">
        <v>37</v>
      </c>
      <c r="G576" s="82">
        <v>7020010060</v>
      </c>
      <c r="H576" s="88">
        <v>300</v>
      </c>
      <c r="I576" s="86">
        <f t="shared" si="175"/>
        <v>165000</v>
      </c>
      <c r="J576" s="86">
        <v>165000</v>
      </c>
      <c r="K576" s="86"/>
      <c r="L576" s="77"/>
      <c r="M576" s="77"/>
      <c r="N576" s="77"/>
      <c r="O576" s="135"/>
    </row>
    <row r="577" spans="2:15" s="103" customFormat="1" ht="37.5">
      <c r="B577" s="115"/>
      <c r="C577" s="39" t="s">
        <v>359</v>
      </c>
      <c r="D577" s="39">
        <v>926</v>
      </c>
      <c r="E577" s="136" t="s">
        <v>57</v>
      </c>
      <c r="F577" s="136" t="s">
        <v>37</v>
      </c>
      <c r="G577" s="82">
        <v>9900000000</v>
      </c>
      <c r="H577" s="83"/>
      <c r="I577" s="86">
        <f t="shared" si="175"/>
        <v>200000</v>
      </c>
      <c r="J577" s="86"/>
      <c r="K577" s="86"/>
      <c r="L577" s="77">
        <f t="shared" ref="L577:O578" si="194">L578</f>
        <v>200000</v>
      </c>
      <c r="M577" s="77">
        <f t="shared" si="194"/>
        <v>0</v>
      </c>
      <c r="N577" s="77">
        <f t="shared" si="194"/>
        <v>0</v>
      </c>
      <c r="O577" s="135">
        <f t="shared" si="194"/>
        <v>0</v>
      </c>
    </row>
    <row r="578" spans="2:15" s="103" customFormat="1" ht="37.5">
      <c r="B578" s="115"/>
      <c r="C578" s="39" t="s">
        <v>362</v>
      </c>
      <c r="D578" s="39">
        <v>926</v>
      </c>
      <c r="E578" s="136" t="s">
        <v>57</v>
      </c>
      <c r="F578" s="136" t="s">
        <v>37</v>
      </c>
      <c r="G578" s="82">
        <v>9900010150</v>
      </c>
      <c r="H578" s="83"/>
      <c r="I578" s="86">
        <f t="shared" si="175"/>
        <v>200000</v>
      </c>
      <c r="J578" s="86"/>
      <c r="K578" s="86"/>
      <c r="L578" s="77">
        <f t="shared" si="194"/>
        <v>200000</v>
      </c>
      <c r="M578" s="77">
        <f t="shared" si="194"/>
        <v>0</v>
      </c>
      <c r="N578" s="77">
        <f t="shared" si="194"/>
        <v>0</v>
      </c>
      <c r="O578" s="135">
        <f t="shared" si="194"/>
        <v>0</v>
      </c>
    </row>
    <row r="579" spans="2:15" s="103" customFormat="1" ht="37.5">
      <c r="B579" s="115"/>
      <c r="C579" s="39" t="s">
        <v>172</v>
      </c>
      <c r="D579" s="39">
        <v>926</v>
      </c>
      <c r="E579" s="136" t="s">
        <v>57</v>
      </c>
      <c r="F579" s="136" t="s">
        <v>37</v>
      </c>
      <c r="G579" s="82">
        <v>9900010150</v>
      </c>
      <c r="H579" s="83" t="s">
        <v>206</v>
      </c>
      <c r="I579" s="86">
        <f t="shared" si="175"/>
        <v>200000</v>
      </c>
      <c r="J579" s="86"/>
      <c r="K579" s="86"/>
      <c r="L579" s="77">
        <v>200000</v>
      </c>
      <c r="M579" s="77">
        <v>0</v>
      </c>
      <c r="N579" s="77">
        <v>0</v>
      </c>
      <c r="O579" s="135">
        <v>0</v>
      </c>
    </row>
    <row r="580" spans="2:15">
      <c r="B580" s="115"/>
      <c r="C580" s="39" t="s">
        <v>64</v>
      </c>
      <c r="D580" s="39">
        <v>926</v>
      </c>
      <c r="E580" s="136" t="s">
        <v>47</v>
      </c>
      <c r="F580" s="136"/>
      <c r="G580" s="82"/>
      <c r="H580" s="88"/>
      <c r="I580" s="86">
        <f t="shared" si="175"/>
        <v>113278300</v>
      </c>
      <c r="J580" s="86">
        <f t="shared" ref="J580:O580" si="195">J581+J591</f>
        <v>113281300</v>
      </c>
      <c r="K580" s="86">
        <f t="shared" si="195"/>
        <v>-3000</v>
      </c>
      <c r="L580" s="77">
        <f t="shared" si="195"/>
        <v>0</v>
      </c>
      <c r="M580" s="77">
        <f t="shared" si="195"/>
        <v>0</v>
      </c>
      <c r="N580" s="77">
        <f t="shared" si="195"/>
        <v>0</v>
      </c>
      <c r="O580" s="135">
        <f t="shared" si="195"/>
        <v>0</v>
      </c>
    </row>
    <row r="581" spans="2:15">
      <c r="B581" s="115"/>
      <c r="C581" s="39" t="s">
        <v>65</v>
      </c>
      <c r="D581" s="39">
        <v>926</v>
      </c>
      <c r="E581" s="136" t="s">
        <v>47</v>
      </c>
      <c r="F581" s="136" t="s">
        <v>16</v>
      </c>
      <c r="G581" s="82"/>
      <c r="H581" s="88"/>
      <c r="I581" s="86">
        <f t="shared" ref="I581:I644" si="196">SUM(J581:O581)</f>
        <v>94528000</v>
      </c>
      <c r="J581" s="86">
        <f t="shared" ref="J581:O581" si="197">J582</f>
        <v>94531000</v>
      </c>
      <c r="K581" s="86">
        <f t="shared" si="197"/>
        <v>-3000</v>
      </c>
      <c r="L581" s="77">
        <f t="shared" si="197"/>
        <v>0</v>
      </c>
      <c r="M581" s="77">
        <f t="shared" si="197"/>
        <v>0</v>
      </c>
      <c r="N581" s="77">
        <f t="shared" si="197"/>
        <v>0</v>
      </c>
      <c r="O581" s="135">
        <f t="shared" si="197"/>
        <v>0</v>
      </c>
    </row>
    <row r="582" spans="2:15" ht="75">
      <c r="B582" s="115"/>
      <c r="C582" s="92" t="s">
        <v>211</v>
      </c>
      <c r="D582" s="39">
        <v>926</v>
      </c>
      <c r="E582" s="136" t="s">
        <v>47</v>
      </c>
      <c r="F582" s="136" t="s">
        <v>16</v>
      </c>
      <c r="G582" s="82">
        <v>5900000000</v>
      </c>
      <c r="H582" s="88"/>
      <c r="I582" s="86">
        <f t="shared" si="196"/>
        <v>94528000</v>
      </c>
      <c r="J582" s="86">
        <f t="shared" ref="J582:O582" si="198">J583+J586</f>
        <v>94531000</v>
      </c>
      <c r="K582" s="86">
        <f t="shared" si="198"/>
        <v>-3000</v>
      </c>
      <c r="L582" s="77">
        <f t="shared" si="198"/>
        <v>0</v>
      </c>
      <c r="M582" s="77">
        <f t="shared" si="198"/>
        <v>0</v>
      </c>
      <c r="N582" s="77">
        <f t="shared" si="198"/>
        <v>0</v>
      </c>
      <c r="O582" s="135">
        <f t="shared" si="198"/>
        <v>0</v>
      </c>
    </row>
    <row r="583" spans="2:15">
      <c r="B583" s="115"/>
      <c r="C583" s="39" t="s">
        <v>212</v>
      </c>
      <c r="D583" s="39">
        <v>926</v>
      </c>
      <c r="E583" s="136" t="s">
        <v>47</v>
      </c>
      <c r="F583" s="136" t="s">
        <v>16</v>
      </c>
      <c r="G583" s="82">
        <v>5920000000</v>
      </c>
      <c r="H583" s="88"/>
      <c r="I583" s="86">
        <f t="shared" si="196"/>
        <v>61740600</v>
      </c>
      <c r="J583" s="86">
        <f t="shared" ref="J583:O584" si="199">J584</f>
        <v>61740600</v>
      </c>
      <c r="K583" s="86">
        <f t="shared" si="199"/>
        <v>0</v>
      </c>
      <c r="L583" s="77">
        <f t="shared" si="199"/>
        <v>0</v>
      </c>
      <c r="M583" s="77">
        <f t="shared" si="199"/>
        <v>0</v>
      </c>
      <c r="N583" s="77">
        <f t="shared" si="199"/>
        <v>0</v>
      </c>
      <c r="O583" s="135">
        <f t="shared" si="199"/>
        <v>0</v>
      </c>
    </row>
    <row r="584" spans="2:15" ht="37.5">
      <c r="B584" s="115"/>
      <c r="C584" s="92" t="s">
        <v>133</v>
      </c>
      <c r="D584" s="39">
        <v>926</v>
      </c>
      <c r="E584" s="136" t="s">
        <v>47</v>
      </c>
      <c r="F584" s="136" t="s">
        <v>16</v>
      </c>
      <c r="G584" s="82">
        <v>5920000590</v>
      </c>
      <c r="H584" s="88"/>
      <c r="I584" s="86">
        <f t="shared" si="196"/>
        <v>61740600</v>
      </c>
      <c r="J584" s="86">
        <f t="shared" si="199"/>
        <v>61740600</v>
      </c>
      <c r="K584" s="86">
        <f t="shared" si="199"/>
        <v>0</v>
      </c>
      <c r="L584" s="77">
        <f t="shared" si="199"/>
        <v>0</v>
      </c>
      <c r="M584" s="77">
        <f t="shared" si="199"/>
        <v>0</v>
      </c>
      <c r="N584" s="77">
        <f t="shared" si="199"/>
        <v>0</v>
      </c>
      <c r="O584" s="135">
        <f t="shared" si="199"/>
        <v>0</v>
      </c>
    </row>
    <row r="585" spans="2:15" ht="37.5">
      <c r="B585" s="115"/>
      <c r="C585" s="39" t="s">
        <v>174</v>
      </c>
      <c r="D585" s="39">
        <v>926</v>
      </c>
      <c r="E585" s="136" t="s">
        <v>47</v>
      </c>
      <c r="F585" s="136" t="s">
        <v>16</v>
      </c>
      <c r="G585" s="82">
        <v>5920000590</v>
      </c>
      <c r="H585" s="88">
        <v>600</v>
      </c>
      <c r="I585" s="86">
        <f t="shared" si="196"/>
        <v>61740600</v>
      </c>
      <c r="J585" s="86">
        <v>61740600</v>
      </c>
      <c r="K585" s="86"/>
      <c r="L585" s="77"/>
      <c r="M585" s="77"/>
      <c r="N585" s="77"/>
      <c r="O585" s="135"/>
    </row>
    <row r="586" spans="2:15">
      <c r="B586" s="115"/>
      <c r="C586" s="39" t="s">
        <v>214</v>
      </c>
      <c r="D586" s="39">
        <v>926</v>
      </c>
      <c r="E586" s="136" t="s">
        <v>47</v>
      </c>
      <c r="F586" s="136" t="s">
        <v>16</v>
      </c>
      <c r="G586" s="82">
        <v>5930000000</v>
      </c>
      <c r="H586" s="88"/>
      <c r="I586" s="86">
        <f t="shared" si="196"/>
        <v>32787400</v>
      </c>
      <c r="J586" s="86">
        <f t="shared" ref="J586:O586" si="200">J587+J589</f>
        <v>32790400</v>
      </c>
      <c r="K586" s="86">
        <f t="shared" si="200"/>
        <v>-3000</v>
      </c>
      <c r="L586" s="77">
        <f t="shared" si="200"/>
        <v>0</v>
      </c>
      <c r="M586" s="77">
        <f t="shared" si="200"/>
        <v>0</v>
      </c>
      <c r="N586" s="77">
        <f t="shared" si="200"/>
        <v>0</v>
      </c>
      <c r="O586" s="135">
        <f t="shared" si="200"/>
        <v>0</v>
      </c>
    </row>
    <row r="587" spans="2:15" ht="37.5">
      <c r="B587" s="115"/>
      <c r="C587" s="92" t="s">
        <v>133</v>
      </c>
      <c r="D587" s="39">
        <v>926</v>
      </c>
      <c r="E587" s="136" t="s">
        <v>47</v>
      </c>
      <c r="F587" s="136" t="s">
        <v>16</v>
      </c>
      <c r="G587" s="82">
        <v>5930000590</v>
      </c>
      <c r="H587" s="88"/>
      <c r="I587" s="86">
        <f t="shared" si="196"/>
        <v>32299500</v>
      </c>
      <c r="J587" s="86">
        <f t="shared" ref="J587:O587" si="201">J588</f>
        <v>32299500</v>
      </c>
      <c r="K587" s="86">
        <f t="shared" si="201"/>
        <v>0</v>
      </c>
      <c r="L587" s="77">
        <f t="shared" si="201"/>
        <v>0</v>
      </c>
      <c r="M587" s="77">
        <f t="shared" si="201"/>
        <v>0</v>
      </c>
      <c r="N587" s="77">
        <f t="shared" si="201"/>
        <v>0</v>
      </c>
      <c r="O587" s="135">
        <f t="shared" si="201"/>
        <v>0</v>
      </c>
    </row>
    <row r="588" spans="2:15" s="103" customFormat="1" ht="37.5">
      <c r="B588" s="115"/>
      <c r="C588" s="39" t="s">
        <v>174</v>
      </c>
      <c r="D588" s="39">
        <v>926</v>
      </c>
      <c r="E588" s="136" t="s">
        <v>47</v>
      </c>
      <c r="F588" s="136" t="s">
        <v>16</v>
      </c>
      <c r="G588" s="82">
        <v>5930000590</v>
      </c>
      <c r="H588" s="88">
        <v>600</v>
      </c>
      <c r="I588" s="86">
        <f t="shared" si="196"/>
        <v>32299500</v>
      </c>
      <c r="J588" s="86">
        <v>32299500</v>
      </c>
      <c r="K588" s="86"/>
      <c r="L588" s="77"/>
      <c r="M588" s="77"/>
      <c r="N588" s="77"/>
      <c r="O588" s="135"/>
    </row>
    <row r="589" spans="2:15" s="103" customFormat="1">
      <c r="B589" s="115"/>
      <c r="C589" s="39" t="s">
        <v>215</v>
      </c>
      <c r="D589" s="39">
        <v>926</v>
      </c>
      <c r="E589" s="136" t="s">
        <v>47</v>
      </c>
      <c r="F589" s="136" t="s">
        <v>16</v>
      </c>
      <c r="G589" s="82" t="s">
        <v>216</v>
      </c>
      <c r="H589" s="88"/>
      <c r="I589" s="86">
        <f t="shared" si="196"/>
        <v>487900</v>
      </c>
      <c r="J589" s="86">
        <f t="shared" ref="J589:O589" si="202">J590</f>
        <v>490900</v>
      </c>
      <c r="K589" s="86">
        <f t="shared" si="202"/>
        <v>-3000</v>
      </c>
      <c r="L589" s="77">
        <f t="shared" si="202"/>
        <v>0</v>
      </c>
      <c r="M589" s="77">
        <f t="shared" si="202"/>
        <v>0</v>
      </c>
      <c r="N589" s="77">
        <f t="shared" si="202"/>
        <v>0</v>
      </c>
      <c r="O589" s="135">
        <f t="shared" si="202"/>
        <v>0</v>
      </c>
    </row>
    <row r="590" spans="2:15" s="103" customFormat="1" ht="37.5">
      <c r="B590" s="115"/>
      <c r="C590" s="39" t="s">
        <v>174</v>
      </c>
      <c r="D590" s="39">
        <v>926</v>
      </c>
      <c r="E590" s="136" t="s">
        <v>47</v>
      </c>
      <c r="F590" s="136" t="s">
        <v>16</v>
      </c>
      <c r="G590" s="82" t="s">
        <v>216</v>
      </c>
      <c r="H590" s="88">
        <v>600</v>
      </c>
      <c r="I590" s="86">
        <f t="shared" si="196"/>
        <v>487900</v>
      </c>
      <c r="J590" s="86">
        <v>490900</v>
      </c>
      <c r="K590" s="86">
        <v>-3000</v>
      </c>
      <c r="L590" s="77">
        <v>0</v>
      </c>
      <c r="M590" s="77">
        <v>0</v>
      </c>
      <c r="N590" s="77">
        <v>0</v>
      </c>
      <c r="O590" s="135">
        <v>0</v>
      </c>
    </row>
    <row r="591" spans="2:15" s="103" customFormat="1">
      <c r="B591" s="115"/>
      <c r="C591" s="39" t="s">
        <v>66</v>
      </c>
      <c r="D591" s="39">
        <v>926</v>
      </c>
      <c r="E591" s="136" t="s">
        <v>47</v>
      </c>
      <c r="F591" s="136" t="s">
        <v>23</v>
      </c>
      <c r="G591" s="82"/>
      <c r="H591" s="88"/>
      <c r="I591" s="86">
        <f t="shared" si="196"/>
        <v>18750300</v>
      </c>
      <c r="J591" s="86">
        <f t="shared" ref="J591:O591" si="203">J592+J597+J603+J607+J612+J616</f>
        <v>18750300</v>
      </c>
      <c r="K591" s="86">
        <f t="shared" si="203"/>
        <v>0</v>
      </c>
      <c r="L591" s="77">
        <f t="shared" si="203"/>
        <v>0</v>
      </c>
      <c r="M591" s="77">
        <f t="shared" si="203"/>
        <v>0</v>
      </c>
      <c r="N591" s="77">
        <f t="shared" si="203"/>
        <v>0</v>
      </c>
      <c r="O591" s="135">
        <f t="shared" si="203"/>
        <v>0</v>
      </c>
    </row>
    <row r="592" spans="2:15" s="103" customFormat="1" ht="37.5">
      <c r="B592" s="115"/>
      <c r="C592" s="39" t="s">
        <v>100</v>
      </c>
      <c r="D592" s="39">
        <v>926</v>
      </c>
      <c r="E592" s="136" t="s">
        <v>47</v>
      </c>
      <c r="F592" s="136" t="s">
        <v>23</v>
      </c>
      <c r="G592" s="82">
        <v>5000000000</v>
      </c>
      <c r="H592" s="88"/>
      <c r="I592" s="86">
        <f t="shared" si="196"/>
        <v>3934300</v>
      </c>
      <c r="J592" s="86">
        <f t="shared" ref="J592:O593" si="204">J593</f>
        <v>3934300</v>
      </c>
      <c r="K592" s="86">
        <f t="shared" si="204"/>
        <v>0</v>
      </c>
      <c r="L592" s="77">
        <f t="shared" si="204"/>
        <v>0</v>
      </c>
      <c r="M592" s="77">
        <f t="shared" si="204"/>
        <v>0</v>
      </c>
      <c r="N592" s="77">
        <f t="shared" si="204"/>
        <v>0</v>
      </c>
      <c r="O592" s="135">
        <f t="shared" si="204"/>
        <v>0</v>
      </c>
    </row>
    <row r="593" spans="2:15" s="103" customFormat="1" ht="37.5">
      <c r="B593" s="115"/>
      <c r="C593" s="39" t="s">
        <v>108</v>
      </c>
      <c r="D593" s="39">
        <v>926</v>
      </c>
      <c r="E593" s="136" t="s">
        <v>47</v>
      </c>
      <c r="F593" s="136" t="s">
        <v>23</v>
      </c>
      <c r="G593" s="82">
        <v>5020000000</v>
      </c>
      <c r="H593" s="88"/>
      <c r="I593" s="86">
        <f t="shared" si="196"/>
        <v>3934300</v>
      </c>
      <c r="J593" s="86">
        <f t="shared" si="204"/>
        <v>3934300</v>
      </c>
      <c r="K593" s="86">
        <f t="shared" si="204"/>
        <v>0</v>
      </c>
      <c r="L593" s="77">
        <f t="shared" si="204"/>
        <v>0</v>
      </c>
      <c r="M593" s="77">
        <f t="shared" si="204"/>
        <v>0</v>
      </c>
      <c r="N593" s="77">
        <f t="shared" si="204"/>
        <v>0</v>
      </c>
      <c r="O593" s="135">
        <f t="shared" si="204"/>
        <v>0</v>
      </c>
    </row>
    <row r="594" spans="2:15" s="103" customFormat="1" ht="37.5">
      <c r="B594" s="115"/>
      <c r="C594" s="39" t="s">
        <v>102</v>
      </c>
      <c r="D594" s="39">
        <v>926</v>
      </c>
      <c r="E594" s="136" t="s">
        <v>47</v>
      </c>
      <c r="F594" s="136" t="s">
        <v>23</v>
      </c>
      <c r="G594" s="82">
        <v>5020000190</v>
      </c>
      <c r="H594" s="88"/>
      <c r="I594" s="86">
        <f t="shared" si="196"/>
        <v>3934300</v>
      </c>
      <c r="J594" s="86">
        <f t="shared" ref="J594:O594" si="205">J595+J596</f>
        <v>3934300</v>
      </c>
      <c r="K594" s="86">
        <f t="shared" si="205"/>
        <v>0</v>
      </c>
      <c r="L594" s="77">
        <f t="shared" si="205"/>
        <v>0</v>
      </c>
      <c r="M594" s="77">
        <f t="shared" si="205"/>
        <v>0</v>
      </c>
      <c r="N594" s="77">
        <f t="shared" si="205"/>
        <v>0</v>
      </c>
      <c r="O594" s="135">
        <f t="shared" si="205"/>
        <v>0</v>
      </c>
    </row>
    <row r="595" spans="2:15" s="103" customFormat="1" ht="75">
      <c r="B595" s="115"/>
      <c r="C595" s="39" t="s">
        <v>103</v>
      </c>
      <c r="D595" s="39">
        <v>926</v>
      </c>
      <c r="E595" s="136" t="s">
        <v>47</v>
      </c>
      <c r="F595" s="136" t="s">
        <v>23</v>
      </c>
      <c r="G595" s="82">
        <v>5020000190</v>
      </c>
      <c r="H595" s="88">
        <v>100</v>
      </c>
      <c r="I595" s="86">
        <f t="shared" si="196"/>
        <v>3932300</v>
      </c>
      <c r="J595" s="86">
        <v>3932300</v>
      </c>
      <c r="K595" s="86"/>
      <c r="L595" s="77"/>
      <c r="M595" s="77"/>
      <c r="N595" s="77"/>
      <c r="O595" s="135"/>
    </row>
    <row r="596" spans="2:15" s="103" customFormat="1">
      <c r="B596" s="115"/>
      <c r="C596" s="39" t="s">
        <v>109</v>
      </c>
      <c r="D596" s="39">
        <v>926</v>
      </c>
      <c r="E596" s="136" t="s">
        <v>47</v>
      </c>
      <c r="F596" s="136" t="s">
        <v>23</v>
      </c>
      <c r="G596" s="82">
        <v>5020000190</v>
      </c>
      <c r="H596" s="88">
        <v>800</v>
      </c>
      <c r="I596" s="86">
        <f t="shared" si="196"/>
        <v>2000</v>
      </c>
      <c r="J596" s="86">
        <v>2000</v>
      </c>
      <c r="K596" s="86"/>
      <c r="L596" s="77"/>
      <c r="M596" s="77"/>
      <c r="N596" s="77"/>
      <c r="O596" s="135"/>
    </row>
    <row r="597" spans="2:15" s="103" customFormat="1" ht="37.5">
      <c r="B597" s="115"/>
      <c r="C597" s="39" t="s">
        <v>131</v>
      </c>
      <c r="D597" s="39">
        <v>926</v>
      </c>
      <c r="E597" s="136" t="s">
        <v>47</v>
      </c>
      <c r="F597" s="136" t="s">
        <v>23</v>
      </c>
      <c r="G597" s="82">
        <v>5200000000</v>
      </c>
      <c r="H597" s="88"/>
      <c r="I597" s="86">
        <f t="shared" si="196"/>
        <v>12856300</v>
      </c>
      <c r="J597" s="86">
        <f t="shared" ref="J597:O598" si="206">J598</f>
        <v>12856300</v>
      </c>
      <c r="K597" s="86">
        <f t="shared" si="206"/>
        <v>0</v>
      </c>
      <c r="L597" s="77">
        <f t="shared" si="206"/>
        <v>0</v>
      </c>
      <c r="M597" s="77">
        <f t="shared" si="206"/>
        <v>0</v>
      </c>
      <c r="N597" s="77">
        <f t="shared" si="206"/>
        <v>0</v>
      </c>
      <c r="O597" s="135">
        <f t="shared" si="206"/>
        <v>0</v>
      </c>
    </row>
    <row r="598" spans="2:15" s="103" customFormat="1">
      <c r="B598" s="115"/>
      <c r="C598" s="39" t="s">
        <v>137</v>
      </c>
      <c r="D598" s="39">
        <v>926</v>
      </c>
      <c r="E598" s="136" t="s">
        <v>47</v>
      </c>
      <c r="F598" s="136" t="s">
        <v>23</v>
      </c>
      <c r="G598" s="82">
        <v>5250000000</v>
      </c>
      <c r="H598" s="88"/>
      <c r="I598" s="86">
        <f t="shared" si="196"/>
        <v>12856300</v>
      </c>
      <c r="J598" s="86">
        <f t="shared" si="206"/>
        <v>12856300</v>
      </c>
      <c r="K598" s="86">
        <f t="shared" si="206"/>
        <v>0</v>
      </c>
      <c r="L598" s="77">
        <f t="shared" si="206"/>
        <v>0</v>
      </c>
      <c r="M598" s="77">
        <f t="shared" si="206"/>
        <v>0</v>
      </c>
      <c r="N598" s="77">
        <f t="shared" si="206"/>
        <v>0</v>
      </c>
      <c r="O598" s="135">
        <f t="shared" si="206"/>
        <v>0</v>
      </c>
    </row>
    <row r="599" spans="2:15" s="103" customFormat="1" ht="37.5">
      <c r="B599" s="115"/>
      <c r="C599" s="92" t="s">
        <v>133</v>
      </c>
      <c r="D599" s="39">
        <v>926</v>
      </c>
      <c r="E599" s="136" t="s">
        <v>47</v>
      </c>
      <c r="F599" s="136" t="s">
        <v>23</v>
      </c>
      <c r="G599" s="82">
        <v>5250000590</v>
      </c>
      <c r="H599" s="88"/>
      <c r="I599" s="86">
        <f t="shared" si="196"/>
        <v>12856300</v>
      </c>
      <c r="J599" s="86">
        <f t="shared" ref="J599:O599" si="207">J600+J601+J602</f>
        <v>12856300</v>
      </c>
      <c r="K599" s="86">
        <f t="shared" si="207"/>
        <v>0</v>
      </c>
      <c r="L599" s="77">
        <f t="shared" si="207"/>
        <v>0</v>
      </c>
      <c r="M599" s="77">
        <f t="shared" si="207"/>
        <v>0</v>
      </c>
      <c r="N599" s="77">
        <f t="shared" si="207"/>
        <v>0</v>
      </c>
      <c r="O599" s="135">
        <f t="shared" si="207"/>
        <v>0</v>
      </c>
    </row>
    <row r="600" spans="2:15" s="103" customFormat="1" ht="75">
      <c r="B600" s="115"/>
      <c r="C600" s="39" t="s">
        <v>103</v>
      </c>
      <c r="D600" s="39">
        <v>926</v>
      </c>
      <c r="E600" s="136" t="s">
        <v>47</v>
      </c>
      <c r="F600" s="136" t="s">
        <v>23</v>
      </c>
      <c r="G600" s="82">
        <v>5250000590</v>
      </c>
      <c r="H600" s="88">
        <v>100</v>
      </c>
      <c r="I600" s="86">
        <f t="shared" si="196"/>
        <v>10645600</v>
      </c>
      <c r="J600" s="86">
        <v>10645600</v>
      </c>
      <c r="K600" s="86"/>
      <c r="L600" s="77"/>
      <c r="M600" s="77"/>
      <c r="N600" s="77"/>
      <c r="O600" s="135"/>
    </row>
    <row r="601" spans="2:15" s="103" customFormat="1" ht="37.5">
      <c r="B601" s="115"/>
      <c r="C601" s="39" t="s">
        <v>106</v>
      </c>
      <c r="D601" s="39">
        <v>926</v>
      </c>
      <c r="E601" s="136" t="s">
        <v>47</v>
      </c>
      <c r="F601" s="136" t="s">
        <v>23</v>
      </c>
      <c r="G601" s="82">
        <v>5250000590</v>
      </c>
      <c r="H601" s="88">
        <v>200</v>
      </c>
      <c r="I601" s="86">
        <f t="shared" si="196"/>
        <v>2188700</v>
      </c>
      <c r="J601" s="86">
        <v>2188700</v>
      </c>
      <c r="K601" s="86"/>
      <c r="L601" s="77"/>
      <c r="M601" s="77"/>
      <c r="N601" s="77"/>
      <c r="O601" s="135"/>
    </row>
    <row r="602" spans="2:15" s="103" customFormat="1">
      <c r="B602" s="115"/>
      <c r="C602" s="39" t="s">
        <v>109</v>
      </c>
      <c r="D602" s="39">
        <v>926</v>
      </c>
      <c r="E602" s="136" t="s">
        <v>47</v>
      </c>
      <c r="F602" s="136" t="s">
        <v>23</v>
      </c>
      <c r="G602" s="82">
        <v>5250000590</v>
      </c>
      <c r="H602" s="88">
        <v>800</v>
      </c>
      <c r="I602" s="86">
        <f t="shared" si="196"/>
        <v>22000</v>
      </c>
      <c r="J602" s="86">
        <v>22000</v>
      </c>
      <c r="K602" s="86"/>
      <c r="L602" s="77"/>
      <c r="M602" s="77"/>
      <c r="N602" s="77"/>
      <c r="O602" s="135"/>
    </row>
    <row r="603" spans="2:15" s="103" customFormat="1" ht="75">
      <c r="B603" s="115"/>
      <c r="C603" s="39" t="s">
        <v>211</v>
      </c>
      <c r="D603" s="39">
        <v>926</v>
      </c>
      <c r="E603" s="136" t="s">
        <v>47</v>
      </c>
      <c r="F603" s="136" t="s">
        <v>23</v>
      </c>
      <c r="G603" s="82">
        <v>5900000000</v>
      </c>
      <c r="H603" s="88"/>
      <c r="I603" s="86">
        <f t="shared" si="196"/>
        <v>482900</v>
      </c>
      <c r="J603" s="86">
        <f t="shared" ref="J603:O605" si="208">J604</f>
        <v>482900</v>
      </c>
      <c r="K603" s="86">
        <f t="shared" si="208"/>
        <v>0</v>
      </c>
      <c r="L603" s="77">
        <f t="shared" si="208"/>
        <v>0</v>
      </c>
      <c r="M603" s="77">
        <f t="shared" si="208"/>
        <v>0</v>
      </c>
      <c r="N603" s="77">
        <f t="shared" si="208"/>
        <v>0</v>
      </c>
      <c r="O603" s="135">
        <f t="shared" si="208"/>
        <v>0</v>
      </c>
    </row>
    <row r="604" spans="2:15" s="103" customFormat="1">
      <c r="B604" s="115"/>
      <c r="C604" s="39" t="s">
        <v>212</v>
      </c>
      <c r="D604" s="39">
        <v>926</v>
      </c>
      <c r="E604" s="136" t="s">
        <v>47</v>
      </c>
      <c r="F604" s="136" t="s">
        <v>23</v>
      </c>
      <c r="G604" s="82">
        <v>5920000000</v>
      </c>
      <c r="H604" s="88"/>
      <c r="I604" s="86">
        <f t="shared" si="196"/>
        <v>482900</v>
      </c>
      <c r="J604" s="86">
        <f t="shared" si="208"/>
        <v>482900</v>
      </c>
      <c r="K604" s="86">
        <f t="shared" si="208"/>
        <v>0</v>
      </c>
      <c r="L604" s="77">
        <f t="shared" si="208"/>
        <v>0</v>
      </c>
      <c r="M604" s="77">
        <f t="shared" si="208"/>
        <v>0</v>
      </c>
      <c r="N604" s="77">
        <f t="shared" si="208"/>
        <v>0</v>
      </c>
      <c r="O604" s="135">
        <f t="shared" si="208"/>
        <v>0</v>
      </c>
    </row>
    <row r="605" spans="2:15" s="103" customFormat="1" ht="37.5">
      <c r="B605" s="115"/>
      <c r="C605" s="39" t="s">
        <v>213</v>
      </c>
      <c r="D605" s="39">
        <v>926</v>
      </c>
      <c r="E605" s="136" t="s">
        <v>47</v>
      </c>
      <c r="F605" s="136" t="s">
        <v>23</v>
      </c>
      <c r="G605" s="82">
        <v>5920011040</v>
      </c>
      <c r="H605" s="88"/>
      <c r="I605" s="86">
        <f t="shared" si="196"/>
        <v>482900</v>
      </c>
      <c r="J605" s="86">
        <f t="shared" si="208"/>
        <v>482900</v>
      </c>
      <c r="K605" s="86">
        <f t="shared" si="208"/>
        <v>0</v>
      </c>
      <c r="L605" s="77">
        <f t="shared" si="208"/>
        <v>0</v>
      </c>
      <c r="M605" s="77">
        <f t="shared" si="208"/>
        <v>0</v>
      </c>
      <c r="N605" s="77">
        <f t="shared" si="208"/>
        <v>0</v>
      </c>
      <c r="O605" s="135">
        <f t="shared" si="208"/>
        <v>0</v>
      </c>
    </row>
    <row r="606" spans="2:15" s="103" customFormat="1" ht="37.5">
      <c r="B606" s="115"/>
      <c r="C606" s="39" t="s">
        <v>174</v>
      </c>
      <c r="D606" s="39">
        <v>926</v>
      </c>
      <c r="E606" s="136" t="s">
        <v>47</v>
      </c>
      <c r="F606" s="136" t="s">
        <v>23</v>
      </c>
      <c r="G606" s="82">
        <v>5920011040</v>
      </c>
      <c r="H606" s="88">
        <v>600</v>
      </c>
      <c r="I606" s="86">
        <f t="shared" si="196"/>
        <v>482900</v>
      </c>
      <c r="J606" s="86">
        <v>482900</v>
      </c>
      <c r="K606" s="86"/>
      <c r="L606" s="77">
        <v>0</v>
      </c>
      <c r="M606" s="77">
        <v>0</v>
      </c>
      <c r="N606" s="77">
        <v>0</v>
      </c>
      <c r="O606" s="135">
        <v>0</v>
      </c>
    </row>
    <row r="607" spans="2:15" s="103" customFormat="1" ht="56.25">
      <c r="B607" s="115"/>
      <c r="C607" s="39" t="s">
        <v>310</v>
      </c>
      <c r="D607" s="39">
        <v>926</v>
      </c>
      <c r="E607" s="136" t="s">
        <v>47</v>
      </c>
      <c r="F607" s="136" t="s">
        <v>23</v>
      </c>
      <c r="G607" s="82">
        <v>6700000000</v>
      </c>
      <c r="H607" s="88"/>
      <c r="I607" s="86">
        <f t="shared" si="196"/>
        <v>410000</v>
      </c>
      <c r="J607" s="86">
        <f t="shared" ref="J607:O608" si="209">J608</f>
        <v>410000</v>
      </c>
      <c r="K607" s="86">
        <f t="shared" si="209"/>
        <v>0</v>
      </c>
      <c r="L607" s="77">
        <f t="shared" si="209"/>
        <v>0</v>
      </c>
      <c r="M607" s="77">
        <f t="shared" si="209"/>
        <v>0</v>
      </c>
      <c r="N607" s="77">
        <f t="shared" si="209"/>
        <v>0</v>
      </c>
      <c r="O607" s="135">
        <f t="shared" si="209"/>
        <v>0</v>
      </c>
    </row>
    <row r="608" spans="2:15" s="103" customFormat="1" ht="37.5">
      <c r="B608" s="115"/>
      <c r="C608" s="39" t="s">
        <v>311</v>
      </c>
      <c r="D608" s="39">
        <v>926</v>
      </c>
      <c r="E608" s="136" t="s">
        <v>47</v>
      </c>
      <c r="F608" s="136" t="s">
        <v>23</v>
      </c>
      <c r="G608" s="82">
        <v>6710000000</v>
      </c>
      <c r="H608" s="88"/>
      <c r="I608" s="86">
        <f t="shared" si="196"/>
        <v>410000</v>
      </c>
      <c r="J608" s="86">
        <f t="shared" si="209"/>
        <v>410000</v>
      </c>
      <c r="K608" s="86">
        <f t="shared" si="209"/>
        <v>0</v>
      </c>
      <c r="L608" s="77">
        <f t="shared" si="209"/>
        <v>0</v>
      </c>
      <c r="M608" s="77">
        <f t="shared" si="209"/>
        <v>0</v>
      </c>
      <c r="N608" s="77">
        <f t="shared" si="209"/>
        <v>0</v>
      </c>
      <c r="O608" s="135">
        <f t="shared" si="209"/>
        <v>0</v>
      </c>
    </row>
    <row r="609" spans="2:972" s="103" customFormat="1">
      <c r="B609" s="115"/>
      <c r="C609" s="39" t="s">
        <v>312</v>
      </c>
      <c r="D609" s="39">
        <v>926</v>
      </c>
      <c r="E609" s="136" t="s">
        <v>47</v>
      </c>
      <c r="F609" s="136" t="s">
        <v>23</v>
      </c>
      <c r="G609" s="82">
        <v>6710010220</v>
      </c>
      <c r="H609" s="88"/>
      <c r="I609" s="86">
        <f t="shared" si="196"/>
        <v>410000</v>
      </c>
      <c r="J609" s="86">
        <f t="shared" ref="J609:O609" si="210">J610+J611</f>
        <v>410000</v>
      </c>
      <c r="K609" s="86">
        <f t="shared" si="210"/>
        <v>0</v>
      </c>
      <c r="L609" s="77">
        <f t="shared" si="210"/>
        <v>0</v>
      </c>
      <c r="M609" s="77">
        <f t="shared" si="210"/>
        <v>0</v>
      </c>
      <c r="N609" s="77">
        <f t="shared" si="210"/>
        <v>0</v>
      </c>
      <c r="O609" s="135">
        <f t="shared" si="210"/>
        <v>0</v>
      </c>
    </row>
    <row r="610" spans="2:972" s="103" customFormat="1" ht="37.5">
      <c r="B610" s="115"/>
      <c r="C610" s="39" t="s">
        <v>106</v>
      </c>
      <c r="D610" s="39">
        <v>926</v>
      </c>
      <c r="E610" s="136" t="s">
        <v>47</v>
      </c>
      <c r="F610" s="136" t="s">
        <v>23</v>
      </c>
      <c r="G610" s="82">
        <v>6710010220</v>
      </c>
      <c r="H610" s="88">
        <v>200</v>
      </c>
      <c r="I610" s="86">
        <f t="shared" si="196"/>
        <v>180000</v>
      </c>
      <c r="J610" s="86">
        <v>180000</v>
      </c>
      <c r="K610" s="86"/>
      <c r="L610" s="77"/>
      <c r="M610" s="77"/>
      <c r="N610" s="77"/>
      <c r="O610" s="135"/>
    </row>
    <row r="611" spans="2:972" s="103" customFormat="1" ht="37.5">
      <c r="B611" s="115"/>
      <c r="C611" s="39" t="s">
        <v>174</v>
      </c>
      <c r="D611" s="39">
        <v>926</v>
      </c>
      <c r="E611" s="136" t="s">
        <v>47</v>
      </c>
      <c r="F611" s="136" t="s">
        <v>23</v>
      </c>
      <c r="G611" s="82">
        <v>6710010220</v>
      </c>
      <c r="H611" s="88">
        <v>600</v>
      </c>
      <c r="I611" s="86">
        <f t="shared" si="196"/>
        <v>230000</v>
      </c>
      <c r="J611" s="86">
        <v>230000</v>
      </c>
      <c r="K611" s="86"/>
      <c r="L611" s="77"/>
      <c r="M611" s="77"/>
      <c r="N611" s="77"/>
      <c r="O611" s="135"/>
    </row>
    <row r="612" spans="2:972" s="103" customFormat="1" ht="93.75">
      <c r="B612" s="115"/>
      <c r="C612" s="39" t="s">
        <v>320</v>
      </c>
      <c r="D612" s="39">
        <v>926</v>
      </c>
      <c r="E612" s="136" t="s">
        <v>47</v>
      </c>
      <c r="F612" s="136" t="s">
        <v>23</v>
      </c>
      <c r="G612" s="82">
        <v>6900000000</v>
      </c>
      <c r="H612" s="88"/>
      <c r="I612" s="86">
        <f t="shared" si="196"/>
        <v>821800</v>
      </c>
      <c r="J612" s="86">
        <f t="shared" ref="J612:O614" si="211">J613</f>
        <v>821800</v>
      </c>
      <c r="K612" s="86">
        <f t="shared" si="211"/>
        <v>0</v>
      </c>
      <c r="L612" s="77">
        <f t="shared" si="211"/>
        <v>0</v>
      </c>
      <c r="M612" s="77">
        <f t="shared" si="211"/>
        <v>0</v>
      </c>
      <c r="N612" s="77">
        <f t="shared" si="211"/>
        <v>0</v>
      </c>
      <c r="O612" s="135">
        <f t="shared" si="211"/>
        <v>0</v>
      </c>
    </row>
    <row r="613" spans="2:972" s="103" customFormat="1" ht="37.5">
      <c r="B613" s="115"/>
      <c r="C613" s="39" t="s">
        <v>321</v>
      </c>
      <c r="D613" s="39">
        <v>926</v>
      </c>
      <c r="E613" s="136" t="s">
        <v>47</v>
      </c>
      <c r="F613" s="136" t="s">
        <v>23</v>
      </c>
      <c r="G613" s="82">
        <v>6910000000</v>
      </c>
      <c r="H613" s="88"/>
      <c r="I613" s="86">
        <f t="shared" si="196"/>
        <v>821800</v>
      </c>
      <c r="J613" s="86">
        <f t="shared" si="211"/>
        <v>821800</v>
      </c>
      <c r="K613" s="86">
        <f t="shared" si="211"/>
        <v>0</v>
      </c>
      <c r="L613" s="77">
        <f t="shared" si="211"/>
        <v>0</v>
      </c>
      <c r="M613" s="77">
        <f t="shared" si="211"/>
        <v>0</v>
      </c>
      <c r="N613" s="77">
        <f t="shared" si="211"/>
        <v>0</v>
      </c>
      <c r="O613" s="135">
        <f t="shared" si="211"/>
        <v>0</v>
      </c>
    </row>
    <row r="614" spans="2:972" s="103" customFormat="1" ht="112.5">
      <c r="B614" s="115"/>
      <c r="C614" s="39" t="s">
        <v>322</v>
      </c>
      <c r="D614" s="39">
        <v>926</v>
      </c>
      <c r="E614" s="136" t="s">
        <v>47</v>
      </c>
      <c r="F614" s="136" t="s">
        <v>23</v>
      </c>
      <c r="G614" s="82">
        <v>6910010500</v>
      </c>
      <c r="H614" s="88"/>
      <c r="I614" s="86">
        <f t="shared" si="196"/>
        <v>821800</v>
      </c>
      <c r="J614" s="86">
        <f t="shared" si="211"/>
        <v>821800</v>
      </c>
      <c r="K614" s="86">
        <f t="shared" si="211"/>
        <v>0</v>
      </c>
      <c r="L614" s="77">
        <f t="shared" si="211"/>
        <v>0</v>
      </c>
      <c r="M614" s="77">
        <f t="shared" si="211"/>
        <v>0</v>
      </c>
      <c r="N614" s="77">
        <f t="shared" si="211"/>
        <v>0</v>
      </c>
      <c r="O614" s="135">
        <f t="shared" si="211"/>
        <v>0</v>
      </c>
    </row>
    <row r="615" spans="2:972" s="103" customFormat="1" ht="37.5">
      <c r="B615" s="115"/>
      <c r="C615" s="39" t="s">
        <v>106</v>
      </c>
      <c r="D615" s="39">
        <v>926</v>
      </c>
      <c r="E615" s="136" t="s">
        <v>47</v>
      </c>
      <c r="F615" s="136" t="s">
        <v>23</v>
      </c>
      <c r="G615" s="82">
        <v>6910010500</v>
      </c>
      <c r="H615" s="88">
        <v>200</v>
      </c>
      <c r="I615" s="86">
        <f t="shared" si="196"/>
        <v>821800</v>
      </c>
      <c r="J615" s="86">
        <v>821800</v>
      </c>
      <c r="K615" s="86"/>
      <c r="L615" s="77"/>
      <c r="M615" s="77"/>
      <c r="N615" s="77"/>
      <c r="O615" s="135"/>
    </row>
    <row r="616" spans="2:972" s="103" customFormat="1" ht="37.5">
      <c r="B616" s="115"/>
      <c r="C616" s="39" t="s">
        <v>336</v>
      </c>
      <c r="D616" s="39">
        <v>926</v>
      </c>
      <c r="E616" s="136" t="s">
        <v>47</v>
      </c>
      <c r="F616" s="136" t="s">
        <v>23</v>
      </c>
      <c r="G616" s="82">
        <v>7100000000</v>
      </c>
      <c r="H616" s="88"/>
      <c r="I616" s="86">
        <f t="shared" si="196"/>
        <v>245000</v>
      </c>
      <c r="J616" s="86">
        <f t="shared" ref="J616:O618" si="212">J617</f>
        <v>245000</v>
      </c>
      <c r="K616" s="86">
        <f t="shared" si="212"/>
        <v>0</v>
      </c>
      <c r="L616" s="77">
        <f t="shared" si="212"/>
        <v>0</v>
      </c>
      <c r="M616" s="77">
        <f t="shared" si="212"/>
        <v>0</v>
      </c>
      <c r="N616" s="77">
        <f t="shared" si="212"/>
        <v>0</v>
      </c>
      <c r="O616" s="135">
        <f t="shared" si="212"/>
        <v>0</v>
      </c>
    </row>
    <row r="617" spans="2:972" s="103" customFormat="1" ht="56.25">
      <c r="B617" s="115"/>
      <c r="C617" s="39" t="s">
        <v>337</v>
      </c>
      <c r="D617" s="39">
        <v>926</v>
      </c>
      <c r="E617" s="136" t="s">
        <v>47</v>
      </c>
      <c r="F617" s="136" t="s">
        <v>23</v>
      </c>
      <c r="G617" s="82">
        <v>7110000000</v>
      </c>
      <c r="H617" s="88"/>
      <c r="I617" s="86">
        <f t="shared" si="196"/>
        <v>245000</v>
      </c>
      <c r="J617" s="86">
        <f t="shared" si="212"/>
        <v>245000</v>
      </c>
      <c r="K617" s="86">
        <f t="shared" si="212"/>
        <v>0</v>
      </c>
      <c r="L617" s="77">
        <f t="shared" si="212"/>
        <v>0</v>
      </c>
      <c r="M617" s="77">
        <f t="shared" si="212"/>
        <v>0</v>
      </c>
      <c r="N617" s="77">
        <f t="shared" si="212"/>
        <v>0</v>
      </c>
      <c r="O617" s="135">
        <f t="shared" si="212"/>
        <v>0</v>
      </c>
    </row>
    <row r="618" spans="2:972" s="103" customFormat="1" ht="37.5">
      <c r="B618" s="115"/>
      <c r="C618" s="39" t="s">
        <v>338</v>
      </c>
      <c r="D618" s="39">
        <v>926</v>
      </c>
      <c r="E618" s="136" t="s">
        <v>47</v>
      </c>
      <c r="F618" s="136" t="s">
        <v>23</v>
      </c>
      <c r="G618" s="82">
        <v>7110010610</v>
      </c>
      <c r="H618" s="88"/>
      <c r="I618" s="86">
        <f t="shared" si="196"/>
        <v>245000</v>
      </c>
      <c r="J618" s="86">
        <f t="shared" si="212"/>
        <v>245000</v>
      </c>
      <c r="K618" s="86">
        <f t="shared" si="212"/>
        <v>0</v>
      </c>
      <c r="L618" s="77">
        <f t="shared" si="212"/>
        <v>0</v>
      </c>
      <c r="M618" s="77">
        <f t="shared" si="212"/>
        <v>0</v>
      </c>
      <c r="N618" s="77">
        <f t="shared" si="212"/>
        <v>0</v>
      </c>
      <c r="O618" s="135">
        <f t="shared" si="212"/>
        <v>0</v>
      </c>
    </row>
    <row r="619" spans="2:972" s="103" customFormat="1" ht="37.5">
      <c r="B619" s="115"/>
      <c r="C619" s="39" t="s">
        <v>106</v>
      </c>
      <c r="D619" s="39">
        <v>926</v>
      </c>
      <c r="E619" s="136" t="s">
        <v>47</v>
      </c>
      <c r="F619" s="136" t="s">
        <v>23</v>
      </c>
      <c r="G619" s="82">
        <v>7110010610</v>
      </c>
      <c r="H619" s="88">
        <v>200</v>
      </c>
      <c r="I619" s="86">
        <f t="shared" si="196"/>
        <v>245000</v>
      </c>
      <c r="J619" s="86">
        <v>245000</v>
      </c>
      <c r="K619" s="86">
        <v>0</v>
      </c>
      <c r="L619" s="77">
        <v>0</v>
      </c>
      <c r="M619" s="77">
        <v>0</v>
      </c>
      <c r="N619" s="77">
        <v>0</v>
      </c>
      <c r="O619" s="135">
        <v>0</v>
      </c>
    </row>
    <row r="620" spans="2:972" s="114" customFormat="1" ht="56.25">
      <c r="B620" s="29" t="s">
        <v>77</v>
      </c>
      <c r="C620" s="30" t="s">
        <v>412</v>
      </c>
      <c r="D620" s="30">
        <v>929</v>
      </c>
      <c r="E620" s="139"/>
      <c r="F620" s="139"/>
      <c r="G620" s="89"/>
      <c r="H620" s="90"/>
      <c r="I620" s="130">
        <f t="shared" si="196"/>
        <v>185058612</v>
      </c>
      <c r="J620" s="130">
        <f t="shared" ref="J620:O620" si="213">J627+J621</f>
        <v>172778100</v>
      </c>
      <c r="K620" s="130">
        <f t="shared" si="213"/>
        <v>-31900</v>
      </c>
      <c r="L620" s="75">
        <f t="shared" si="213"/>
        <v>5700000</v>
      </c>
      <c r="M620" s="75">
        <f t="shared" si="213"/>
        <v>500000</v>
      </c>
      <c r="N620" s="75">
        <f t="shared" si="213"/>
        <v>6112412</v>
      </c>
      <c r="O620" s="131">
        <f t="shared" si="213"/>
        <v>0</v>
      </c>
      <c r="AKJ620" s="42"/>
    </row>
    <row r="621" spans="2:972" s="114" customFormat="1">
      <c r="B621" s="29"/>
      <c r="C621" s="39" t="s">
        <v>15</v>
      </c>
      <c r="D621" s="39">
        <v>929</v>
      </c>
      <c r="E621" s="136" t="s">
        <v>16</v>
      </c>
      <c r="F621" s="136" t="s">
        <v>86</v>
      </c>
      <c r="G621" s="82"/>
      <c r="H621" s="83"/>
      <c r="I621" s="86">
        <f t="shared" si="196"/>
        <v>296100</v>
      </c>
      <c r="J621" s="86">
        <f t="shared" ref="J621:O625" si="214">J622</f>
        <v>296100</v>
      </c>
      <c r="K621" s="86">
        <f t="shared" si="214"/>
        <v>0</v>
      </c>
      <c r="L621" s="77">
        <f t="shared" si="214"/>
        <v>0</v>
      </c>
      <c r="M621" s="77">
        <f t="shared" si="214"/>
        <v>0</v>
      </c>
      <c r="N621" s="77">
        <f t="shared" si="214"/>
        <v>0</v>
      </c>
      <c r="O621" s="135">
        <f t="shared" si="214"/>
        <v>0</v>
      </c>
    </row>
    <row r="622" spans="2:972" s="114" customFormat="1">
      <c r="B622" s="29"/>
      <c r="C622" s="39" t="s">
        <v>31</v>
      </c>
      <c r="D622" s="39">
        <v>929</v>
      </c>
      <c r="E622" s="136" t="s">
        <v>16</v>
      </c>
      <c r="F622" s="136" t="s">
        <v>32</v>
      </c>
      <c r="G622" s="82"/>
      <c r="H622" s="83"/>
      <c r="I622" s="86">
        <f t="shared" si="196"/>
        <v>296100</v>
      </c>
      <c r="J622" s="86">
        <f t="shared" si="214"/>
        <v>296100</v>
      </c>
      <c r="K622" s="86">
        <f t="shared" si="214"/>
        <v>0</v>
      </c>
      <c r="L622" s="77">
        <f t="shared" si="214"/>
        <v>0</v>
      </c>
      <c r="M622" s="77">
        <f t="shared" si="214"/>
        <v>0</v>
      </c>
      <c r="N622" s="77">
        <f t="shared" si="214"/>
        <v>0</v>
      </c>
      <c r="O622" s="135">
        <f t="shared" si="214"/>
        <v>0</v>
      </c>
    </row>
    <row r="623" spans="2:972" s="114" customFormat="1" ht="37.5">
      <c r="B623" s="29"/>
      <c r="C623" s="39" t="s">
        <v>100</v>
      </c>
      <c r="D623" s="39">
        <v>929</v>
      </c>
      <c r="E623" s="136" t="s">
        <v>16</v>
      </c>
      <c r="F623" s="136" t="s">
        <v>32</v>
      </c>
      <c r="G623" s="82">
        <v>5000000000</v>
      </c>
      <c r="H623" s="83"/>
      <c r="I623" s="86">
        <f t="shared" si="196"/>
        <v>296100</v>
      </c>
      <c r="J623" s="86">
        <f t="shared" si="214"/>
        <v>296100</v>
      </c>
      <c r="K623" s="86">
        <f t="shared" si="214"/>
        <v>0</v>
      </c>
      <c r="L623" s="77">
        <f t="shared" si="214"/>
        <v>0</v>
      </c>
      <c r="M623" s="77">
        <f t="shared" si="214"/>
        <v>0</v>
      </c>
      <c r="N623" s="77">
        <f t="shared" si="214"/>
        <v>0</v>
      </c>
      <c r="O623" s="135">
        <f t="shared" si="214"/>
        <v>0</v>
      </c>
    </row>
    <row r="624" spans="2:972" s="114" customFormat="1" ht="37.5">
      <c r="B624" s="29"/>
      <c r="C624" s="39" t="s">
        <v>119</v>
      </c>
      <c r="D624" s="39">
        <v>929</v>
      </c>
      <c r="E624" s="136" t="s">
        <v>16</v>
      </c>
      <c r="F624" s="136" t="s">
        <v>32</v>
      </c>
      <c r="G624" s="82">
        <v>5030000000</v>
      </c>
      <c r="H624" s="83"/>
      <c r="I624" s="86">
        <f t="shared" si="196"/>
        <v>296100</v>
      </c>
      <c r="J624" s="86">
        <f t="shared" si="214"/>
        <v>296100</v>
      </c>
      <c r="K624" s="86">
        <f t="shared" si="214"/>
        <v>0</v>
      </c>
      <c r="L624" s="77">
        <f t="shared" si="214"/>
        <v>0</v>
      </c>
      <c r="M624" s="77">
        <f t="shared" si="214"/>
        <v>0</v>
      </c>
      <c r="N624" s="77">
        <f t="shared" si="214"/>
        <v>0</v>
      </c>
      <c r="O624" s="135">
        <f t="shared" si="214"/>
        <v>0</v>
      </c>
    </row>
    <row r="625" spans="2:15" s="114" customFormat="1" ht="37.5">
      <c r="B625" s="29"/>
      <c r="C625" s="39" t="s">
        <v>120</v>
      </c>
      <c r="D625" s="39">
        <v>929</v>
      </c>
      <c r="E625" s="136" t="s">
        <v>16</v>
      </c>
      <c r="F625" s="136" t="s">
        <v>32</v>
      </c>
      <c r="G625" s="82">
        <v>5030010030</v>
      </c>
      <c r="H625" s="83"/>
      <c r="I625" s="86">
        <f t="shared" si="196"/>
        <v>296100</v>
      </c>
      <c r="J625" s="86">
        <f t="shared" si="214"/>
        <v>296100</v>
      </c>
      <c r="K625" s="86">
        <f t="shared" si="214"/>
        <v>0</v>
      </c>
      <c r="L625" s="77">
        <f t="shared" si="214"/>
        <v>0</v>
      </c>
      <c r="M625" s="77">
        <f t="shared" si="214"/>
        <v>0</v>
      </c>
      <c r="N625" s="77">
        <f t="shared" si="214"/>
        <v>0</v>
      </c>
      <c r="O625" s="135">
        <f t="shared" si="214"/>
        <v>0</v>
      </c>
    </row>
    <row r="626" spans="2:15" s="114" customFormat="1" ht="37.5">
      <c r="B626" s="29"/>
      <c r="C626" s="39" t="s">
        <v>106</v>
      </c>
      <c r="D626" s="39">
        <v>929</v>
      </c>
      <c r="E626" s="136" t="s">
        <v>16</v>
      </c>
      <c r="F626" s="136" t="s">
        <v>32</v>
      </c>
      <c r="G626" s="82">
        <v>5030010030</v>
      </c>
      <c r="H626" s="83" t="s">
        <v>107</v>
      </c>
      <c r="I626" s="86">
        <f t="shared" si="196"/>
        <v>296100</v>
      </c>
      <c r="J626" s="86">
        <v>296100</v>
      </c>
      <c r="K626" s="86"/>
      <c r="L626" s="77"/>
      <c r="M626" s="77"/>
      <c r="N626" s="77"/>
      <c r="O626" s="135"/>
    </row>
    <row r="627" spans="2:15" s="103" customFormat="1">
      <c r="B627" s="29"/>
      <c r="C627" s="39" t="s">
        <v>413</v>
      </c>
      <c r="D627" s="39">
        <v>929</v>
      </c>
      <c r="E627" s="136" t="s">
        <v>29</v>
      </c>
      <c r="F627" s="136" t="s">
        <v>86</v>
      </c>
      <c r="G627" s="82"/>
      <c r="H627" s="83"/>
      <c r="I627" s="86">
        <f t="shared" si="196"/>
        <v>184762512</v>
      </c>
      <c r="J627" s="86">
        <f t="shared" ref="J627:O627" si="215">J628+J663+J644+J639</f>
        <v>172482000</v>
      </c>
      <c r="K627" s="86">
        <f t="shared" si="215"/>
        <v>-31900</v>
      </c>
      <c r="L627" s="77">
        <f t="shared" si="215"/>
        <v>5700000</v>
      </c>
      <c r="M627" s="77">
        <f t="shared" si="215"/>
        <v>500000</v>
      </c>
      <c r="N627" s="77">
        <f t="shared" si="215"/>
        <v>6112412</v>
      </c>
      <c r="O627" s="135">
        <f t="shared" si="215"/>
        <v>0</v>
      </c>
    </row>
    <row r="628" spans="2:15" s="103" customFormat="1">
      <c r="B628" s="29"/>
      <c r="C628" s="39" t="s">
        <v>401</v>
      </c>
      <c r="D628" s="39">
        <v>929</v>
      </c>
      <c r="E628" s="136" t="s">
        <v>29</v>
      </c>
      <c r="F628" s="136" t="s">
        <v>16</v>
      </c>
      <c r="G628" s="82"/>
      <c r="H628" s="83"/>
      <c r="I628" s="86">
        <f t="shared" si="196"/>
        <v>4700000</v>
      </c>
      <c r="J628" s="86">
        <f t="shared" ref="J628:L631" si="216">J629</f>
        <v>3200000</v>
      </c>
      <c r="K628" s="86">
        <f t="shared" si="216"/>
        <v>0</v>
      </c>
      <c r="L628" s="77">
        <f t="shared" si="216"/>
        <v>1500000</v>
      </c>
      <c r="M628" s="77">
        <f>M629+M635</f>
        <v>0</v>
      </c>
      <c r="N628" s="77">
        <f t="shared" ref="N628:O631" si="217">N629</f>
        <v>0</v>
      </c>
      <c r="O628" s="135">
        <f t="shared" si="217"/>
        <v>0</v>
      </c>
    </row>
    <row r="629" spans="2:15" s="103" customFormat="1" ht="37.5">
      <c r="B629" s="29"/>
      <c r="C629" s="39" t="s">
        <v>224</v>
      </c>
      <c r="D629" s="39">
        <v>929</v>
      </c>
      <c r="E629" s="136" t="s">
        <v>29</v>
      </c>
      <c r="F629" s="136" t="s">
        <v>16</v>
      </c>
      <c r="G629" s="82">
        <v>6100000000</v>
      </c>
      <c r="H629" s="83"/>
      <c r="I629" s="86">
        <f t="shared" si="196"/>
        <v>4700000</v>
      </c>
      <c r="J629" s="86">
        <f t="shared" si="216"/>
        <v>3200000</v>
      </c>
      <c r="K629" s="86">
        <f t="shared" si="216"/>
        <v>0</v>
      </c>
      <c r="L629" s="77">
        <f t="shared" si="216"/>
        <v>1500000</v>
      </c>
      <c r="M629" s="77">
        <f>M630</f>
        <v>0</v>
      </c>
      <c r="N629" s="77">
        <f t="shared" si="217"/>
        <v>0</v>
      </c>
      <c r="O629" s="135">
        <f t="shared" si="217"/>
        <v>0</v>
      </c>
    </row>
    <row r="630" spans="2:15" s="103" customFormat="1">
      <c r="B630" s="29"/>
      <c r="C630" s="39" t="s">
        <v>225</v>
      </c>
      <c r="D630" s="39">
        <v>929</v>
      </c>
      <c r="E630" s="136" t="s">
        <v>29</v>
      </c>
      <c r="F630" s="136" t="s">
        <v>16</v>
      </c>
      <c r="G630" s="82">
        <v>6110000000</v>
      </c>
      <c r="H630" s="83"/>
      <c r="I630" s="86">
        <f t="shared" si="196"/>
        <v>4700000</v>
      </c>
      <c r="J630" s="86">
        <f t="shared" si="216"/>
        <v>3200000</v>
      </c>
      <c r="K630" s="86">
        <f t="shared" si="216"/>
        <v>0</v>
      </c>
      <c r="L630" s="77">
        <f t="shared" si="216"/>
        <v>1500000</v>
      </c>
      <c r="M630" s="77">
        <f>M631</f>
        <v>0</v>
      </c>
      <c r="N630" s="77">
        <f t="shared" si="217"/>
        <v>0</v>
      </c>
      <c r="O630" s="135">
        <f t="shared" si="217"/>
        <v>0</v>
      </c>
    </row>
    <row r="631" spans="2:15" s="103" customFormat="1">
      <c r="B631" s="29"/>
      <c r="C631" s="39" t="s">
        <v>231</v>
      </c>
      <c r="D631" s="39">
        <v>929</v>
      </c>
      <c r="E631" s="136" t="s">
        <v>29</v>
      </c>
      <c r="F631" s="136" t="s">
        <v>16</v>
      </c>
      <c r="G631" s="82">
        <v>6110200000</v>
      </c>
      <c r="H631" s="83"/>
      <c r="I631" s="86">
        <f t="shared" si="196"/>
        <v>4700000</v>
      </c>
      <c r="J631" s="86">
        <f t="shared" si="216"/>
        <v>3200000</v>
      </c>
      <c r="K631" s="86">
        <f t="shared" si="216"/>
        <v>0</v>
      </c>
      <c r="L631" s="77">
        <f t="shared" si="216"/>
        <v>1500000</v>
      </c>
      <c r="M631" s="77">
        <f>M632</f>
        <v>0</v>
      </c>
      <c r="N631" s="77">
        <f t="shared" si="217"/>
        <v>0</v>
      </c>
      <c r="O631" s="135">
        <f t="shared" si="217"/>
        <v>0</v>
      </c>
    </row>
    <row r="632" spans="2:15" s="103" customFormat="1">
      <c r="B632" s="29"/>
      <c r="C632" s="39" t="s">
        <v>231</v>
      </c>
      <c r="D632" s="39">
        <v>929</v>
      </c>
      <c r="E632" s="136" t="s">
        <v>29</v>
      </c>
      <c r="F632" s="136" t="s">
        <v>16</v>
      </c>
      <c r="G632" s="82">
        <v>6110210160</v>
      </c>
      <c r="H632" s="83"/>
      <c r="I632" s="86">
        <f t="shared" si="196"/>
        <v>4700000</v>
      </c>
      <c r="J632" s="86">
        <f t="shared" ref="J632:O632" si="218">J633+J634</f>
        <v>3200000</v>
      </c>
      <c r="K632" s="86">
        <f t="shared" si="218"/>
        <v>0</v>
      </c>
      <c r="L632" s="77">
        <f t="shared" si="218"/>
        <v>1500000</v>
      </c>
      <c r="M632" s="77">
        <f t="shared" si="218"/>
        <v>0</v>
      </c>
      <c r="N632" s="77">
        <f t="shared" si="218"/>
        <v>0</v>
      </c>
      <c r="O632" s="135">
        <f t="shared" si="218"/>
        <v>0</v>
      </c>
    </row>
    <row r="633" spans="2:15" s="103" customFormat="1" ht="75">
      <c r="B633" s="29"/>
      <c r="C633" s="39" t="s">
        <v>103</v>
      </c>
      <c r="D633" s="39">
        <v>929</v>
      </c>
      <c r="E633" s="136" t="s">
        <v>29</v>
      </c>
      <c r="F633" s="136" t="s">
        <v>16</v>
      </c>
      <c r="G633" s="82">
        <v>6110210160</v>
      </c>
      <c r="H633" s="83" t="s">
        <v>104</v>
      </c>
      <c r="I633" s="86">
        <f t="shared" si="196"/>
        <v>3500000</v>
      </c>
      <c r="J633" s="86">
        <v>2000000</v>
      </c>
      <c r="K633" s="86"/>
      <c r="L633" s="77">
        <v>1500000</v>
      </c>
      <c r="M633" s="77">
        <v>0</v>
      </c>
      <c r="N633" s="77">
        <v>0</v>
      </c>
      <c r="O633" s="135">
        <v>0</v>
      </c>
    </row>
    <row r="634" spans="2:15" s="103" customFormat="1" ht="37.5">
      <c r="B634" s="29"/>
      <c r="C634" s="39" t="s">
        <v>106</v>
      </c>
      <c r="D634" s="39">
        <v>929</v>
      </c>
      <c r="E634" s="136" t="s">
        <v>29</v>
      </c>
      <c r="F634" s="136" t="s">
        <v>16</v>
      </c>
      <c r="G634" s="82">
        <v>6110210160</v>
      </c>
      <c r="H634" s="83" t="s">
        <v>107</v>
      </c>
      <c r="I634" s="86">
        <f t="shared" si="196"/>
        <v>1200000</v>
      </c>
      <c r="J634" s="86">
        <v>1200000</v>
      </c>
      <c r="K634" s="86"/>
      <c r="L634" s="77"/>
      <c r="M634" s="77"/>
      <c r="N634" s="77"/>
      <c r="O634" s="135"/>
    </row>
    <row r="635" spans="2:15" s="103" customFormat="1" ht="56.25" hidden="1">
      <c r="B635" s="29"/>
      <c r="C635" s="39" t="s">
        <v>251</v>
      </c>
      <c r="D635" s="39">
        <v>929</v>
      </c>
      <c r="E635" s="136" t="s">
        <v>29</v>
      </c>
      <c r="F635" s="136" t="s">
        <v>16</v>
      </c>
      <c r="G635" s="82">
        <v>6500000000</v>
      </c>
      <c r="H635" s="83"/>
      <c r="I635" s="86">
        <f t="shared" si="196"/>
        <v>0</v>
      </c>
      <c r="J635" s="86"/>
      <c r="K635" s="86"/>
      <c r="L635" s="77"/>
      <c r="M635" s="77">
        <f>M636</f>
        <v>0</v>
      </c>
      <c r="N635" s="77"/>
      <c r="O635" s="135"/>
    </row>
    <row r="636" spans="2:15" s="103" customFormat="1" hidden="1">
      <c r="B636" s="29"/>
      <c r="C636" s="39" t="s">
        <v>300</v>
      </c>
      <c r="D636" s="39">
        <v>929</v>
      </c>
      <c r="E636" s="136" t="s">
        <v>29</v>
      </c>
      <c r="F636" s="136" t="s">
        <v>16</v>
      </c>
      <c r="G636" s="82">
        <v>6580000000</v>
      </c>
      <c r="H636" s="83"/>
      <c r="I636" s="86">
        <f t="shared" si="196"/>
        <v>0</v>
      </c>
      <c r="J636" s="86"/>
      <c r="K636" s="86"/>
      <c r="L636" s="77"/>
      <c r="M636" s="77">
        <f>M637</f>
        <v>0</v>
      </c>
      <c r="N636" s="77"/>
      <c r="O636" s="135"/>
    </row>
    <row r="637" spans="2:15" s="103" customFormat="1" ht="37.5" hidden="1">
      <c r="B637" s="29"/>
      <c r="C637" s="39" t="s">
        <v>301</v>
      </c>
      <c r="D637" s="39">
        <v>929</v>
      </c>
      <c r="E637" s="136" t="s">
        <v>29</v>
      </c>
      <c r="F637" s="136" t="s">
        <v>16</v>
      </c>
      <c r="G637" s="82">
        <v>6580010850</v>
      </c>
      <c r="H637" s="83"/>
      <c r="I637" s="86">
        <f t="shared" si="196"/>
        <v>0</v>
      </c>
      <c r="J637" s="86"/>
      <c r="K637" s="86"/>
      <c r="L637" s="77"/>
      <c r="M637" s="77">
        <f>M638</f>
        <v>0</v>
      </c>
      <c r="N637" s="77"/>
      <c r="O637" s="135"/>
    </row>
    <row r="638" spans="2:15" s="103" customFormat="1" ht="37.5" hidden="1">
      <c r="B638" s="29"/>
      <c r="C638" s="39" t="s">
        <v>254</v>
      </c>
      <c r="D638" s="39">
        <v>929</v>
      </c>
      <c r="E638" s="136" t="s">
        <v>29</v>
      </c>
      <c r="F638" s="136" t="s">
        <v>16</v>
      </c>
      <c r="G638" s="82">
        <v>6580010850</v>
      </c>
      <c r="H638" s="83" t="s">
        <v>268</v>
      </c>
      <c r="I638" s="86">
        <f t="shared" si="196"/>
        <v>0</v>
      </c>
      <c r="J638" s="86"/>
      <c r="K638" s="86"/>
      <c r="L638" s="77"/>
      <c r="M638" s="77"/>
      <c r="N638" s="77"/>
      <c r="O638" s="135"/>
    </row>
    <row r="639" spans="2:15" s="103" customFormat="1">
      <c r="B639" s="29"/>
      <c r="C639" s="39" t="s">
        <v>80</v>
      </c>
      <c r="D639" s="39">
        <v>929</v>
      </c>
      <c r="E639" s="136" t="s">
        <v>29</v>
      </c>
      <c r="F639" s="136" t="s">
        <v>18</v>
      </c>
      <c r="G639" s="82"/>
      <c r="H639" s="83"/>
      <c r="I639" s="86">
        <f t="shared" si="196"/>
        <v>29700</v>
      </c>
      <c r="J639" s="86">
        <f t="shared" ref="J639:O642" si="219">J640</f>
        <v>61600</v>
      </c>
      <c r="K639" s="86">
        <f t="shared" si="219"/>
        <v>-31900</v>
      </c>
      <c r="L639" s="77">
        <f t="shared" si="219"/>
        <v>0</v>
      </c>
      <c r="M639" s="77">
        <f t="shared" si="219"/>
        <v>0</v>
      </c>
      <c r="N639" s="77">
        <f t="shared" si="219"/>
        <v>0</v>
      </c>
      <c r="O639" s="135">
        <f t="shared" si="219"/>
        <v>0</v>
      </c>
    </row>
    <row r="640" spans="2:15" s="103" customFormat="1" ht="37.5">
      <c r="B640" s="29"/>
      <c r="C640" s="39" t="s">
        <v>224</v>
      </c>
      <c r="D640" s="39">
        <v>929</v>
      </c>
      <c r="E640" s="136" t="s">
        <v>29</v>
      </c>
      <c r="F640" s="136" t="s">
        <v>18</v>
      </c>
      <c r="G640" s="82">
        <v>6100000000</v>
      </c>
      <c r="H640" s="83"/>
      <c r="I640" s="86">
        <f t="shared" si="196"/>
        <v>29700</v>
      </c>
      <c r="J640" s="86">
        <f t="shared" si="219"/>
        <v>61600</v>
      </c>
      <c r="K640" s="86">
        <f t="shared" si="219"/>
        <v>-31900</v>
      </c>
      <c r="L640" s="77">
        <f t="shared" si="219"/>
        <v>0</v>
      </c>
      <c r="M640" s="77">
        <f t="shared" si="219"/>
        <v>0</v>
      </c>
      <c r="N640" s="77">
        <f t="shared" si="219"/>
        <v>0</v>
      </c>
      <c r="O640" s="135">
        <f t="shared" si="219"/>
        <v>0</v>
      </c>
    </row>
    <row r="641" spans="2:15" s="103" customFormat="1">
      <c r="B641" s="29"/>
      <c r="C641" s="39" t="s">
        <v>225</v>
      </c>
      <c r="D641" s="39">
        <v>929</v>
      </c>
      <c r="E641" s="136" t="s">
        <v>29</v>
      </c>
      <c r="F641" s="136" t="s">
        <v>18</v>
      </c>
      <c r="G641" s="82">
        <v>6110000000</v>
      </c>
      <c r="H641" s="83"/>
      <c r="I641" s="86">
        <f t="shared" si="196"/>
        <v>29700</v>
      </c>
      <c r="J641" s="86">
        <f t="shared" si="219"/>
        <v>61600</v>
      </c>
      <c r="K641" s="86">
        <f t="shared" si="219"/>
        <v>-31900</v>
      </c>
      <c r="L641" s="77">
        <f t="shared" si="219"/>
        <v>0</v>
      </c>
      <c r="M641" s="77">
        <f t="shared" si="219"/>
        <v>0</v>
      </c>
      <c r="N641" s="77">
        <f t="shared" si="219"/>
        <v>0</v>
      </c>
      <c r="O641" s="135">
        <f t="shared" si="219"/>
        <v>0</v>
      </c>
    </row>
    <row r="642" spans="2:15" s="103" customFormat="1" ht="150">
      <c r="B642" s="29"/>
      <c r="C642" s="39" t="s">
        <v>176</v>
      </c>
      <c r="D642" s="39">
        <v>929</v>
      </c>
      <c r="E642" s="136" t="s">
        <v>29</v>
      </c>
      <c r="F642" s="136" t="s">
        <v>18</v>
      </c>
      <c r="G642" s="82">
        <v>6110060820</v>
      </c>
      <c r="H642" s="83"/>
      <c r="I642" s="86">
        <f t="shared" si="196"/>
        <v>29700</v>
      </c>
      <c r="J642" s="86">
        <f t="shared" si="219"/>
        <v>61600</v>
      </c>
      <c r="K642" s="86">
        <f t="shared" si="219"/>
        <v>-31900</v>
      </c>
      <c r="L642" s="77">
        <f t="shared" si="219"/>
        <v>0</v>
      </c>
      <c r="M642" s="77">
        <f t="shared" si="219"/>
        <v>0</v>
      </c>
      <c r="N642" s="77">
        <f t="shared" si="219"/>
        <v>0</v>
      </c>
      <c r="O642" s="135">
        <f t="shared" si="219"/>
        <v>0</v>
      </c>
    </row>
    <row r="643" spans="2:15" s="103" customFormat="1" ht="37.5">
      <c r="B643" s="29"/>
      <c r="C643" s="39" t="s">
        <v>174</v>
      </c>
      <c r="D643" s="39">
        <v>929</v>
      </c>
      <c r="E643" s="136" t="s">
        <v>29</v>
      </c>
      <c r="F643" s="136" t="s">
        <v>18</v>
      </c>
      <c r="G643" s="82">
        <v>6110060820</v>
      </c>
      <c r="H643" s="83" t="s">
        <v>206</v>
      </c>
      <c r="I643" s="86">
        <f t="shared" si="196"/>
        <v>29700</v>
      </c>
      <c r="J643" s="86">
        <v>61600</v>
      </c>
      <c r="K643" s="86">
        <v>-31900</v>
      </c>
      <c r="L643" s="77"/>
      <c r="M643" s="77"/>
      <c r="N643" s="77"/>
      <c r="O643" s="135"/>
    </row>
    <row r="644" spans="2:15" s="103" customFormat="1">
      <c r="B644" s="29"/>
      <c r="C644" s="39" t="s">
        <v>81</v>
      </c>
      <c r="D644" s="39">
        <v>929</v>
      </c>
      <c r="E644" s="136" t="s">
        <v>29</v>
      </c>
      <c r="F644" s="136" t="s">
        <v>20</v>
      </c>
      <c r="G644" s="82"/>
      <c r="H644" s="83"/>
      <c r="I644" s="86">
        <f t="shared" si="196"/>
        <v>176258512</v>
      </c>
      <c r="J644" s="86">
        <f>J645</f>
        <v>165446100</v>
      </c>
      <c r="K644" s="86">
        <f>K645</f>
        <v>0</v>
      </c>
      <c r="L644" s="77">
        <f>L645+L660</f>
        <v>4200000</v>
      </c>
      <c r="M644" s="77">
        <f>M645+M660</f>
        <v>500000</v>
      </c>
      <c r="N644" s="77">
        <f>N645+N660</f>
        <v>6112412</v>
      </c>
      <c r="O644" s="135">
        <f>O645+O660</f>
        <v>0</v>
      </c>
    </row>
    <row r="645" spans="2:15" s="103" customFormat="1" ht="37.5">
      <c r="B645" s="29"/>
      <c r="C645" s="39" t="s">
        <v>224</v>
      </c>
      <c r="D645" s="39">
        <v>929</v>
      </c>
      <c r="E645" s="136" t="s">
        <v>29</v>
      </c>
      <c r="F645" s="136" t="s">
        <v>20</v>
      </c>
      <c r="G645" s="82">
        <v>6100000000</v>
      </c>
      <c r="H645" s="83"/>
      <c r="I645" s="86">
        <f t="shared" ref="I645:I708" si="220">SUM(J645:O645)</f>
        <v>176058512</v>
      </c>
      <c r="J645" s="86">
        <f>J647+J653+J657</f>
        <v>165446100</v>
      </c>
      <c r="K645" s="86">
        <f>K647+K653+K657</f>
        <v>0</v>
      </c>
      <c r="L645" s="77">
        <f>L646</f>
        <v>4000000</v>
      </c>
      <c r="M645" s="77">
        <f>M646</f>
        <v>500000</v>
      </c>
      <c r="N645" s="77">
        <f>N646</f>
        <v>6112412</v>
      </c>
      <c r="O645" s="135">
        <f>O646</f>
        <v>0</v>
      </c>
    </row>
    <row r="646" spans="2:15" s="103" customFormat="1">
      <c r="B646" s="29"/>
      <c r="C646" s="39" t="s">
        <v>225</v>
      </c>
      <c r="D646" s="39">
        <v>929</v>
      </c>
      <c r="E646" s="136" t="s">
        <v>29</v>
      </c>
      <c r="F646" s="136" t="s">
        <v>20</v>
      </c>
      <c r="G646" s="82">
        <v>6110000000</v>
      </c>
      <c r="H646" s="83"/>
      <c r="I646" s="86">
        <f t="shared" si="220"/>
        <v>173856712</v>
      </c>
      <c r="J646" s="86">
        <f>J647</f>
        <v>163244300</v>
      </c>
      <c r="K646" s="86">
        <f>K647</f>
        <v>0</v>
      </c>
      <c r="L646" s="77">
        <f>L647+L649+L653+L657</f>
        <v>4000000</v>
      </c>
      <c r="M646" s="77">
        <f>M647+M649+M653+M657</f>
        <v>500000</v>
      </c>
      <c r="N646" s="77">
        <f>N647+N649+N653+N657+N651+N655</f>
        <v>6112412</v>
      </c>
      <c r="O646" s="135">
        <f>O647+O649+O653+O657</f>
        <v>0</v>
      </c>
    </row>
    <row r="647" spans="2:15" s="103" customFormat="1" ht="37.5">
      <c r="B647" s="29"/>
      <c r="C647" s="39" t="s">
        <v>133</v>
      </c>
      <c r="D647" s="39">
        <v>929</v>
      </c>
      <c r="E647" s="136" t="s">
        <v>29</v>
      </c>
      <c r="F647" s="136" t="s">
        <v>20</v>
      </c>
      <c r="G647" s="82">
        <v>6110000590</v>
      </c>
      <c r="H647" s="83"/>
      <c r="I647" s="86">
        <f t="shared" si="220"/>
        <v>164744300</v>
      </c>
      <c r="J647" s="86">
        <f>J648</f>
        <v>163244300</v>
      </c>
      <c r="K647" s="86">
        <f>K648</f>
        <v>0</v>
      </c>
      <c r="L647" s="77">
        <f>L648</f>
        <v>0</v>
      </c>
      <c r="M647" s="77">
        <f>M648</f>
        <v>500000</v>
      </c>
      <c r="N647" s="77">
        <f>N648</f>
        <v>1000000</v>
      </c>
      <c r="O647" s="135">
        <f>O648</f>
        <v>0</v>
      </c>
    </row>
    <row r="648" spans="2:15" s="103" customFormat="1" ht="37.5">
      <c r="B648" s="29"/>
      <c r="C648" s="39" t="s">
        <v>172</v>
      </c>
      <c r="D648" s="39">
        <v>929</v>
      </c>
      <c r="E648" s="136" t="s">
        <v>29</v>
      </c>
      <c r="F648" s="136" t="s">
        <v>20</v>
      </c>
      <c r="G648" s="82">
        <v>6110000590</v>
      </c>
      <c r="H648" s="83" t="s">
        <v>206</v>
      </c>
      <c r="I648" s="86">
        <f t="shared" si="220"/>
        <v>164744300</v>
      </c>
      <c r="J648" s="86">
        <v>163244300</v>
      </c>
      <c r="K648" s="86"/>
      <c r="L648" s="77"/>
      <c r="M648" s="77">
        <v>500000</v>
      </c>
      <c r="N648" s="77">
        <v>1000000</v>
      </c>
      <c r="O648" s="135"/>
    </row>
    <row r="649" spans="2:15" s="103" customFormat="1" ht="37.5">
      <c r="B649" s="29"/>
      <c r="C649" s="39" t="s">
        <v>173</v>
      </c>
      <c r="D649" s="39">
        <v>929</v>
      </c>
      <c r="E649" s="136" t="s">
        <v>29</v>
      </c>
      <c r="F649" s="136" t="s">
        <v>20</v>
      </c>
      <c r="G649" s="82">
        <v>6110009010</v>
      </c>
      <c r="H649" s="83"/>
      <c r="I649" s="86">
        <f t="shared" si="220"/>
        <v>4000000</v>
      </c>
      <c r="J649" s="86"/>
      <c r="K649" s="86"/>
      <c r="L649" s="77">
        <f>L650</f>
        <v>4000000</v>
      </c>
      <c r="M649" s="77">
        <f>M650</f>
        <v>0</v>
      </c>
      <c r="N649" s="77">
        <f>N650</f>
        <v>0</v>
      </c>
      <c r="O649" s="135">
        <f>O650</f>
        <v>0</v>
      </c>
    </row>
    <row r="650" spans="2:15" s="103" customFormat="1" ht="37.5">
      <c r="B650" s="29"/>
      <c r="C650" s="39" t="s">
        <v>172</v>
      </c>
      <c r="D650" s="39">
        <v>929</v>
      </c>
      <c r="E650" s="136" t="s">
        <v>29</v>
      </c>
      <c r="F650" s="136" t="s">
        <v>20</v>
      </c>
      <c r="G650" s="82">
        <v>6110009010</v>
      </c>
      <c r="H650" s="83" t="s">
        <v>206</v>
      </c>
      <c r="I650" s="86">
        <f t="shared" si="220"/>
        <v>4000000</v>
      </c>
      <c r="J650" s="86"/>
      <c r="K650" s="86"/>
      <c r="L650" s="77">
        <v>4000000</v>
      </c>
      <c r="M650" s="77">
        <v>0</v>
      </c>
      <c r="N650" s="77">
        <v>0</v>
      </c>
      <c r="O650" s="135">
        <v>0</v>
      </c>
    </row>
    <row r="651" spans="2:15" s="103" customFormat="1" ht="168.75">
      <c r="B651" s="29"/>
      <c r="C651" s="39" t="s">
        <v>205</v>
      </c>
      <c r="D651" s="39">
        <v>929</v>
      </c>
      <c r="E651" s="136" t="s">
        <v>29</v>
      </c>
      <c r="F651" s="136" t="s">
        <v>20</v>
      </c>
      <c r="G651" s="82">
        <v>6110060740</v>
      </c>
      <c r="H651" s="83"/>
      <c r="I651" s="86">
        <f t="shared" si="220"/>
        <v>7812</v>
      </c>
      <c r="J651" s="86"/>
      <c r="K651" s="86"/>
      <c r="L651" s="77"/>
      <c r="M651" s="77"/>
      <c r="N651" s="77">
        <f>N652</f>
        <v>7812</v>
      </c>
      <c r="O651" s="135"/>
    </row>
    <row r="652" spans="2:15" s="103" customFormat="1" ht="37.5">
      <c r="B652" s="29"/>
      <c r="C652" s="39" t="s">
        <v>172</v>
      </c>
      <c r="D652" s="39">
        <v>929</v>
      </c>
      <c r="E652" s="136" t="s">
        <v>29</v>
      </c>
      <c r="F652" s="136" t="s">
        <v>20</v>
      </c>
      <c r="G652" s="82">
        <v>6110060740</v>
      </c>
      <c r="H652" s="83" t="s">
        <v>206</v>
      </c>
      <c r="I652" s="86">
        <f t="shared" si="220"/>
        <v>7812</v>
      </c>
      <c r="J652" s="86"/>
      <c r="K652" s="86"/>
      <c r="L652" s="77"/>
      <c r="M652" s="77"/>
      <c r="N652" s="77">
        <v>7812</v>
      </c>
      <c r="O652" s="135"/>
    </row>
    <row r="653" spans="2:15" s="103" customFormat="1" ht="56.25">
      <c r="B653" s="29"/>
      <c r="C653" s="39" t="s">
        <v>226</v>
      </c>
      <c r="D653" s="39">
        <v>929</v>
      </c>
      <c r="E653" s="136" t="s">
        <v>29</v>
      </c>
      <c r="F653" s="136" t="s">
        <v>20</v>
      </c>
      <c r="G653" s="82" t="s">
        <v>227</v>
      </c>
      <c r="H653" s="83"/>
      <c r="I653" s="86">
        <f t="shared" si="220"/>
        <v>1601800</v>
      </c>
      <c r="J653" s="86">
        <f t="shared" ref="J653:O653" si="221">J654</f>
        <v>1601800</v>
      </c>
      <c r="K653" s="86">
        <f t="shared" si="221"/>
        <v>0</v>
      </c>
      <c r="L653" s="77">
        <f t="shared" si="221"/>
        <v>0</v>
      </c>
      <c r="M653" s="77">
        <f t="shared" si="221"/>
        <v>0</v>
      </c>
      <c r="N653" s="77">
        <f t="shared" si="221"/>
        <v>0</v>
      </c>
      <c r="O653" s="135">
        <f t="shared" si="221"/>
        <v>0</v>
      </c>
    </row>
    <row r="654" spans="2:15" s="103" customFormat="1" ht="37.5">
      <c r="B654" s="29"/>
      <c r="C654" s="39" t="s">
        <v>172</v>
      </c>
      <c r="D654" s="39">
        <v>929</v>
      </c>
      <c r="E654" s="136" t="s">
        <v>29</v>
      </c>
      <c r="F654" s="136" t="s">
        <v>20</v>
      </c>
      <c r="G654" s="82" t="s">
        <v>227</v>
      </c>
      <c r="H654" s="83" t="s">
        <v>206</v>
      </c>
      <c r="I654" s="86">
        <f t="shared" si="220"/>
        <v>1601800</v>
      </c>
      <c r="J654" s="86">
        <v>1601800</v>
      </c>
      <c r="K654" s="86"/>
      <c r="L654" s="77"/>
      <c r="M654" s="77"/>
      <c r="N654" s="77"/>
      <c r="O654" s="135"/>
    </row>
    <row r="655" spans="2:15" s="103" customFormat="1" ht="150">
      <c r="B655" s="29"/>
      <c r="C655" s="39" t="s">
        <v>228</v>
      </c>
      <c r="D655" s="39">
        <v>929</v>
      </c>
      <c r="E655" s="136" t="s">
        <v>29</v>
      </c>
      <c r="F655" s="136" t="s">
        <v>20</v>
      </c>
      <c r="G655" s="82" t="s">
        <v>229</v>
      </c>
      <c r="H655" s="83"/>
      <c r="I655" s="86">
        <f t="shared" si="220"/>
        <v>5104600</v>
      </c>
      <c r="J655" s="86"/>
      <c r="K655" s="86"/>
      <c r="L655" s="77"/>
      <c r="M655" s="77"/>
      <c r="N655" s="77">
        <f>N656</f>
        <v>5104600</v>
      </c>
      <c r="O655" s="135"/>
    </row>
    <row r="656" spans="2:15" s="103" customFormat="1" ht="37.5">
      <c r="B656" s="29"/>
      <c r="C656" s="39" t="s">
        <v>172</v>
      </c>
      <c r="D656" s="39">
        <v>929</v>
      </c>
      <c r="E656" s="136" t="s">
        <v>29</v>
      </c>
      <c r="F656" s="136" t="s">
        <v>20</v>
      </c>
      <c r="G656" s="82" t="s">
        <v>229</v>
      </c>
      <c r="H656" s="83" t="s">
        <v>206</v>
      </c>
      <c r="I656" s="86">
        <f t="shared" si="220"/>
        <v>5104600</v>
      </c>
      <c r="J656" s="86"/>
      <c r="K656" s="86"/>
      <c r="L656" s="77"/>
      <c r="M656" s="77"/>
      <c r="N656" s="77">
        <v>5104600</v>
      </c>
      <c r="O656" s="135"/>
    </row>
    <row r="657" spans="2:972" s="103" customFormat="1" ht="37.5">
      <c r="B657" s="29"/>
      <c r="C657" s="39" t="s">
        <v>230</v>
      </c>
      <c r="D657" s="39">
        <v>929</v>
      </c>
      <c r="E657" s="136" t="s">
        <v>29</v>
      </c>
      <c r="F657" s="136" t="s">
        <v>20</v>
      </c>
      <c r="G657" s="82">
        <v>6110100000</v>
      </c>
      <c r="H657" s="83"/>
      <c r="I657" s="86">
        <f t="shared" si="220"/>
        <v>600000</v>
      </c>
      <c r="J657" s="86">
        <f t="shared" ref="J657:O658" si="222">J658</f>
        <v>600000</v>
      </c>
      <c r="K657" s="86">
        <f t="shared" si="222"/>
        <v>0</v>
      </c>
      <c r="L657" s="77">
        <f t="shared" si="222"/>
        <v>0</v>
      </c>
      <c r="M657" s="77">
        <f t="shared" si="222"/>
        <v>0</v>
      </c>
      <c r="N657" s="77">
        <f t="shared" si="222"/>
        <v>0</v>
      </c>
      <c r="O657" s="135">
        <f t="shared" si="222"/>
        <v>0</v>
      </c>
    </row>
    <row r="658" spans="2:972" s="103" customFormat="1" ht="37.5">
      <c r="B658" s="29"/>
      <c r="C658" s="39" t="s">
        <v>133</v>
      </c>
      <c r="D658" s="39">
        <v>929</v>
      </c>
      <c r="E658" s="136" t="s">
        <v>29</v>
      </c>
      <c r="F658" s="136" t="s">
        <v>20</v>
      </c>
      <c r="G658" s="82">
        <v>6110100590</v>
      </c>
      <c r="H658" s="83"/>
      <c r="I658" s="86">
        <f t="shared" si="220"/>
        <v>600000</v>
      </c>
      <c r="J658" s="86">
        <f t="shared" si="222"/>
        <v>600000</v>
      </c>
      <c r="K658" s="86">
        <f t="shared" si="222"/>
        <v>0</v>
      </c>
      <c r="L658" s="77">
        <f t="shared" si="222"/>
        <v>0</v>
      </c>
      <c r="M658" s="77">
        <f t="shared" si="222"/>
        <v>0</v>
      </c>
      <c r="N658" s="77">
        <f t="shared" si="222"/>
        <v>0</v>
      </c>
      <c r="O658" s="135">
        <f t="shared" si="222"/>
        <v>0</v>
      </c>
    </row>
    <row r="659" spans="2:972" s="103" customFormat="1" ht="37.5">
      <c r="B659" s="29"/>
      <c r="C659" s="39" t="s">
        <v>172</v>
      </c>
      <c r="D659" s="39">
        <v>929</v>
      </c>
      <c r="E659" s="136" t="s">
        <v>29</v>
      </c>
      <c r="F659" s="136" t="s">
        <v>20</v>
      </c>
      <c r="G659" s="82">
        <v>6110100590</v>
      </c>
      <c r="H659" s="83" t="s">
        <v>206</v>
      </c>
      <c r="I659" s="86">
        <f t="shared" si="220"/>
        <v>600000</v>
      </c>
      <c r="J659" s="86">
        <v>600000</v>
      </c>
      <c r="K659" s="86"/>
      <c r="L659" s="77"/>
      <c r="M659" s="77"/>
      <c r="N659" s="77"/>
      <c r="O659" s="135"/>
    </row>
    <row r="660" spans="2:972" s="103" customFormat="1" ht="37.5">
      <c r="B660" s="29"/>
      <c r="C660" s="39" t="s">
        <v>359</v>
      </c>
      <c r="D660" s="39">
        <v>929</v>
      </c>
      <c r="E660" s="136" t="s">
        <v>29</v>
      </c>
      <c r="F660" s="136" t="s">
        <v>20</v>
      </c>
      <c r="G660" s="82">
        <v>9900000000</v>
      </c>
      <c r="H660" s="83"/>
      <c r="I660" s="86">
        <f t="shared" si="220"/>
        <v>200000</v>
      </c>
      <c r="J660" s="86"/>
      <c r="K660" s="86"/>
      <c r="L660" s="77">
        <f t="shared" ref="L660:O661" si="223">L661</f>
        <v>200000</v>
      </c>
      <c r="M660" s="77">
        <f t="shared" si="223"/>
        <v>0</v>
      </c>
      <c r="N660" s="77">
        <f t="shared" si="223"/>
        <v>0</v>
      </c>
      <c r="O660" s="135">
        <f t="shared" si="223"/>
        <v>0</v>
      </c>
    </row>
    <row r="661" spans="2:972" s="103" customFormat="1" ht="37.5">
      <c r="B661" s="29"/>
      <c r="C661" s="39" t="s">
        <v>362</v>
      </c>
      <c r="D661" s="39">
        <v>929</v>
      </c>
      <c r="E661" s="136" t="s">
        <v>29</v>
      </c>
      <c r="F661" s="136" t="s">
        <v>20</v>
      </c>
      <c r="G661" s="82">
        <v>9900010150</v>
      </c>
      <c r="H661" s="83"/>
      <c r="I661" s="86">
        <f t="shared" si="220"/>
        <v>200000</v>
      </c>
      <c r="J661" s="86"/>
      <c r="K661" s="86"/>
      <c r="L661" s="77">
        <f t="shared" si="223"/>
        <v>200000</v>
      </c>
      <c r="M661" s="77">
        <f t="shared" si="223"/>
        <v>0</v>
      </c>
      <c r="N661" s="77">
        <f t="shared" si="223"/>
        <v>0</v>
      </c>
      <c r="O661" s="135">
        <f t="shared" si="223"/>
        <v>0</v>
      </c>
    </row>
    <row r="662" spans="2:972" s="103" customFormat="1" ht="37.5">
      <c r="B662" s="29"/>
      <c r="C662" s="39" t="s">
        <v>172</v>
      </c>
      <c r="D662" s="39">
        <v>929</v>
      </c>
      <c r="E662" s="136" t="s">
        <v>29</v>
      </c>
      <c r="F662" s="136" t="s">
        <v>20</v>
      </c>
      <c r="G662" s="82">
        <v>9900010150</v>
      </c>
      <c r="H662" s="83" t="s">
        <v>206</v>
      </c>
      <c r="I662" s="86">
        <f t="shared" si="220"/>
        <v>200000</v>
      </c>
      <c r="J662" s="86"/>
      <c r="K662" s="86"/>
      <c r="L662" s="77">
        <v>200000</v>
      </c>
      <c r="M662" s="77">
        <v>0</v>
      </c>
      <c r="N662" s="77">
        <v>0</v>
      </c>
      <c r="O662" s="135">
        <v>0</v>
      </c>
    </row>
    <row r="663" spans="2:972" s="103" customFormat="1">
      <c r="B663" s="29"/>
      <c r="C663" s="39" t="s">
        <v>82</v>
      </c>
      <c r="D663" s="39">
        <v>929</v>
      </c>
      <c r="E663" s="136" t="s">
        <v>29</v>
      </c>
      <c r="F663" s="136" t="s">
        <v>25</v>
      </c>
      <c r="G663" s="82"/>
      <c r="H663" s="83"/>
      <c r="I663" s="86">
        <f t="shared" si="220"/>
        <v>3774300</v>
      </c>
      <c r="J663" s="86">
        <f t="shared" ref="J663:O665" si="224">J664</f>
        <v>3774300</v>
      </c>
      <c r="K663" s="86">
        <f t="shared" si="224"/>
        <v>0</v>
      </c>
      <c r="L663" s="77">
        <f t="shared" si="224"/>
        <v>0</v>
      </c>
      <c r="M663" s="77">
        <f t="shared" si="224"/>
        <v>0</v>
      </c>
      <c r="N663" s="77">
        <f t="shared" si="224"/>
        <v>0</v>
      </c>
      <c r="O663" s="135">
        <f t="shared" si="224"/>
        <v>0</v>
      </c>
    </row>
    <row r="664" spans="2:972" s="103" customFormat="1" ht="37.5">
      <c r="B664" s="29"/>
      <c r="C664" s="39" t="s">
        <v>100</v>
      </c>
      <c r="D664" s="39">
        <v>929</v>
      </c>
      <c r="E664" s="136" t="s">
        <v>29</v>
      </c>
      <c r="F664" s="136" t="s">
        <v>25</v>
      </c>
      <c r="G664" s="82">
        <v>5000000000</v>
      </c>
      <c r="H664" s="83"/>
      <c r="I664" s="86">
        <f t="shared" si="220"/>
        <v>3774300</v>
      </c>
      <c r="J664" s="86">
        <f t="shared" si="224"/>
        <v>3774300</v>
      </c>
      <c r="K664" s="86">
        <f t="shared" si="224"/>
        <v>0</v>
      </c>
      <c r="L664" s="77">
        <f t="shared" si="224"/>
        <v>0</v>
      </c>
      <c r="M664" s="77">
        <f t="shared" si="224"/>
        <v>0</v>
      </c>
      <c r="N664" s="77">
        <f t="shared" si="224"/>
        <v>0</v>
      </c>
      <c r="O664" s="135">
        <f t="shared" si="224"/>
        <v>0</v>
      </c>
    </row>
    <row r="665" spans="2:972" s="103" customFormat="1" ht="37.5">
      <c r="B665" s="29"/>
      <c r="C665" s="39" t="s">
        <v>108</v>
      </c>
      <c r="D665" s="39">
        <v>929</v>
      </c>
      <c r="E665" s="136" t="s">
        <v>29</v>
      </c>
      <c r="F665" s="136" t="s">
        <v>25</v>
      </c>
      <c r="G665" s="82">
        <v>5020000000</v>
      </c>
      <c r="H665" s="83"/>
      <c r="I665" s="86">
        <f t="shared" si="220"/>
        <v>3774300</v>
      </c>
      <c r="J665" s="86">
        <f t="shared" si="224"/>
        <v>3774300</v>
      </c>
      <c r="K665" s="86">
        <f t="shared" si="224"/>
        <v>0</v>
      </c>
      <c r="L665" s="77">
        <f t="shared" si="224"/>
        <v>0</v>
      </c>
      <c r="M665" s="77">
        <f t="shared" si="224"/>
        <v>0</v>
      </c>
      <c r="N665" s="77">
        <f t="shared" si="224"/>
        <v>0</v>
      </c>
      <c r="O665" s="135">
        <f t="shared" si="224"/>
        <v>0</v>
      </c>
    </row>
    <row r="666" spans="2:972" s="103" customFormat="1" ht="37.5">
      <c r="B666" s="29"/>
      <c r="C666" s="39" t="s">
        <v>414</v>
      </c>
      <c r="D666" s="39">
        <v>929</v>
      </c>
      <c r="E666" s="136" t="s">
        <v>29</v>
      </c>
      <c r="F666" s="136" t="s">
        <v>25</v>
      </c>
      <c r="G666" s="82">
        <v>5020000190</v>
      </c>
      <c r="H666" s="83"/>
      <c r="I666" s="86">
        <f t="shared" si="220"/>
        <v>3774300</v>
      </c>
      <c r="J666" s="86">
        <f t="shared" ref="J666:O666" si="225">J667+J668</f>
        <v>3774300</v>
      </c>
      <c r="K666" s="86">
        <f t="shared" si="225"/>
        <v>0</v>
      </c>
      <c r="L666" s="77">
        <f t="shared" si="225"/>
        <v>0</v>
      </c>
      <c r="M666" s="77">
        <f t="shared" si="225"/>
        <v>0</v>
      </c>
      <c r="N666" s="77">
        <f t="shared" si="225"/>
        <v>0</v>
      </c>
      <c r="O666" s="135">
        <f t="shared" si="225"/>
        <v>0</v>
      </c>
    </row>
    <row r="667" spans="2:972" s="103" customFormat="1" ht="75">
      <c r="B667" s="29"/>
      <c r="C667" s="39" t="s">
        <v>103</v>
      </c>
      <c r="D667" s="39">
        <v>929</v>
      </c>
      <c r="E667" s="136" t="s">
        <v>29</v>
      </c>
      <c r="F667" s="136" t="s">
        <v>25</v>
      </c>
      <c r="G667" s="82">
        <v>5020000190</v>
      </c>
      <c r="H667" s="83" t="s">
        <v>104</v>
      </c>
      <c r="I667" s="86">
        <f t="shared" si="220"/>
        <v>3772300</v>
      </c>
      <c r="J667" s="86">
        <v>3772300</v>
      </c>
      <c r="K667" s="86"/>
      <c r="L667" s="77"/>
      <c r="M667" s="77"/>
      <c r="N667" s="77"/>
      <c r="O667" s="135"/>
    </row>
    <row r="668" spans="2:972" s="103" customFormat="1">
      <c r="B668" s="29"/>
      <c r="C668" s="39" t="s">
        <v>109</v>
      </c>
      <c r="D668" s="39">
        <v>929</v>
      </c>
      <c r="E668" s="136" t="s">
        <v>29</v>
      </c>
      <c r="F668" s="136" t="s">
        <v>25</v>
      </c>
      <c r="G668" s="82">
        <v>5020000190</v>
      </c>
      <c r="H668" s="83" t="s">
        <v>110</v>
      </c>
      <c r="I668" s="86">
        <f t="shared" si="220"/>
        <v>2000</v>
      </c>
      <c r="J668" s="86">
        <v>2000</v>
      </c>
      <c r="K668" s="86"/>
      <c r="L668" s="77"/>
      <c r="M668" s="77"/>
      <c r="N668" s="77"/>
      <c r="O668" s="135"/>
    </row>
    <row r="669" spans="2:972" s="114" customFormat="1" ht="56.25">
      <c r="B669" s="115" t="s">
        <v>84</v>
      </c>
      <c r="C669" s="30" t="s">
        <v>415</v>
      </c>
      <c r="D669" s="30">
        <v>934</v>
      </c>
      <c r="E669" s="139"/>
      <c r="F669" s="139"/>
      <c r="G669" s="89"/>
      <c r="H669" s="90"/>
      <c r="I669" s="130">
        <f t="shared" si="220"/>
        <v>26612100</v>
      </c>
      <c r="J669" s="130">
        <f t="shared" ref="J669:O669" si="226">J676+J670</f>
        <v>24462100</v>
      </c>
      <c r="K669" s="130">
        <f t="shared" si="226"/>
        <v>0</v>
      </c>
      <c r="L669" s="75">
        <f t="shared" si="226"/>
        <v>1650000</v>
      </c>
      <c r="M669" s="75">
        <f t="shared" si="226"/>
        <v>0</v>
      </c>
      <c r="N669" s="75">
        <f t="shared" si="226"/>
        <v>500000</v>
      </c>
      <c r="O669" s="131">
        <f t="shared" si="226"/>
        <v>0</v>
      </c>
      <c r="AKJ669" s="42"/>
    </row>
    <row r="670" spans="2:972" s="114" customFormat="1">
      <c r="B670" s="115"/>
      <c r="C670" s="39" t="s">
        <v>15</v>
      </c>
      <c r="D670" s="39">
        <v>934</v>
      </c>
      <c r="E670" s="136" t="s">
        <v>16</v>
      </c>
      <c r="F670" s="136" t="s">
        <v>86</v>
      </c>
      <c r="G670" s="82"/>
      <c r="H670" s="83"/>
      <c r="I670" s="86">
        <f t="shared" si="220"/>
        <v>600000</v>
      </c>
      <c r="J670" s="86">
        <f t="shared" ref="J670:O674" si="227">J671</f>
        <v>600000</v>
      </c>
      <c r="K670" s="86">
        <f t="shared" si="227"/>
        <v>0</v>
      </c>
      <c r="L670" s="77">
        <f t="shared" si="227"/>
        <v>0</v>
      </c>
      <c r="M670" s="77">
        <f t="shared" si="227"/>
        <v>0</v>
      </c>
      <c r="N670" s="77">
        <f t="shared" si="227"/>
        <v>0</v>
      </c>
      <c r="O670" s="135">
        <f t="shared" si="227"/>
        <v>0</v>
      </c>
    </row>
    <row r="671" spans="2:972" s="114" customFormat="1">
      <c r="B671" s="115"/>
      <c r="C671" s="39" t="s">
        <v>31</v>
      </c>
      <c r="D671" s="39">
        <v>934</v>
      </c>
      <c r="E671" s="136" t="s">
        <v>16</v>
      </c>
      <c r="F671" s="136" t="s">
        <v>32</v>
      </c>
      <c r="G671" s="82"/>
      <c r="H671" s="83"/>
      <c r="I671" s="86">
        <f t="shared" si="220"/>
        <v>600000</v>
      </c>
      <c r="J671" s="86">
        <f t="shared" si="227"/>
        <v>600000</v>
      </c>
      <c r="K671" s="86">
        <f t="shared" si="227"/>
        <v>0</v>
      </c>
      <c r="L671" s="77">
        <f t="shared" si="227"/>
        <v>0</v>
      </c>
      <c r="M671" s="77">
        <f t="shared" si="227"/>
        <v>0</v>
      </c>
      <c r="N671" s="77">
        <f t="shared" si="227"/>
        <v>0</v>
      </c>
      <c r="O671" s="135">
        <f t="shared" si="227"/>
        <v>0</v>
      </c>
    </row>
    <row r="672" spans="2:972" s="114" customFormat="1" ht="37.5">
      <c r="B672" s="115"/>
      <c r="C672" s="39" t="s">
        <v>100</v>
      </c>
      <c r="D672" s="39">
        <v>934</v>
      </c>
      <c r="E672" s="136" t="s">
        <v>16</v>
      </c>
      <c r="F672" s="136" t="s">
        <v>32</v>
      </c>
      <c r="G672" s="82">
        <v>500000000</v>
      </c>
      <c r="H672" s="83"/>
      <c r="I672" s="86">
        <f t="shared" si="220"/>
        <v>600000</v>
      </c>
      <c r="J672" s="86">
        <f t="shared" si="227"/>
        <v>600000</v>
      </c>
      <c r="K672" s="86">
        <f t="shared" si="227"/>
        <v>0</v>
      </c>
      <c r="L672" s="77">
        <f t="shared" si="227"/>
        <v>0</v>
      </c>
      <c r="M672" s="77">
        <f t="shared" si="227"/>
        <v>0</v>
      </c>
      <c r="N672" s="77">
        <f t="shared" si="227"/>
        <v>0</v>
      </c>
      <c r="O672" s="135">
        <f t="shared" si="227"/>
        <v>0</v>
      </c>
    </row>
    <row r="673" spans="2:15" s="114" customFormat="1" ht="37.5">
      <c r="B673" s="115"/>
      <c r="C673" s="39" t="s">
        <v>119</v>
      </c>
      <c r="D673" s="39">
        <v>934</v>
      </c>
      <c r="E673" s="136" t="s">
        <v>16</v>
      </c>
      <c r="F673" s="136" t="s">
        <v>32</v>
      </c>
      <c r="G673" s="82">
        <v>5030000000</v>
      </c>
      <c r="H673" s="83"/>
      <c r="I673" s="86">
        <f t="shared" si="220"/>
        <v>600000</v>
      </c>
      <c r="J673" s="86">
        <f t="shared" si="227"/>
        <v>600000</v>
      </c>
      <c r="K673" s="86">
        <f t="shared" si="227"/>
        <v>0</v>
      </c>
      <c r="L673" s="77">
        <f t="shared" si="227"/>
        <v>0</v>
      </c>
      <c r="M673" s="77">
        <f t="shared" si="227"/>
        <v>0</v>
      </c>
      <c r="N673" s="77">
        <f t="shared" si="227"/>
        <v>0</v>
      </c>
      <c r="O673" s="135">
        <f t="shared" si="227"/>
        <v>0</v>
      </c>
    </row>
    <row r="674" spans="2:15" s="114" customFormat="1" ht="37.5">
      <c r="B674" s="115"/>
      <c r="C674" s="39" t="s">
        <v>120</v>
      </c>
      <c r="D674" s="39">
        <v>934</v>
      </c>
      <c r="E674" s="136" t="s">
        <v>16</v>
      </c>
      <c r="F674" s="136" t="s">
        <v>32</v>
      </c>
      <c r="G674" s="82">
        <v>5030010030</v>
      </c>
      <c r="H674" s="83"/>
      <c r="I674" s="86">
        <f t="shared" si="220"/>
        <v>600000</v>
      </c>
      <c r="J674" s="86">
        <f t="shared" si="227"/>
        <v>600000</v>
      </c>
      <c r="K674" s="86">
        <f t="shared" si="227"/>
        <v>0</v>
      </c>
      <c r="L674" s="77">
        <f t="shared" si="227"/>
        <v>0</v>
      </c>
      <c r="M674" s="77">
        <f t="shared" si="227"/>
        <v>0</v>
      </c>
      <c r="N674" s="77">
        <f t="shared" si="227"/>
        <v>0</v>
      </c>
      <c r="O674" s="135">
        <f t="shared" si="227"/>
        <v>0</v>
      </c>
    </row>
    <row r="675" spans="2:15" s="114" customFormat="1" ht="37.5">
      <c r="B675" s="115"/>
      <c r="C675" s="39" t="s">
        <v>106</v>
      </c>
      <c r="D675" s="39">
        <v>934</v>
      </c>
      <c r="E675" s="136" t="s">
        <v>16</v>
      </c>
      <c r="F675" s="136" t="s">
        <v>32</v>
      </c>
      <c r="G675" s="82">
        <v>5030010030</v>
      </c>
      <c r="H675" s="83" t="s">
        <v>107</v>
      </c>
      <c r="I675" s="86">
        <f t="shared" si="220"/>
        <v>600000</v>
      </c>
      <c r="J675" s="86">
        <v>600000</v>
      </c>
      <c r="K675" s="86"/>
      <c r="L675" s="77"/>
      <c r="M675" s="77"/>
      <c r="N675" s="77"/>
      <c r="O675" s="135"/>
    </row>
    <row r="676" spans="2:15" s="103" customFormat="1">
      <c r="B676" s="134"/>
      <c r="C676" s="39" t="s">
        <v>56</v>
      </c>
      <c r="D676" s="39">
        <v>934</v>
      </c>
      <c r="E676" s="136" t="s">
        <v>57</v>
      </c>
      <c r="F676" s="136" t="s">
        <v>86</v>
      </c>
      <c r="G676" s="82"/>
      <c r="H676" s="83"/>
      <c r="I676" s="86">
        <f t="shared" si="220"/>
        <v>26012100</v>
      </c>
      <c r="J676" s="86">
        <f t="shared" ref="J676:O676" si="228">J677+J714</f>
        <v>23862100</v>
      </c>
      <c r="K676" s="86">
        <f t="shared" si="228"/>
        <v>0</v>
      </c>
      <c r="L676" s="77">
        <f t="shared" si="228"/>
        <v>1650000</v>
      </c>
      <c r="M676" s="77">
        <f t="shared" si="228"/>
        <v>0</v>
      </c>
      <c r="N676" s="77">
        <f t="shared" si="228"/>
        <v>500000</v>
      </c>
      <c r="O676" s="135">
        <f t="shared" si="228"/>
        <v>0</v>
      </c>
    </row>
    <row r="677" spans="2:15" s="103" customFormat="1">
      <c r="B677" s="115"/>
      <c r="C677" s="39" t="s">
        <v>61</v>
      </c>
      <c r="D677" s="39">
        <v>934</v>
      </c>
      <c r="E677" s="136" t="s">
        <v>57</v>
      </c>
      <c r="F677" s="136" t="s">
        <v>57</v>
      </c>
      <c r="G677" s="82"/>
      <c r="H677" s="83"/>
      <c r="I677" s="86">
        <f t="shared" si="220"/>
        <v>23404500</v>
      </c>
      <c r="J677" s="86">
        <f>J678+J689+J699+J703+J707</f>
        <v>21254500</v>
      </c>
      <c r="K677" s="86">
        <f>K678+K689+K699+K703+K707</f>
        <v>0</v>
      </c>
      <c r="L677" s="77">
        <f>L678+L689+L699+L703+L707+L711</f>
        <v>1650000</v>
      </c>
      <c r="M677" s="77">
        <f>M678+M689+M699+M703+M707+M711</f>
        <v>0</v>
      </c>
      <c r="N677" s="77">
        <f>N678+N689+N699+N703+N707+N711</f>
        <v>500000</v>
      </c>
      <c r="O677" s="135">
        <f>O678+O689+O699+O703+O707+O711</f>
        <v>0</v>
      </c>
    </row>
    <row r="678" spans="2:15" s="103" customFormat="1" ht="37.5">
      <c r="B678" s="115"/>
      <c r="C678" s="39" t="s">
        <v>131</v>
      </c>
      <c r="D678" s="39">
        <v>934</v>
      </c>
      <c r="E678" s="136" t="s">
        <v>57</v>
      </c>
      <c r="F678" s="136" t="s">
        <v>57</v>
      </c>
      <c r="G678" s="82">
        <v>5200000000</v>
      </c>
      <c r="H678" s="83"/>
      <c r="I678" s="86">
        <f t="shared" si="220"/>
        <v>19257800</v>
      </c>
      <c r="J678" s="86">
        <f t="shared" ref="J678:O678" si="229">J679+J684</f>
        <v>19257800</v>
      </c>
      <c r="K678" s="86">
        <f t="shared" si="229"/>
        <v>0</v>
      </c>
      <c r="L678" s="77">
        <f t="shared" si="229"/>
        <v>0</v>
      </c>
      <c r="M678" s="77">
        <f t="shared" si="229"/>
        <v>0</v>
      </c>
      <c r="N678" s="77">
        <f t="shared" si="229"/>
        <v>0</v>
      </c>
      <c r="O678" s="135">
        <f t="shared" si="229"/>
        <v>0</v>
      </c>
    </row>
    <row r="679" spans="2:15" s="103" customFormat="1">
      <c r="B679" s="115"/>
      <c r="C679" s="39" t="s">
        <v>139</v>
      </c>
      <c r="D679" s="39">
        <v>934</v>
      </c>
      <c r="E679" s="136" t="s">
        <v>57</v>
      </c>
      <c r="F679" s="136" t="s">
        <v>57</v>
      </c>
      <c r="G679" s="82">
        <v>5270000000</v>
      </c>
      <c r="H679" s="83"/>
      <c r="I679" s="86">
        <f t="shared" si="220"/>
        <v>15130300</v>
      </c>
      <c r="J679" s="86">
        <f t="shared" ref="J679:O679" si="230">J680</f>
        <v>15130300</v>
      </c>
      <c r="K679" s="86">
        <f t="shared" si="230"/>
        <v>0</v>
      </c>
      <c r="L679" s="77">
        <f t="shared" si="230"/>
        <v>0</v>
      </c>
      <c r="M679" s="77">
        <f t="shared" si="230"/>
        <v>0</v>
      </c>
      <c r="N679" s="77">
        <f t="shared" si="230"/>
        <v>0</v>
      </c>
      <c r="O679" s="135">
        <f t="shared" si="230"/>
        <v>0</v>
      </c>
    </row>
    <row r="680" spans="2:15" s="103" customFormat="1" ht="37.5">
      <c r="B680" s="115"/>
      <c r="C680" s="39" t="s">
        <v>133</v>
      </c>
      <c r="D680" s="39">
        <v>934</v>
      </c>
      <c r="E680" s="136" t="s">
        <v>57</v>
      </c>
      <c r="F680" s="136" t="s">
        <v>57</v>
      </c>
      <c r="G680" s="82">
        <v>5270000590</v>
      </c>
      <c r="H680" s="83"/>
      <c r="I680" s="86">
        <f t="shared" si="220"/>
        <v>15130300</v>
      </c>
      <c r="J680" s="86">
        <f t="shared" ref="J680:O680" si="231">J681+J682+J683</f>
        <v>15130300</v>
      </c>
      <c r="K680" s="86">
        <f t="shared" si="231"/>
        <v>0</v>
      </c>
      <c r="L680" s="77">
        <f t="shared" si="231"/>
        <v>0</v>
      </c>
      <c r="M680" s="77">
        <f t="shared" si="231"/>
        <v>0</v>
      </c>
      <c r="N680" s="77">
        <f t="shared" si="231"/>
        <v>0</v>
      </c>
      <c r="O680" s="135">
        <f t="shared" si="231"/>
        <v>0</v>
      </c>
    </row>
    <row r="681" spans="2:15" s="103" customFormat="1" ht="75">
      <c r="B681" s="115"/>
      <c r="C681" s="39" t="s">
        <v>103</v>
      </c>
      <c r="D681" s="39">
        <v>934</v>
      </c>
      <c r="E681" s="136" t="s">
        <v>57</v>
      </c>
      <c r="F681" s="136" t="s">
        <v>57</v>
      </c>
      <c r="G681" s="82">
        <v>5270000590</v>
      </c>
      <c r="H681" s="83" t="s">
        <v>104</v>
      </c>
      <c r="I681" s="86">
        <f t="shared" si="220"/>
        <v>13567100</v>
      </c>
      <c r="J681" s="86">
        <v>13567100</v>
      </c>
      <c r="K681" s="86"/>
      <c r="L681" s="77"/>
      <c r="M681" s="77"/>
      <c r="N681" s="77"/>
      <c r="O681" s="135"/>
    </row>
    <row r="682" spans="2:15" s="103" customFormat="1" ht="37.5">
      <c r="B682" s="115"/>
      <c r="C682" s="39" t="s">
        <v>106</v>
      </c>
      <c r="D682" s="39">
        <v>934</v>
      </c>
      <c r="E682" s="136" t="s">
        <v>57</v>
      </c>
      <c r="F682" s="136" t="s">
        <v>57</v>
      </c>
      <c r="G682" s="82">
        <v>5270000590</v>
      </c>
      <c r="H682" s="83" t="s">
        <v>107</v>
      </c>
      <c r="I682" s="86">
        <f t="shared" si="220"/>
        <v>1558200</v>
      </c>
      <c r="J682" s="86">
        <v>1558200</v>
      </c>
      <c r="K682" s="86"/>
      <c r="L682" s="77"/>
      <c r="M682" s="77"/>
      <c r="N682" s="77"/>
      <c r="O682" s="135"/>
    </row>
    <row r="683" spans="2:15" s="103" customFormat="1">
      <c r="B683" s="115"/>
      <c r="C683" s="39" t="s">
        <v>109</v>
      </c>
      <c r="D683" s="39">
        <v>934</v>
      </c>
      <c r="E683" s="136" t="s">
        <v>57</v>
      </c>
      <c r="F683" s="136" t="s">
        <v>57</v>
      </c>
      <c r="G683" s="82">
        <v>5270000590</v>
      </c>
      <c r="H683" s="83" t="s">
        <v>110</v>
      </c>
      <c r="I683" s="86">
        <f t="shared" si="220"/>
        <v>5000</v>
      </c>
      <c r="J683" s="86">
        <v>5000</v>
      </c>
      <c r="K683" s="86"/>
      <c r="L683" s="77"/>
      <c r="M683" s="77"/>
      <c r="N683" s="77"/>
      <c r="O683" s="135"/>
    </row>
    <row r="684" spans="2:15" s="103" customFormat="1" ht="37.5">
      <c r="B684" s="115"/>
      <c r="C684" s="39" t="s">
        <v>140</v>
      </c>
      <c r="D684" s="39">
        <v>934</v>
      </c>
      <c r="E684" s="136" t="s">
        <v>57</v>
      </c>
      <c r="F684" s="136" t="s">
        <v>57</v>
      </c>
      <c r="G684" s="82">
        <v>5280000000</v>
      </c>
      <c r="H684" s="83"/>
      <c r="I684" s="86">
        <f t="shared" si="220"/>
        <v>4127500</v>
      </c>
      <c r="J684" s="86">
        <f t="shared" ref="J684:O684" si="232">J685</f>
        <v>4127500</v>
      </c>
      <c r="K684" s="86">
        <f t="shared" si="232"/>
        <v>0</v>
      </c>
      <c r="L684" s="77">
        <f t="shared" si="232"/>
        <v>0</v>
      </c>
      <c r="M684" s="77">
        <f t="shared" si="232"/>
        <v>0</v>
      </c>
      <c r="N684" s="77">
        <f t="shared" si="232"/>
        <v>0</v>
      </c>
      <c r="O684" s="135">
        <f t="shared" si="232"/>
        <v>0</v>
      </c>
    </row>
    <row r="685" spans="2:15" s="103" customFormat="1" ht="37.5">
      <c r="B685" s="115"/>
      <c r="C685" s="39" t="s">
        <v>141</v>
      </c>
      <c r="D685" s="39">
        <v>934</v>
      </c>
      <c r="E685" s="136" t="s">
        <v>57</v>
      </c>
      <c r="F685" s="136" t="s">
        <v>57</v>
      </c>
      <c r="G685" s="82">
        <v>5280000590</v>
      </c>
      <c r="H685" s="83"/>
      <c r="I685" s="86">
        <f t="shared" si="220"/>
        <v>4127500</v>
      </c>
      <c r="J685" s="86">
        <f t="shared" ref="J685:O685" si="233">J686+J687+J688</f>
        <v>4127500</v>
      </c>
      <c r="K685" s="86">
        <f t="shared" si="233"/>
        <v>0</v>
      </c>
      <c r="L685" s="77">
        <f t="shared" si="233"/>
        <v>0</v>
      </c>
      <c r="M685" s="77">
        <f t="shared" si="233"/>
        <v>0</v>
      </c>
      <c r="N685" s="77">
        <f t="shared" si="233"/>
        <v>0</v>
      </c>
      <c r="O685" s="135">
        <f t="shared" si="233"/>
        <v>0</v>
      </c>
    </row>
    <row r="686" spans="2:15" s="103" customFormat="1" ht="75">
      <c r="B686" s="115"/>
      <c r="C686" s="39" t="s">
        <v>103</v>
      </c>
      <c r="D686" s="39">
        <v>934</v>
      </c>
      <c r="E686" s="136" t="s">
        <v>57</v>
      </c>
      <c r="F686" s="136" t="s">
        <v>57</v>
      </c>
      <c r="G686" s="82">
        <v>5280000590</v>
      </c>
      <c r="H686" s="83" t="s">
        <v>104</v>
      </c>
      <c r="I686" s="86">
        <f t="shared" si="220"/>
        <v>3965500</v>
      </c>
      <c r="J686" s="86">
        <v>3965500</v>
      </c>
      <c r="K686" s="86"/>
      <c r="L686" s="77"/>
      <c r="M686" s="77"/>
      <c r="N686" s="77"/>
      <c r="O686" s="135"/>
    </row>
    <row r="687" spans="2:15" s="103" customFormat="1" ht="37.5">
      <c r="B687" s="115"/>
      <c r="C687" s="39" t="s">
        <v>106</v>
      </c>
      <c r="D687" s="39">
        <v>934</v>
      </c>
      <c r="E687" s="136" t="s">
        <v>57</v>
      </c>
      <c r="F687" s="136" t="s">
        <v>57</v>
      </c>
      <c r="G687" s="82">
        <v>5280000590</v>
      </c>
      <c r="H687" s="83" t="s">
        <v>107</v>
      </c>
      <c r="I687" s="86">
        <f t="shared" si="220"/>
        <v>161000</v>
      </c>
      <c r="J687" s="86">
        <v>161000</v>
      </c>
      <c r="K687" s="86"/>
      <c r="L687" s="77"/>
      <c r="M687" s="77"/>
      <c r="N687" s="77"/>
      <c r="O687" s="135"/>
    </row>
    <row r="688" spans="2:15" s="103" customFormat="1">
      <c r="B688" s="115"/>
      <c r="C688" s="39" t="s">
        <v>109</v>
      </c>
      <c r="D688" s="39">
        <v>934</v>
      </c>
      <c r="E688" s="136" t="s">
        <v>57</v>
      </c>
      <c r="F688" s="136" t="s">
        <v>57</v>
      </c>
      <c r="G688" s="82">
        <v>5280000590</v>
      </c>
      <c r="H688" s="83" t="s">
        <v>110</v>
      </c>
      <c r="I688" s="86">
        <f t="shared" si="220"/>
        <v>1000</v>
      </c>
      <c r="J688" s="86">
        <v>1000</v>
      </c>
      <c r="K688" s="86"/>
      <c r="L688" s="77"/>
      <c r="M688" s="77"/>
      <c r="N688" s="77"/>
      <c r="O688" s="135"/>
    </row>
    <row r="689" spans="2:15" s="103" customFormat="1" ht="37.5">
      <c r="B689" s="115"/>
      <c r="C689" s="39" t="s">
        <v>142</v>
      </c>
      <c r="D689" s="39">
        <v>934</v>
      </c>
      <c r="E689" s="136" t="s">
        <v>57</v>
      </c>
      <c r="F689" s="136" t="s">
        <v>57</v>
      </c>
      <c r="G689" s="82">
        <v>5300000000</v>
      </c>
      <c r="H689" s="83"/>
      <c r="I689" s="86">
        <f t="shared" si="220"/>
        <v>2760700</v>
      </c>
      <c r="J689" s="86">
        <f>J690</f>
        <v>760700</v>
      </c>
      <c r="K689" s="86">
        <f>K690</f>
        <v>0</v>
      </c>
      <c r="L689" s="77">
        <f>L690+L695</f>
        <v>1500000</v>
      </c>
      <c r="M689" s="77">
        <f>M690+M695</f>
        <v>0</v>
      </c>
      <c r="N689" s="77">
        <f>N690+N695</f>
        <v>500000</v>
      </c>
      <c r="O689" s="135">
        <f>O690+O695</f>
        <v>0</v>
      </c>
    </row>
    <row r="690" spans="2:15" s="103" customFormat="1">
      <c r="B690" s="115"/>
      <c r="C690" s="39" t="s">
        <v>143</v>
      </c>
      <c r="D690" s="39">
        <v>934</v>
      </c>
      <c r="E690" s="136" t="s">
        <v>57</v>
      </c>
      <c r="F690" s="136" t="s">
        <v>57</v>
      </c>
      <c r="G690" s="82">
        <v>5310000000</v>
      </c>
      <c r="H690" s="83"/>
      <c r="I690" s="86">
        <f t="shared" si="220"/>
        <v>1760700</v>
      </c>
      <c r="J690" s="86">
        <f>J691</f>
        <v>760700</v>
      </c>
      <c r="K690" s="86">
        <f>K691</f>
        <v>0</v>
      </c>
      <c r="L690" s="77">
        <f>L691</f>
        <v>500000</v>
      </c>
      <c r="M690" s="77">
        <f>M691</f>
        <v>0</v>
      </c>
      <c r="N690" s="77">
        <f>N691</f>
        <v>500000</v>
      </c>
      <c r="O690" s="135">
        <f>O691</f>
        <v>0</v>
      </c>
    </row>
    <row r="691" spans="2:15" s="103" customFormat="1">
      <c r="B691" s="115"/>
      <c r="C691" s="39" t="s">
        <v>144</v>
      </c>
      <c r="D691" s="39">
        <v>934</v>
      </c>
      <c r="E691" s="136" t="s">
        <v>57</v>
      </c>
      <c r="F691" s="136" t="s">
        <v>57</v>
      </c>
      <c r="G691" s="82">
        <v>5310010350</v>
      </c>
      <c r="H691" s="83"/>
      <c r="I691" s="86">
        <f t="shared" si="220"/>
        <v>1760700</v>
      </c>
      <c r="J691" s="86">
        <f t="shared" ref="J691:O691" si="234">J692+J693+J694</f>
        <v>760700</v>
      </c>
      <c r="K691" s="86">
        <f t="shared" si="234"/>
        <v>0</v>
      </c>
      <c r="L691" s="77">
        <f t="shared" si="234"/>
        <v>500000</v>
      </c>
      <c r="M691" s="77">
        <f t="shared" si="234"/>
        <v>0</v>
      </c>
      <c r="N691" s="77">
        <f t="shared" si="234"/>
        <v>500000</v>
      </c>
      <c r="O691" s="135">
        <f t="shared" si="234"/>
        <v>0</v>
      </c>
    </row>
    <row r="692" spans="2:15" s="103" customFormat="1" ht="75">
      <c r="B692" s="115"/>
      <c r="C692" s="39" t="s">
        <v>103</v>
      </c>
      <c r="D692" s="39">
        <v>934</v>
      </c>
      <c r="E692" s="136" t="s">
        <v>57</v>
      </c>
      <c r="F692" s="136" t="s">
        <v>57</v>
      </c>
      <c r="G692" s="82">
        <v>5310010350</v>
      </c>
      <c r="H692" s="83" t="s">
        <v>104</v>
      </c>
      <c r="I692" s="86">
        <f t="shared" si="220"/>
        <v>100000</v>
      </c>
      <c r="J692" s="86">
        <v>100000</v>
      </c>
      <c r="K692" s="86"/>
      <c r="L692" s="77"/>
      <c r="M692" s="77"/>
      <c r="N692" s="77"/>
      <c r="O692" s="135"/>
    </row>
    <row r="693" spans="2:15" s="103" customFormat="1" ht="37.5">
      <c r="B693" s="115"/>
      <c r="C693" s="39" t="s">
        <v>106</v>
      </c>
      <c r="D693" s="39">
        <v>934</v>
      </c>
      <c r="E693" s="136" t="s">
        <v>57</v>
      </c>
      <c r="F693" s="136" t="s">
        <v>57</v>
      </c>
      <c r="G693" s="82">
        <v>5310010350</v>
      </c>
      <c r="H693" s="83" t="s">
        <v>107</v>
      </c>
      <c r="I693" s="86">
        <f t="shared" si="220"/>
        <v>1210700</v>
      </c>
      <c r="J693" s="86">
        <v>210700</v>
      </c>
      <c r="K693" s="86"/>
      <c r="L693" s="77">
        <v>500000</v>
      </c>
      <c r="M693" s="77">
        <v>0</v>
      </c>
      <c r="N693" s="77">
        <v>500000</v>
      </c>
      <c r="O693" s="135">
        <v>0</v>
      </c>
    </row>
    <row r="694" spans="2:15" s="103" customFormat="1">
      <c r="B694" s="115"/>
      <c r="C694" s="39" t="s">
        <v>145</v>
      </c>
      <c r="D694" s="39">
        <v>934</v>
      </c>
      <c r="E694" s="136" t="s">
        <v>57</v>
      </c>
      <c r="F694" s="136" t="s">
        <v>57</v>
      </c>
      <c r="G694" s="82">
        <v>5310010350</v>
      </c>
      <c r="H694" s="83" t="s">
        <v>146</v>
      </c>
      <c r="I694" s="86">
        <f t="shared" si="220"/>
        <v>450000</v>
      </c>
      <c r="J694" s="86">
        <v>450000</v>
      </c>
      <c r="K694" s="86"/>
      <c r="L694" s="77"/>
      <c r="M694" s="77"/>
      <c r="N694" s="77"/>
      <c r="O694" s="135"/>
    </row>
    <row r="695" spans="2:15" s="103" customFormat="1">
      <c r="B695" s="115"/>
      <c r="C695" s="39" t="s">
        <v>147</v>
      </c>
      <c r="D695" s="39">
        <v>934</v>
      </c>
      <c r="E695" s="136" t="s">
        <v>57</v>
      </c>
      <c r="F695" s="136" t="s">
        <v>57</v>
      </c>
      <c r="G695" s="82">
        <v>5320000000</v>
      </c>
      <c r="H695" s="83"/>
      <c r="I695" s="86">
        <f t="shared" si="220"/>
        <v>1000000</v>
      </c>
      <c r="J695" s="86"/>
      <c r="K695" s="86"/>
      <c r="L695" s="77">
        <f>L696</f>
        <v>1000000</v>
      </c>
      <c r="M695" s="77">
        <f>M696</f>
        <v>0</v>
      </c>
      <c r="N695" s="77">
        <f>N696</f>
        <v>0</v>
      </c>
      <c r="O695" s="135">
        <f>O696</f>
        <v>0</v>
      </c>
    </row>
    <row r="696" spans="2:15" s="103" customFormat="1" ht="37.5">
      <c r="B696" s="115"/>
      <c r="C696" s="39" t="s">
        <v>148</v>
      </c>
      <c r="D696" s="39">
        <v>934</v>
      </c>
      <c r="E696" s="136" t="s">
        <v>57</v>
      </c>
      <c r="F696" s="136" t="s">
        <v>57</v>
      </c>
      <c r="G696" s="82">
        <v>5320010360</v>
      </c>
      <c r="H696" s="83"/>
      <c r="I696" s="86">
        <f t="shared" si="220"/>
        <v>1000000</v>
      </c>
      <c r="J696" s="86"/>
      <c r="K696" s="86"/>
      <c r="L696" s="77">
        <f>L697+L698</f>
        <v>1000000</v>
      </c>
      <c r="M696" s="77">
        <f>M697+M698</f>
        <v>0</v>
      </c>
      <c r="N696" s="77">
        <f>N697+N698</f>
        <v>0</v>
      </c>
      <c r="O696" s="135">
        <f>O697+O698</f>
        <v>0</v>
      </c>
    </row>
    <row r="697" spans="2:15" s="103" customFormat="1" ht="75">
      <c r="B697" s="115"/>
      <c r="C697" s="39" t="s">
        <v>103</v>
      </c>
      <c r="D697" s="39">
        <v>934</v>
      </c>
      <c r="E697" s="136" t="s">
        <v>57</v>
      </c>
      <c r="F697" s="136" t="s">
        <v>57</v>
      </c>
      <c r="G697" s="82">
        <v>5320010360</v>
      </c>
      <c r="H697" s="83" t="s">
        <v>104</v>
      </c>
      <c r="I697" s="86">
        <f t="shared" si="220"/>
        <v>900000</v>
      </c>
      <c r="J697" s="86"/>
      <c r="K697" s="86"/>
      <c r="L697" s="77">
        <v>900000</v>
      </c>
      <c r="M697" s="77">
        <v>0</v>
      </c>
      <c r="N697" s="77">
        <v>0</v>
      </c>
      <c r="O697" s="135">
        <v>0</v>
      </c>
    </row>
    <row r="698" spans="2:15" s="103" customFormat="1">
      <c r="B698" s="115"/>
      <c r="C698" s="39" t="s">
        <v>109</v>
      </c>
      <c r="D698" s="39">
        <v>934</v>
      </c>
      <c r="E698" s="136" t="s">
        <v>57</v>
      </c>
      <c r="F698" s="136" t="s">
        <v>57</v>
      </c>
      <c r="G698" s="82">
        <v>5320010360</v>
      </c>
      <c r="H698" s="83" t="s">
        <v>110</v>
      </c>
      <c r="I698" s="86">
        <f t="shared" si="220"/>
        <v>100000</v>
      </c>
      <c r="J698" s="86"/>
      <c r="K698" s="86"/>
      <c r="L698" s="77">
        <v>100000</v>
      </c>
      <c r="M698" s="77">
        <v>0</v>
      </c>
      <c r="N698" s="77">
        <v>0</v>
      </c>
      <c r="O698" s="135">
        <v>0</v>
      </c>
    </row>
    <row r="699" spans="2:15" s="103" customFormat="1" ht="56.25">
      <c r="B699" s="115"/>
      <c r="C699" s="39" t="s">
        <v>310</v>
      </c>
      <c r="D699" s="39">
        <v>934</v>
      </c>
      <c r="E699" s="136" t="s">
        <v>57</v>
      </c>
      <c r="F699" s="136" t="s">
        <v>57</v>
      </c>
      <c r="G699" s="82">
        <v>6700000000</v>
      </c>
      <c r="H699" s="83"/>
      <c r="I699" s="86">
        <f t="shared" si="220"/>
        <v>100000</v>
      </c>
      <c r="J699" s="86">
        <f t="shared" ref="J699:O701" si="235">J700</f>
        <v>100000</v>
      </c>
      <c r="K699" s="86">
        <f t="shared" si="235"/>
        <v>0</v>
      </c>
      <c r="L699" s="77">
        <f t="shared" si="235"/>
        <v>0</v>
      </c>
      <c r="M699" s="77">
        <f t="shared" si="235"/>
        <v>0</v>
      </c>
      <c r="N699" s="77">
        <f t="shared" si="235"/>
        <v>0</v>
      </c>
      <c r="O699" s="135">
        <f t="shared" si="235"/>
        <v>0</v>
      </c>
    </row>
    <row r="700" spans="2:15" s="103" customFormat="1" ht="37.5">
      <c r="B700" s="115"/>
      <c r="C700" s="39" t="s">
        <v>311</v>
      </c>
      <c r="D700" s="39">
        <v>934</v>
      </c>
      <c r="E700" s="136" t="s">
        <v>57</v>
      </c>
      <c r="F700" s="136" t="s">
        <v>57</v>
      </c>
      <c r="G700" s="82">
        <v>6710000000</v>
      </c>
      <c r="H700" s="83"/>
      <c r="I700" s="86">
        <f t="shared" si="220"/>
        <v>100000</v>
      </c>
      <c r="J700" s="86">
        <f t="shared" si="235"/>
        <v>100000</v>
      </c>
      <c r="K700" s="86">
        <f t="shared" si="235"/>
        <v>0</v>
      </c>
      <c r="L700" s="77">
        <f t="shared" si="235"/>
        <v>0</v>
      </c>
      <c r="M700" s="77">
        <f t="shared" si="235"/>
        <v>0</v>
      </c>
      <c r="N700" s="77">
        <f t="shared" si="235"/>
        <v>0</v>
      </c>
      <c r="O700" s="135">
        <f t="shared" si="235"/>
        <v>0</v>
      </c>
    </row>
    <row r="701" spans="2:15" s="103" customFormat="1">
      <c r="B701" s="115"/>
      <c r="C701" s="39" t="s">
        <v>312</v>
      </c>
      <c r="D701" s="39">
        <v>934</v>
      </c>
      <c r="E701" s="136" t="s">
        <v>57</v>
      </c>
      <c r="F701" s="136" t="s">
        <v>57</v>
      </c>
      <c r="G701" s="82">
        <v>6710010220</v>
      </c>
      <c r="H701" s="83"/>
      <c r="I701" s="86">
        <f t="shared" si="220"/>
        <v>100000</v>
      </c>
      <c r="J701" s="86">
        <f t="shared" si="235"/>
        <v>100000</v>
      </c>
      <c r="K701" s="86">
        <f t="shared" si="235"/>
        <v>0</v>
      </c>
      <c r="L701" s="77">
        <f t="shared" si="235"/>
        <v>0</v>
      </c>
      <c r="M701" s="77">
        <f t="shared" si="235"/>
        <v>0</v>
      </c>
      <c r="N701" s="77">
        <f t="shared" si="235"/>
        <v>0</v>
      </c>
      <c r="O701" s="135">
        <f t="shared" si="235"/>
        <v>0</v>
      </c>
    </row>
    <row r="702" spans="2:15" s="103" customFormat="1" ht="37.5">
      <c r="B702" s="115"/>
      <c r="C702" s="39" t="s">
        <v>106</v>
      </c>
      <c r="D702" s="39">
        <v>934</v>
      </c>
      <c r="E702" s="136" t="s">
        <v>57</v>
      </c>
      <c r="F702" s="136" t="s">
        <v>57</v>
      </c>
      <c r="G702" s="82">
        <v>6710010220</v>
      </c>
      <c r="H702" s="83" t="s">
        <v>107</v>
      </c>
      <c r="I702" s="86">
        <f t="shared" si="220"/>
        <v>100000</v>
      </c>
      <c r="J702" s="86">
        <v>100000</v>
      </c>
      <c r="K702" s="86">
        <v>0</v>
      </c>
      <c r="L702" s="77">
        <v>0</v>
      </c>
      <c r="M702" s="77">
        <v>0</v>
      </c>
      <c r="N702" s="77">
        <v>0</v>
      </c>
      <c r="O702" s="135">
        <v>0</v>
      </c>
    </row>
    <row r="703" spans="2:15" s="103" customFormat="1" ht="93.75">
      <c r="B703" s="115"/>
      <c r="C703" s="39" t="s">
        <v>320</v>
      </c>
      <c r="D703" s="39">
        <v>934</v>
      </c>
      <c r="E703" s="136" t="s">
        <v>57</v>
      </c>
      <c r="F703" s="136" t="s">
        <v>57</v>
      </c>
      <c r="G703" s="82">
        <v>6900000000</v>
      </c>
      <c r="H703" s="83"/>
      <c r="I703" s="86">
        <f t="shared" si="220"/>
        <v>120000</v>
      </c>
      <c r="J703" s="86">
        <f t="shared" ref="J703:O705" si="236">J704</f>
        <v>120000</v>
      </c>
      <c r="K703" s="86">
        <f t="shared" si="236"/>
        <v>0</v>
      </c>
      <c r="L703" s="77">
        <f t="shared" si="236"/>
        <v>0</v>
      </c>
      <c r="M703" s="77">
        <f t="shared" si="236"/>
        <v>0</v>
      </c>
      <c r="N703" s="77">
        <f t="shared" si="236"/>
        <v>0</v>
      </c>
      <c r="O703" s="135">
        <f t="shared" si="236"/>
        <v>0</v>
      </c>
    </row>
    <row r="704" spans="2:15" s="103" customFormat="1" ht="37.5">
      <c r="B704" s="115"/>
      <c r="C704" s="39" t="s">
        <v>321</v>
      </c>
      <c r="D704" s="39">
        <v>934</v>
      </c>
      <c r="E704" s="136" t="s">
        <v>57</v>
      </c>
      <c r="F704" s="136" t="s">
        <v>57</v>
      </c>
      <c r="G704" s="82">
        <v>6910000000</v>
      </c>
      <c r="H704" s="83"/>
      <c r="I704" s="86">
        <f t="shared" si="220"/>
        <v>120000</v>
      </c>
      <c r="J704" s="86">
        <f t="shared" si="236"/>
        <v>120000</v>
      </c>
      <c r="K704" s="86">
        <f t="shared" si="236"/>
        <v>0</v>
      </c>
      <c r="L704" s="77">
        <f t="shared" si="236"/>
        <v>0</v>
      </c>
      <c r="M704" s="77">
        <f t="shared" si="236"/>
        <v>0</v>
      </c>
      <c r="N704" s="77">
        <f t="shared" si="236"/>
        <v>0</v>
      </c>
      <c r="O704" s="135">
        <f t="shared" si="236"/>
        <v>0</v>
      </c>
    </row>
    <row r="705" spans="2:972" s="103" customFormat="1" ht="112.5">
      <c r="B705" s="115"/>
      <c r="C705" s="39" t="s">
        <v>322</v>
      </c>
      <c r="D705" s="39">
        <v>934</v>
      </c>
      <c r="E705" s="136" t="s">
        <v>57</v>
      </c>
      <c r="F705" s="136" t="s">
        <v>57</v>
      </c>
      <c r="G705" s="82">
        <v>6910010500</v>
      </c>
      <c r="H705" s="83"/>
      <c r="I705" s="86">
        <f t="shared" si="220"/>
        <v>120000</v>
      </c>
      <c r="J705" s="86">
        <f t="shared" si="236"/>
        <v>120000</v>
      </c>
      <c r="K705" s="86">
        <f t="shared" si="236"/>
        <v>0</v>
      </c>
      <c r="L705" s="77">
        <f t="shared" si="236"/>
        <v>0</v>
      </c>
      <c r="M705" s="77">
        <f t="shared" si="236"/>
        <v>0</v>
      </c>
      <c r="N705" s="77">
        <f t="shared" si="236"/>
        <v>0</v>
      </c>
      <c r="O705" s="135">
        <f t="shared" si="236"/>
        <v>0</v>
      </c>
    </row>
    <row r="706" spans="2:972" s="103" customFormat="1" ht="37.5">
      <c r="B706" s="115"/>
      <c r="C706" s="39" t="s">
        <v>106</v>
      </c>
      <c r="D706" s="39">
        <v>934</v>
      </c>
      <c r="E706" s="136" t="s">
        <v>57</v>
      </c>
      <c r="F706" s="136" t="s">
        <v>57</v>
      </c>
      <c r="G706" s="82">
        <v>6910010500</v>
      </c>
      <c r="H706" s="83" t="s">
        <v>107</v>
      </c>
      <c r="I706" s="86">
        <f t="shared" si="220"/>
        <v>120000</v>
      </c>
      <c r="J706" s="86">
        <v>120000</v>
      </c>
      <c r="K706" s="86">
        <v>0</v>
      </c>
      <c r="L706" s="77">
        <v>0</v>
      </c>
      <c r="M706" s="77">
        <v>0</v>
      </c>
      <c r="N706" s="77">
        <v>0</v>
      </c>
      <c r="O706" s="135">
        <v>0</v>
      </c>
    </row>
    <row r="707" spans="2:972" s="103" customFormat="1" ht="37.5">
      <c r="B707" s="115"/>
      <c r="C707" s="39" t="s">
        <v>336</v>
      </c>
      <c r="D707" s="39">
        <v>934</v>
      </c>
      <c r="E707" s="136" t="s">
        <v>57</v>
      </c>
      <c r="F707" s="136" t="s">
        <v>57</v>
      </c>
      <c r="G707" s="82">
        <v>7100000000</v>
      </c>
      <c r="H707" s="83"/>
      <c r="I707" s="86">
        <f t="shared" si="220"/>
        <v>1016000</v>
      </c>
      <c r="J707" s="86">
        <f t="shared" ref="J707:O709" si="237">J708</f>
        <v>1016000</v>
      </c>
      <c r="K707" s="86">
        <f t="shared" si="237"/>
        <v>0</v>
      </c>
      <c r="L707" s="77">
        <f t="shared" si="237"/>
        <v>0</v>
      </c>
      <c r="M707" s="77">
        <f t="shared" si="237"/>
        <v>0</v>
      </c>
      <c r="N707" s="77">
        <f t="shared" si="237"/>
        <v>0</v>
      </c>
      <c r="O707" s="135">
        <f t="shared" si="237"/>
        <v>0</v>
      </c>
    </row>
    <row r="708" spans="2:972" s="103" customFormat="1" ht="56.25">
      <c r="B708" s="115"/>
      <c r="C708" s="39" t="s">
        <v>337</v>
      </c>
      <c r="D708" s="39">
        <v>934</v>
      </c>
      <c r="E708" s="136" t="s">
        <v>57</v>
      </c>
      <c r="F708" s="136" t="s">
        <v>57</v>
      </c>
      <c r="G708" s="82">
        <v>7110000000</v>
      </c>
      <c r="H708" s="83"/>
      <c r="I708" s="86">
        <f t="shared" si="220"/>
        <v>1016000</v>
      </c>
      <c r="J708" s="86">
        <f t="shared" si="237"/>
        <v>1016000</v>
      </c>
      <c r="K708" s="86">
        <f t="shared" si="237"/>
        <v>0</v>
      </c>
      <c r="L708" s="77">
        <f t="shared" si="237"/>
        <v>0</v>
      </c>
      <c r="M708" s="77">
        <f t="shared" si="237"/>
        <v>0</v>
      </c>
      <c r="N708" s="77">
        <f t="shared" si="237"/>
        <v>0</v>
      </c>
      <c r="O708" s="135">
        <f t="shared" si="237"/>
        <v>0</v>
      </c>
    </row>
    <row r="709" spans="2:972" s="103" customFormat="1" ht="37.5">
      <c r="B709" s="115"/>
      <c r="C709" s="39" t="s">
        <v>338</v>
      </c>
      <c r="D709" s="39">
        <v>934</v>
      </c>
      <c r="E709" s="136" t="s">
        <v>57</v>
      </c>
      <c r="F709" s="136" t="s">
        <v>57</v>
      </c>
      <c r="G709" s="82">
        <v>7110010610</v>
      </c>
      <c r="H709" s="83"/>
      <c r="I709" s="86">
        <f t="shared" ref="I709:I772" si="238">SUM(J709:O709)</f>
        <v>1016000</v>
      </c>
      <c r="J709" s="86">
        <f t="shared" si="237"/>
        <v>1016000</v>
      </c>
      <c r="K709" s="86">
        <f t="shared" si="237"/>
        <v>0</v>
      </c>
      <c r="L709" s="77">
        <f t="shared" si="237"/>
        <v>0</v>
      </c>
      <c r="M709" s="77">
        <f t="shared" si="237"/>
        <v>0</v>
      </c>
      <c r="N709" s="77">
        <f t="shared" si="237"/>
        <v>0</v>
      </c>
      <c r="O709" s="135">
        <f t="shared" si="237"/>
        <v>0</v>
      </c>
    </row>
    <row r="710" spans="2:972" s="103" customFormat="1" ht="37.5">
      <c r="B710" s="115"/>
      <c r="C710" s="39" t="s">
        <v>106</v>
      </c>
      <c r="D710" s="39">
        <v>934</v>
      </c>
      <c r="E710" s="136" t="s">
        <v>57</v>
      </c>
      <c r="F710" s="136" t="s">
        <v>57</v>
      </c>
      <c r="G710" s="82">
        <v>7110010610</v>
      </c>
      <c r="H710" s="83" t="s">
        <v>107</v>
      </c>
      <c r="I710" s="86">
        <f t="shared" si="238"/>
        <v>1016000</v>
      </c>
      <c r="J710" s="86">
        <v>1016000</v>
      </c>
      <c r="K710" s="86">
        <v>0</v>
      </c>
      <c r="L710" s="77">
        <v>0</v>
      </c>
      <c r="M710" s="77">
        <v>0</v>
      </c>
      <c r="N710" s="77">
        <v>0</v>
      </c>
      <c r="O710" s="135">
        <v>0</v>
      </c>
    </row>
    <row r="711" spans="2:972" s="103" customFormat="1" ht="37.5">
      <c r="B711" s="115"/>
      <c r="C711" s="39" t="s">
        <v>359</v>
      </c>
      <c r="D711" s="39">
        <v>934</v>
      </c>
      <c r="E711" s="136" t="s">
        <v>57</v>
      </c>
      <c r="F711" s="136" t="s">
        <v>57</v>
      </c>
      <c r="G711" s="82">
        <v>9900000000</v>
      </c>
      <c r="H711" s="83"/>
      <c r="I711" s="86">
        <f t="shared" si="238"/>
        <v>150000</v>
      </c>
      <c r="J711" s="86"/>
      <c r="K711" s="86"/>
      <c r="L711" s="77">
        <f t="shared" ref="L711:O712" si="239">L712</f>
        <v>150000</v>
      </c>
      <c r="M711" s="77">
        <f t="shared" si="239"/>
        <v>0</v>
      </c>
      <c r="N711" s="77">
        <f t="shared" si="239"/>
        <v>0</v>
      </c>
      <c r="O711" s="135">
        <f t="shared" si="239"/>
        <v>0</v>
      </c>
    </row>
    <row r="712" spans="2:972" s="103" customFormat="1" ht="37.5">
      <c r="B712" s="115"/>
      <c r="C712" s="39" t="s">
        <v>362</v>
      </c>
      <c r="D712" s="39">
        <v>934</v>
      </c>
      <c r="E712" s="136" t="s">
        <v>57</v>
      </c>
      <c r="F712" s="136" t="s">
        <v>57</v>
      </c>
      <c r="G712" s="82">
        <v>9900010150</v>
      </c>
      <c r="H712" s="83"/>
      <c r="I712" s="86">
        <f t="shared" si="238"/>
        <v>150000</v>
      </c>
      <c r="J712" s="86"/>
      <c r="K712" s="86"/>
      <c r="L712" s="77">
        <f t="shared" si="239"/>
        <v>150000</v>
      </c>
      <c r="M712" s="77">
        <f t="shared" si="239"/>
        <v>0</v>
      </c>
      <c r="N712" s="77">
        <f t="shared" si="239"/>
        <v>0</v>
      </c>
      <c r="O712" s="135">
        <f t="shared" si="239"/>
        <v>0</v>
      </c>
    </row>
    <row r="713" spans="2:972" s="103" customFormat="1" ht="37.5">
      <c r="B713" s="115"/>
      <c r="C713" s="39" t="s">
        <v>106</v>
      </c>
      <c r="D713" s="39">
        <v>934</v>
      </c>
      <c r="E713" s="136" t="s">
        <v>57</v>
      </c>
      <c r="F713" s="136" t="s">
        <v>57</v>
      </c>
      <c r="G713" s="82">
        <v>9900010150</v>
      </c>
      <c r="H713" s="83" t="s">
        <v>107</v>
      </c>
      <c r="I713" s="86">
        <f t="shared" si="238"/>
        <v>150000</v>
      </c>
      <c r="J713" s="86"/>
      <c r="K713" s="86"/>
      <c r="L713" s="77">
        <v>150000</v>
      </c>
      <c r="M713" s="77">
        <v>0</v>
      </c>
      <c r="N713" s="77">
        <v>0</v>
      </c>
      <c r="O713" s="135">
        <v>0</v>
      </c>
    </row>
    <row r="714" spans="2:972" s="103" customFormat="1">
      <c r="B714" s="115"/>
      <c r="C714" s="39" t="s">
        <v>62</v>
      </c>
      <c r="D714" s="39">
        <v>934</v>
      </c>
      <c r="E714" s="136" t="s">
        <v>57</v>
      </c>
      <c r="F714" s="136" t="s">
        <v>37</v>
      </c>
      <c r="G714" s="82"/>
      <c r="H714" s="83"/>
      <c r="I714" s="86">
        <f t="shared" si="238"/>
        <v>2607600</v>
      </c>
      <c r="J714" s="86">
        <f t="shared" ref="J714:O716" si="240">J715</f>
        <v>2607600</v>
      </c>
      <c r="K714" s="86">
        <f t="shared" si="240"/>
        <v>0</v>
      </c>
      <c r="L714" s="77">
        <f t="shared" si="240"/>
        <v>0</v>
      </c>
      <c r="M714" s="77">
        <f t="shared" si="240"/>
        <v>0</v>
      </c>
      <c r="N714" s="77">
        <f t="shared" si="240"/>
        <v>0</v>
      </c>
      <c r="O714" s="135">
        <f t="shared" si="240"/>
        <v>0</v>
      </c>
    </row>
    <row r="715" spans="2:972" s="103" customFormat="1" ht="37.5">
      <c r="B715" s="115"/>
      <c r="C715" s="39" t="s">
        <v>100</v>
      </c>
      <c r="D715" s="39">
        <v>934</v>
      </c>
      <c r="E715" s="136" t="s">
        <v>57</v>
      </c>
      <c r="F715" s="136" t="s">
        <v>37</v>
      </c>
      <c r="G715" s="82">
        <v>5000000000</v>
      </c>
      <c r="H715" s="83"/>
      <c r="I715" s="86">
        <f t="shared" si="238"/>
        <v>2607600</v>
      </c>
      <c r="J715" s="86">
        <f t="shared" si="240"/>
        <v>2607600</v>
      </c>
      <c r="K715" s="86">
        <f t="shared" si="240"/>
        <v>0</v>
      </c>
      <c r="L715" s="77">
        <f t="shared" si="240"/>
        <v>0</v>
      </c>
      <c r="M715" s="77">
        <f t="shared" si="240"/>
        <v>0</v>
      </c>
      <c r="N715" s="77">
        <f t="shared" si="240"/>
        <v>0</v>
      </c>
      <c r="O715" s="135">
        <f t="shared" si="240"/>
        <v>0</v>
      </c>
    </row>
    <row r="716" spans="2:972" s="103" customFormat="1" ht="37.5">
      <c r="B716" s="115"/>
      <c r="C716" s="39" t="s">
        <v>108</v>
      </c>
      <c r="D716" s="39">
        <v>934</v>
      </c>
      <c r="E716" s="136" t="s">
        <v>57</v>
      </c>
      <c r="F716" s="136" t="s">
        <v>37</v>
      </c>
      <c r="G716" s="82">
        <v>5020000000</v>
      </c>
      <c r="H716" s="83"/>
      <c r="I716" s="86">
        <f t="shared" si="238"/>
        <v>2607600</v>
      </c>
      <c r="J716" s="86">
        <f t="shared" si="240"/>
        <v>2607600</v>
      </c>
      <c r="K716" s="86">
        <f t="shared" si="240"/>
        <v>0</v>
      </c>
      <c r="L716" s="77">
        <f t="shared" si="240"/>
        <v>0</v>
      </c>
      <c r="M716" s="77">
        <f t="shared" si="240"/>
        <v>0</v>
      </c>
      <c r="N716" s="77">
        <f t="shared" si="240"/>
        <v>0</v>
      </c>
      <c r="O716" s="135">
        <f t="shared" si="240"/>
        <v>0</v>
      </c>
    </row>
    <row r="717" spans="2:972" s="103" customFormat="1" ht="37.5">
      <c r="B717" s="115"/>
      <c r="C717" s="39" t="s">
        <v>414</v>
      </c>
      <c r="D717" s="39">
        <v>934</v>
      </c>
      <c r="E717" s="136" t="s">
        <v>57</v>
      </c>
      <c r="F717" s="136" t="s">
        <v>37</v>
      </c>
      <c r="G717" s="82">
        <v>5020000190</v>
      </c>
      <c r="H717" s="83"/>
      <c r="I717" s="86">
        <f t="shared" si="238"/>
        <v>2607600</v>
      </c>
      <c r="J717" s="86">
        <f t="shared" ref="J717:O717" si="241">J718+J719</f>
        <v>2607600</v>
      </c>
      <c r="K717" s="86">
        <f t="shared" si="241"/>
        <v>0</v>
      </c>
      <c r="L717" s="77">
        <f t="shared" si="241"/>
        <v>0</v>
      </c>
      <c r="M717" s="77">
        <f t="shared" si="241"/>
        <v>0</v>
      </c>
      <c r="N717" s="77">
        <f t="shared" si="241"/>
        <v>0</v>
      </c>
      <c r="O717" s="135">
        <f t="shared" si="241"/>
        <v>0</v>
      </c>
    </row>
    <row r="718" spans="2:972" s="103" customFormat="1" ht="75">
      <c r="B718" s="115"/>
      <c r="C718" s="39" t="s">
        <v>103</v>
      </c>
      <c r="D718" s="39">
        <v>934</v>
      </c>
      <c r="E718" s="136" t="s">
        <v>57</v>
      </c>
      <c r="F718" s="136" t="s">
        <v>37</v>
      </c>
      <c r="G718" s="82">
        <v>5020000190</v>
      </c>
      <c r="H718" s="83" t="s">
        <v>104</v>
      </c>
      <c r="I718" s="86">
        <f t="shared" si="238"/>
        <v>2606600</v>
      </c>
      <c r="J718" s="86">
        <v>2606600</v>
      </c>
      <c r="K718" s="86"/>
      <c r="L718" s="77"/>
      <c r="M718" s="77"/>
      <c r="N718" s="77"/>
      <c r="O718" s="135"/>
    </row>
    <row r="719" spans="2:972" s="103" customFormat="1">
      <c r="B719" s="115"/>
      <c r="C719" s="39" t="s">
        <v>109</v>
      </c>
      <c r="D719" s="39">
        <v>934</v>
      </c>
      <c r="E719" s="136" t="s">
        <v>57</v>
      </c>
      <c r="F719" s="136" t="s">
        <v>37</v>
      </c>
      <c r="G719" s="82">
        <v>5020000190</v>
      </c>
      <c r="H719" s="83" t="s">
        <v>110</v>
      </c>
      <c r="I719" s="86">
        <f t="shared" si="238"/>
        <v>1000</v>
      </c>
      <c r="J719" s="86">
        <v>1000</v>
      </c>
      <c r="K719" s="86"/>
      <c r="L719" s="77"/>
      <c r="M719" s="77"/>
      <c r="N719" s="77"/>
      <c r="O719" s="135"/>
    </row>
    <row r="720" spans="2:972" s="114" customFormat="1" ht="75">
      <c r="B720" s="115" t="s">
        <v>217</v>
      </c>
      <c r="C720" s="30" t="s">
        <v>416</v>
      </c>
      <c r="D720" s="30">
        <v>953</v>
      </c>
      <c r="E720" s="139"/>
      <c r="F720" s="139"/>
      <c r="G720" s="89"/>
      <c r="H720" s="90"/>
      <c r="I720" s="130">
        <f t="shared" si="238"/>
        <v>105461100</v>
      </c>
      <c r="J720" s="130">
        <f t="shared" ref="J720:O720" si="242">J727+J721</f>
        <v>105461100</v>
      </c>
      <c r="K720" s="130">
        <f t="shared" si="242"/>
        <v>0</v>
      </c>
      <c r="L720" s="75">
        <f t="shared" si="242"/>
        <v>0</v>
      </c>
      <c r="M720" s="75">
        <f t="shared" si="242"/>
        <v>0</v>
      </c>
      <c r="N720" s="75">
        <f t="shared" si="242"/>
        <v>0</v>
      </c>
      <c r="O720" s="131">
        <f t="shared" si="242"/>
        <v>0</v>
      </c>
      <c r="AKJ720" s="42"/>
    </row>
    <row r="721" spans="2:15" s="103" customFormat="1">
      <c r="B721" s="134"/>
      <c r="C721" s="39" t="s">
        <v>56</v>
      </c>
      <c r="D721" s="136">
        <v>953</v>
      </c>
      <c r="E721" s="136" t="s">
        <v>57</v>
      </c>
      <c r="F721" s="136" t="s">
        <v>86</v>
      </c>
      <c r="G721" s="82"/>
      <c r="H721" s="83"/>
      <c r="I721" s="86">
        <f t="shared" si="238"/>
        <v>284300</v>
      </c>
      <c r="J721" s="86">
        <f t="shared" ref="J721:O725" si="243">J722</f>
        <v>284300</v>
      </c>
      <c r="K721" s="86">
        <f t="shared" si="243"/>
        <v>0</v>
      </c>
      <c r="L721" s="77">
        <f t="shared" si="243"/>
        <v>0</v>
      </c>
      <c r="M721" s="77">
        <f t="shared" si="243"/>
        <v>0</v>
      </c>
      <c r="N721" s="77">
        <f t="shared" si="243"/>
        <v>0</v>
      </c>
      <c r="O721" s="135">
        <f t="shared" si="243"/>
        <v>0</v>
      </c>
    </row>
    <row r="722" spans="2:15" s="103" customFormat="1">
      <c r="B722" s="134"/>
      <c r="C722" s="39" t="s">
        <v>61</v>
      </c>
      <c r="D722" s="136">
        <v>953</v>
      </c>
      <c r="E722" s="136" t="s">
        <v>57</v>
      </c>
      <c r="F722" s="136" t="s">
        <v>57</v>
      </c>
      <c r="G722" s="82"/>
      <c r="H722" s="83"/>
      <c r="I722" s="86">
        <f t="shared" si="238"/>
        <v>284300</v>
      </c>
      <c r="J722" s="86">
        <f t="shared" si="243"/>
        <v>284300</v>
      </c>
      <c r="K722" s="86">
        <f t="shared" si="243"/>
        <v>0</v>
      </c>
      <c r="L722" s="77">
        <f t="shared" si="243"/>
        <v>0</v>
      </c>
      <c r="M722" s="77">
        <f t="shared" si="243"/>
        <v>0</v>
      </c>
      <c r="N722" s="77">
        <f t="shared" si="243"/>
        <v>0</v>
      </c>
      <c r="O722" s="135">
        <f t="shared" si="243"/>
        <v>0</v>
      </c>
    </row>
    <row r="723" spans="2:15" s="103" customFormat="1" ht="37.5">
      <c r="B723" s="134"/>
      <c r="C723" s="39" t="s">
        <v>149</v>
      </c>
      <c r="D723" s="136">
        <v>953</v>
      </c>
      <c r="E723" s="136" t="s">
        <v>57</v>
      </c>
      <c r="F723" s="136" t="s">
        <v>57</v>
      </c>
      <c r="G723" s="82">
        <v>5400000000</v>
      </c>
      <c r="H723" s="83"/>
      <c r="I723" s="86">
        <f t="shared" si="238"/>
        <v>284300</v>
      </c>
      <c r="J723" s="86">
        <f t="shared" si="243"/>
        <v>284300</v>
      </c>
      <c r="K723" s="86">
        <f t="shared" si="243"/>
        <v>0</v>
      </c>
      <c r="L723" s="77">
        <f t="shared" si="243"/>
        <v>0</v>
      </c>
      <c r="M723" s="77">
        <f t="shared" si="243"/>
        <v>0</v>
      </c>
      <c r="N723" s="77">
        <f t="shared" si="243"/>
        <v>0</v>
      </c>
      <c r="O723" s="135">
        <f t="shared" si="243"/>
        <v>0</v>
      </c>
    </row>
    <row r="724" spans="2:15" s="103" customFormat="1">
      <c r="B724" s="134"/>
      <c r="C724" s="39" t="s">
        <v>150</v>
      </c>
      <c r="D724" s="136">
        <v>953</v>
      </c>
      <c r="E724" s="136" t="s">
        <v>57</v>
      </c>
      <c r="F724" s="136" t="s">
        <v>57</v>
      </c>
      <c r="G724" s="82">
        <v>5410000000</v>
      </c>
      <c r="H724" s="83"/>
      <c r="I724" s="86">
        <f t="shared" si="238"/>
        <v>284300</v>
      </c>
      <c r="J724" s="86">
        <f t="shared" si="243"/>
        <v>284300</v>
      </c>
      <c r="K724" s="86">
        <f t="shared" si="243"/>
        <v>0</v>
      </c>
      <c r="L724" s="77">
        <f t="shared" si="243"/>
        <v>0</v>
      </c>
      <c r="M724" s="77">
        <f t="shared" si="243"/>
        <v>0</v>
      </c>
      <c r="N724" s="77">
        <f t="shared" si="243"/>
        <v>0</v>
      </c>
      <c r="O724" s="135">
        <f t="shared" si="243"/>
        <v>0</v>
      </c>
    </row>
    <row r="725" spans="2:15" s="103" customFormat="1" ht="131.25">
      <c r="B725" s="134"/>
      <c r="C725" s="39" t="s">
        <v>153</v>
      </c>
      <c r="D725" s="136">
        <v>953</v>
      </c>
      <c r="E725" s="136" t="s">
        <v>57</v>
      </c>
      <c r="F725" s="136" t="s">
        <v>57</v>
      </c>
      <c r="G725" s="82">
        <v>5410069120</v>
      </c>
      <c r="H725" s="83"/>
      <c r="I725" s="86">
        <f t="shared" si="238"/>
        <v>284300</v>
      </c>
      <c r="J725" s="86">
        <f t="shared" si="243"/>
        <v>284300</v>
      </c>
      <c r="K725" s="86">
        <f t="shared" si="243"/>
        <v>0</v>
      </c>
      <c r="L725" s="77">
        <f t="shared" si="243"/>
        <v>0</v>
      </c>
      <c r="M725" s="77">
        <f t="shared" si="243"/>
        <v>0</v>
      </c>
      <c r="N725" s="77">
        <f t="shared" si="243"/>
        <v>0</v>
      </c>
      <c r="O725" s="135">
        <f t="shared" si="243"/>
        <v>0</v>
      </c>
    </row>
    <row r="726" spans="2:15" s="103" customFormat="1" ht="37.5">
      <c r="B726" s="134"/>
      <c r="C726" s="39" t="s">
        <v>106</v>
      </c>
      <c r="D726" s="136">
        <v>953</v>
      </c>
      <c r="E726" s="136" t="s">
        <v>57</v>
      </c>
      <c r="F726" s="136" t="s">
        <v>57</v>
      </c>
      <c r="G726" s="82">
        <v>5410069120</v>
      </c>
      <c r="H726" s="83" t="s">
        <v>107</v>
      </c>
      <c r="I726" s="86">
        <f t="shared" si="238"/>
        <v>284300</v>
      </c>
      <c r="J726" s="86">
        <v>284300</v>
      </c>
      <c r="K726" s="86"/>
      <c r="L726" s="77"/>
      <c r="M726" s="77"/>
      <c r="N726" s="77"/>
      <c r="O726" s="135"/>
    </row>
    <row r="727" spans="2:15" s="103" customFormat="1">
      <c r="B727" s="134"/>
      <c r="C727" s="39" t="s">
        <v>73</v>
      </c>
      <c r="D727" s="39">
        <v>953</v>
      </c>
      <c r="E727" s="136" t="s">
        <v>39</v>
      </c>
      <c r="F727" s="136" t="s">
        <v>86</v>
      </c>
      <c r="G727" s="82"/>
      <c r="H727" s="83"/>
      <c r="I727" s="86">
        <f t="shared" si="238"/>
        <v>105176800</v>
      </c>
      <c r="J727" s="86">
        <f t="shared" ref="J727:O727" si="244">J728+J739</f>
        <v>105176800</v>
      </c>
      <c r="K727" s="86">
        <f t="shared" si="244"/>
        <v>0</v>
      </c>
      <c r="L727" s="77">
        <f t="shared" si="244"/>
        <v>0</v>
      </c>
      <c r="M727" s="77">
        <f t="shared" si="244"/>
        <v>0</v>
      </c>
      <c r="N727" s="77">
        <f t="shared" si="244"/>
        <v>0</v>
      </c>
      <c r="O727" s="135">
        <f t="shared" si="244"/>
        <v>0</v>
      </c>
    </row>
    <row r="728" spans="2:15" s="103" customFormat="1">
      <c r="B728" s="35"/>
      <c r="C728" s="39" t="s">
        <v>75</v>
      </c>
      <c r="D728" s="136">
        <v>953</v>
      </c>
      <c r="E728" s="132">
        <v>10</v>
      </c>
      <c r="F728" s="136" t="s">
        <v>23</v>
      </c>
      <c r="G728" s="82"/>
      <c r="H728" s="35"/>
      <c r="I728" s="86">
        <f t="shared" si="238"/>
        <v>91568700</v>
      </c>
      <c r="J728" s="86">
        <f t="shared" ref="J728:O729" si="245">J729</f>
        <v>91568700</v>
      </c>
      <c r="K728" s="86">
        <f t="shared" si="245"/>
        <v>0</v>
      </c>
      <c r="L728" s="77">
        <f t="shared" si="245"/>
        <v>0</v>
      </c>
      <c r="M728" s="77">
        <f t="shared" si="245"/>
        <v>0</v>
      </c>
      <c r="N728" s="77">
        <f t="shared" si="245"/>
        <v>0</v>
      </c>
      <c r="O728" s="135">
        <f t="shared" si="245"/>
        <v>0</v>
      </c>
    </row>
    <row r="729" spans="2:15" s="103" customFormat="1" ht="37.5">
      <c r="B729" s="35"/>
      <c r="C729" s="39" t="s">
        <v>149</v>
      </c>
      <c r="D729" s="136">
        <v>953</v>
      </c>
      <c r="E729" s="132">
        <v>10</v>
      </c>
      <c r="F729" s="136" t="s">
        <v>23</v>
      </c>
      <c r="G729" s="82">
        <v>5400000000</v>
      </c>
      <c r="H729" s="35"/>
      <c r="I729" s="86">
        <f t="shared" si="238"/>
        <v>91568700</v>
      </c>
      <c r="J729" s="86">
        <f t="shared" si="245"/>
        <v>91568700</v>
      </c>
      <c r="K729" s="86">
        <f t="shared" si="245"/>
        <v>0</v>
      </c>
      <c r="L729" s="77">
        <f t="shared" si="245"/>
        <v>0</v>
      </c>
      <c r="M729" s="77">
        <f t="shared" si="245"/>
        <v>0</v>
      </c>
      <c r="N729" s="77">
        <f t="shared" si="245"/>
        <v>0</v>
      </c>
      <c r="O729" s="135">
        <f t="shared" si="245"/>
        <v>0</v>
      </c>
    </row>
    <row r="730" spans="2:15" s="103" customFormat="1">
      <c r="B730" s="115"/>
      <c r="C730" s="39" t="s">
        <v>150</v>
      </c>
      <c r="D730" s="39">
        <v>953</v>
      </c>
      <c r="E730" s="136" t="s">
        <v>39</v>
      </c>
      <c r="F730" s="136" t="s">
        <v>23</v>
      </c>
      <c r="G730" s="82">
        <v>5410000000</v>
      </c>
      <c r="H730" s="88"/>
      <c r="I730" s="86">
        <f t="shared" si="238"/>
        <v>91568700</v>
      </c>
      <c r="J730" s="86">
        <f t="shared" ref="J730:O730" si="246">J731+J733+J735+J737</f>
        <v>91568700</v>
      </c>
      <c r="K730" s="86">
        <f t="shared" si="246"/>
        <v>0</v>
      </c>
      <c r="L730" s="77">
        <f t="shared" si="246"/>
        <v>0</v>
      </c>
      <c r="M730" s="77">
        <f t="shared" si="246"/>
        <v>0</v>
      </c>
      <c r="N730" s="77">
        <f t="shared" si="246"/>
        <v>0</v>
      </c>
      <c r="O730" s="135">
        <f t="shared" si="246"/>
        <v>0</v>
      </c>
    </row>
    <row r="731" spans="2:15" s="103" customFormat="1" ht="112.5">
      <c r="B731" s="115"/>
      <c r="C731" s="39" t="s">
        <v>151</v>
      </c>
      <c r="D731" s="39">
        <v>953</v>
      </c>
      <c r="E731" s="136" t="s">
        <v>39</v>
      </c>
      <c r="F731" s="136" t="s">
        <v>23</v>
      </c>
      <c r="G731" s="82">
        <v>5410069100</v>
      </c>
      <c r="H731" s="88"/>
      <c r="I731" s="86">
        <f t="shared" si="238"/>
        <v>51959700</v>
      </c>
      <c r="J731" s="86">
        <f t="shared" ref="J731:O731" si="247">J732</f>
        <v>51959700</v>
      </c>
      <c r="K731" s="86">
        <f t="shared" si="247"/>
        <v>0</v>
      </c>
      <c r="L731" s="77">
        <f t="shared" si="247"/>
        <v>0</v>
      </c>
      <c r="M731" s="77">
        <f t="shared" si="247"/>
        <v>0</v>
      </c>
      <c r="N731" s="77">
        <f t="shared" si="247"/>
        <v>0</v>
      </c>
      <c r="O731" s="135">
        <f t="shared" si="247"/>
        <v>0</v>
      </c>
    </row>
    <row r="732" spans="2:15" s="103" customFormat="1">
      <c r="B732" s="115"/>
      <c r="C732" s="39" t="s">
        <v>145</v>
      </c>
      <c r="D732" s="39">
        <v>953</v>
      </c>
      <c r="E732" s="136" t="s">
        <v>39</v>
      </c>
      <c r="F732" s="136" t="s">
        <v>23</v>
      </c>
      <c r="G732" s="82">
        <v>5410069100</v>
      </c>
      <c r="H732" s="88">
        <v>300</v>
      </c>
      <c r="I732" s="86">
        <f t="shared" si="238"/>
        <v>51959700</v>
      </c>
      <c r="J732" s="86">
        <v>51959700</v>
      </c>
      <c r="K732" s="86"/>
      <c r="L732" s="77"/>
      <c r="M732" s="77"/>
      <c r="N732" s="77"/>
      <c r="O732" s="135"/>
    </row>
    <row r="733" spans="2:15" s="103" customFormat="1" ht="75">
      <c r="B733" s="115"/>
      <c r="C733" s="39" t="s">
        <v>152</v>
      </c>
      <c r="D733" s="39">
        <v>953</v>
      </c>
      <c r="E733" s="136" t="s">
        <v>39</v>
      </c>
      <c r="F733" s="136" t="s">
        <v>23</v>
      </c>
      <c r="G733" s="82">
        <v>5410069110</v>
      </c>
      <c r="H733" s="88"/>
      <c r="I733" s="86">
        <f t="shared" si="238"/>
        <v>378500</v>
      </c>
      <c r="J733" s="86">
        <f t="shared" ref="J733:O733" si="248">J734</f>
        <v>378500</v>
      </c>
      <c r="K733" s="86">
        <f t="shared" si="248"/>
        <v>0</v>
      </c>
      <c r="L733" s="77">
        <f t="shared" si="248"/>
        <v>0</v>
      </c>
      <c r="M733" s="77">
        <f t="shared" si="248"/>
        <v>0</v>
      </c>
      <c r="N733" s="77">
        <f t="shared" si="248"/>
        <v>0</v>
      </c>
      <c r="O733" s="135">
        <f t="shared" si="248"/>
        <v>0</v>
      </c>
    </row>
    <row r="734" spans="2:15" s="103" customFormat="1">
      <c r="B734" s="115"/>
      <c r="C734" s="39" t="s">
        <v>145</v>
      </c>
      <c r="D734" s="39">
        <v>953</v>
      </c>
      <c r="E734" s="136" t="s">
        <v>39</v>
      </c>
      <c r="F734" s="136" t="s">
        <v>23</v>
      </c>
      <c r="G734" s="82">
        <v>5410069110</v>
      </c>
      <c r="H734" s="88">
        <v>300</v>
      </c>
      <c r="I734" s="86">
        <f t="shared" si="238"/>
        <v>378500</v>
      </c>
      <c r="J734" s="86">
        <v>378500</v>
      </c>
      <c r="K734" s="86"/>
      <c r="L734" s="77"/>
      <c r="M734" s="77"/>
      <c r="N734" s="77"/>
      <c r="O734" s="135"/>
    </row>
    <row r="735" spans="2:15" s="103" customFormat="1" ht="80.099999999999994" customHeight="1">
      <c r="B735" s="115"/>
      <c r="C735" s="39" t="s">
        <v>154</v>
      </c>
      <c r="D735" s="39">
        <v>953</v>
      </c>
      <c r="E735" s="136" t="s">
        <v>39</v>
      </c>
      <c r="F735" s="136" t="s">
        <v>23</v>
      </c>
      <c r="G735" s="82">
        <v>5410069130</v>
      </c>
      <c r="H735" s="88"/>
      <c r="I735" s="86">
        <f t="shared" si="238"/>
        <v>38843600</v>
      </c>
      <c r="J735" s="86">
        <f t="shared" ref="J735:O735" si="249">J736</f>
        <v>38843600</v>
      </c>
      <c r="K735" s="86">
        <f t="shared" si="249"/>
        <v>0</v>
      </c>
      <c r="L735" s="77">
        <f t="shared" si="249"/>
        <v>0</v>
      </c>
      <c r="M735" s="77">
        <f t="shared" si="249"/>
        <v>0</v>
      </c>
      <c r="N735" s="77">
        <f t="shared" si="249"/>
        <v>0</v>
      </c>
      <c r="O735" s="135">
        <f t="shared" si="249"/>
        <v>0</v>
      </c>
    </row>
    <row r="736" spans="2:15" s="103" customFormat="1">
      <c r="B736" s="115"/>
      <c r="C736" s="39" t="s">
        <v>145</v>
      </c>
      <c r="D736" s="39">
        <v>953</v>
      </c>
      <c r="E736" s="136" t="s">
        <v>39</v>
      </c>
      <c r="F736" s="136" t="s">
        <v>23</v>
      </c>
      <c r="G736" s="82">
        <v>5410069130</v>
      </c>
      <c r="H736" s="88">
        <v>300</v>
      </c>
      <c r="I736" s="86">
        <f t="shared" si="238"/>
        <v>38843600</v>
      </c>
      <c r="J736" s="86">
        <v>38843600</v>
      </c>
      <c r="K736" s="86"/>
      <c r="L736" s="77"/>
      <c r="M736" s="77"/>
      <c r="N736" s="77"/>
      <c r="O736" s="135"/>
    </row>
    <row r="737" spans="1:15" s="103" customFormat="1" ht="82.35" customHeight="1">
      <c r="B737" s="115"/>
      <c r="C737" s="39" t="s">
        <v>155</v>
      </c>
      <c r="D737" s="39">
        <v>953</v>
      </c>
      <c r="E737" s="136" t="s">
        <v>39</v>
      </c>
      <c r="F737" s="136" t="s">
        <v>23</v>
      </c>
      <c r="G737" s="82">
        <v>5410069140</v>
      </c>
      <c r="H737" s="88"/>
      <c r="I737" s="86">
        <f t="shared" si="238"/>
        <v>386900</v>
      </c>
      <c r="J737" s="86">
        <f t="shared" ref="J737:O737" si="250">J738</f>
        <v>386900</v>
      </c>
      <c r="K737" s="86">
        <f t="shared" si="250"/>
        <v>0</v>
      </c>
      <c r="L737" s="77">
        <f t="shared" si="250"/>
        <v>0</v>
      </c>
      <c r="M737" s="77">
        <f t="shared" si="250"/>
        <v>0</v>
      </c>
      <c r="N737" s="77">
        <f t="shared" si="250"/>
        <v>0</v>
      </c>
      <c r="O737" s="135">
        <f t="shared" si="250"/>
        <v>0</v>
      </c>
    </row>
    <row r="738" spans="1:15" s="103" customFormat="1">
      <c r="B738" s="115"/>
      <c r="C738" s="39" t="s">
        <v>145</v>
      </c>
      <c r="D738" s="39">
        <v>953</v>
      </c>
      <c r="E738" s="136" t="s">
        <v>39</v>
      </c>
      <c r="F738" s="136" t="s">
        <v>23</v>
      </c>
      <c r="G738" s="82">
        <v>5410069140</v>
      </c>
      <c r="H738" s="88">
        <v>300</v>
      </c>
      <c r="I738" s="86">
        <f t="shared" si="238"/>
        <v>386900</v>
      </c>
      <c r="J738" s="86">
        <v>386900</v>
      </c>
      <c r="K738" s="86"/>
      <c r="L738" s="77"/>
      <c r="M738" s="77"/>
      <c r="N738" s="77"/>
      <c r="O738" s="135"/>
    </row>
    <row r="739" spans="1:15" s="103" customFormat="1">
      <c r="B739" s="134"/>
      <c r="C739" s="39" t="s">
        <v>76</v>
      </c>
      <c r="D739" s="39">
        <v>953</v>
      </c>
      <c r="E739" s="136" t="s">
        <v>39</v>
      </c>
      <c r="F739" s="136" t="s">
        <v>27</v>
      </c>
      <c r="G739" s="82"/>
      <c r="H739" s="83"/>
      <c r="I739" s="86">
        <f t="shared" si="238"/>
        <v>13608100</v>
      </c>
      <c r="J739" s="86">
        <f t="shared" ref="J739:O740" si="251">J740</f>
        <v>13608100</v>
      </c>
      <c r="K739" s="86">
        <f t="shared" si="251"/>
        <v>0</v>
      </c>
      <c r="L739" s="77">
        <f t="shared" si="251"/>
        <v>0</v>
      </c>
      <c r="M739" s="77">
        <f t="shared" si="251"/>
        <v>0</v>
      </c>
      <c r="N739" s="77">
        <f t="shared" si="251"/>
        <v>0</v>
      </c>
      <c r="O739" s="135">
        <f t="shared" si="251"/>
        <v>0</v>
      </c>
    </row>
    <row r="740" spans="1:15" s="103" customFormat="1" ht="37.5">
      <c r="B740" s="115"/>
      <c r="C740" s="39" t="s">
        <v>100</v>
      </c>
      <c r="D740" s="39">
        <v>953</v>
      </c>
      <c r="E740" s="136" t="s">
        <v>39</v>
      </c>
      <c r="F740" s="136" t="s">
        <v>27</v>
      </c>
      <c r="G740" s="82">
        <v>5000000000</v>
      </c>
      <c r="H740" s="88"/>
      <c r="I740" s="86">
        <f t="shared" si="238"/>
        <v>13608100</v>
      </c>
      <c r="J740" s="86">
        <f t="shared" si="251"/>
        <v>13608100</v>
      </c>
      <c r="K740" s="86">
        <f t="shared" si="251"/>
        <v>0</v>
      </c>
      <c r="L740" s="77">
        <f t="shared" si="251"/>
        <v>0</v>
      </c>
      <c r="M740" s="77">
        <f t="shared" si="251"/>
        <v>0</v>
      </c>
      <c r="N740" s="77">
        <f t="shared" si="251"/>
        <v>0</v>
      </c>
      <c r="O740" s="135">
        <f t="shared" si="251"/>
        <v>0</v>
      </c>
    </row>
    <row r="741" spans="1:15" s="103" customFormat="1" ht="37.5">
      <c r="B741" s="115"/>
      <c r="C741" s="39" t="s">
        <v>108</v>
      </c>
      <c r="D741" s="39">
        <v>953</v>
      </c>
      <c r="E741" s="136" t="s">
        <v>39</v>
      </c>
      <c r="F741" s="136" t="s">
        <v>27</v>
      </c>
      <c r="G741" s="82">
        <v>5020000000</v>
      </c>
      <c r="H741" s="88"/>
      <c r="I741" s="86">
        <f t="shared" si="238"/>
        <v>13608100</v>
      </c>
      <c r="J741" s="86">
        <f t="shared" ref="J741:O741" si="252">J742+J750+J746</f>
        <v>13608100</v>
      </c>
      <c r="K741" s="86">
        <f t="shared" si="252"/>
        <v>0</v>
      </c>
      <c r="L741" s="77">
        <f t="shared" si="252"/>
        <v>0</v>
      </c>
      <c r="M741" s="77">
        <f t="shared" si="252"/>
        <v>0</v>
      </c>
      <c r="N741" s="77">
        <f t="shared" si="252"/>
        <v>0</v>
      </c>
      <c r="O741" s="135">
        <f t="shared" si="252"/>
        <v>0</v>
      </c>
    </row>
    <row r="742" spans="1:15" ht="190.35" customHeight="1">
      <c r="A742" s="103"/>
      <c r="C742" s="39" t="s">
        <v>113</v>
      </c>
      <c r="D742" s="39">
        <v>953</v>
      </c>
      <c r="E742" s="136" t="s">
        <v>39</v>
      </c>
      <c r="F742" s="136" t="s">
        <v>27</v>
      </c>
      <c r="G742" s="82">
        <v>5020069170</v>
      </c>
      <c r="H742" s="35"/>
      <c r="I742" s="86">
        <f t="shared" si="238"/>
        <v>1255400</v>
      </c>
      <c r="J742" s="86">
        <f t="shared" ref="J742:O742" si="253">J743+J744+J745</f>
        <v>1255400</v>
      </c>
      <c r="K742" s="86">
        <f t="shared" si="253"/>
        <v>0</v>
      </c>
      <c r="L742" s="77">
        <f t="shared" si="253"/>
        <v>0</v>
      </c>
      <c r="M742" s="77">
        <f t="shared" si="253"/>
        <v>0</v>
      </c>
      <c r="N742" s="77">
        <f t="shared" si="253"/>
        <v>0</v>
      </c>
      <c r="O742" s="135">
        <f t="shared" si="253"/>
        <v>0</v>
      </c>
    </row>
    <row r="743" spans="1:15" ht="75">
      <c r="A743" s="103"/>
      <c r="C743" s="39" t="s">
        <v>114</v>
      </c>
      <c r="D743" s="39">
        <v>953</v>
      </c>
      <c r="E743" s="136" t="s">
        <v>39</v>
      </c>
      <c r="F743" s="136" t="s">
        <v>27</v>
      </c>
      <c r="G743" s="82">
        <v>5020069170</v>
      </c>
      <c r="H743" s="35">
        <v>100</v>
      </c>
      <c r="I743" s="86">
        <f t="shared" si="238"/>
        <v>1255400</v>
      </c>
      <c r="J743" s="86">
        <v>1255400</v>
      </c>
      <c r="K743" s="86"/>
      <c r="L743" s="77"/>
      <c r="M743" s="77"/>
      <c r="N743" s="77"/>
      <c r="O743" s="135"/>
    </row>
    <row r="744" spans="1:15" ht="37.5" hidden="1">
      <c r="A744" s="103"/>
      <c r="C744" s="39" t="s">
        <v>106</v>
      </c>
      <c r="D744" s="39">
        <v>953</v>
      </c>
      <c r="E744" s="136" t="s">
        <v>39</v>
      </c>
      <c r="F744" s="136" t="s">
        <v>27</v>
      </c>
      <c r="G744" s="82">
        <v>5020069170</v>
      </c>
      <c r="H744" s="35">
        <v>200</v>
      </c>
      <c r="I744" s="86">
        <f t="shared" si="238"/>
        <v>0</v>
      </c>
      <c r="J744" s="86"/>
      <c r="K744" s="86"/>
      <c r="L744" s="77"/>
      <c r="M744" s="77"/>
      <c r="N744" s="77"/>
      <c r="O744" s="135"/>
    </row>
    <row r="745" spans="1:15" hidden="1">
      <c r="A745" s="103"/>
      <c r="C745" s="39" t="s">
        <v>109</v>
      </c>
      <c r="D745" s="39">
        <v>953</v>
      </c>
      <c r="E745" s="136" t="s">
        <v>39</v>
      </c>
      <c r="F745" s="136" t="s">
        <v>27</v>
      </c>
      <c r="G745" s="82">
        <v>5020069170</v>
      </c>
      <c r="H745" s="88">
        <v>800</v>
      </c>
      <c r="I745" s="86">
        <f t="shared" si="238"/>
        <v>0</v>
      </c>
      <c r="J745" s="141"/>
      <c r="K745" s="141"/>
      <c r="L745" s="142"/>
      <c r="M745" s="142"/>
      <c r="N745" s="142"/>
      <c r="O745" s="143"/>
    </row>
    <row r="746" spans="1:15" ht="80.099999999999994" customHeight="1">
      <c r="A746" s="103"/>
      <c r="C746" s="39" t="s">
        <v>115</v>
      </c>
      <c r="D746" s="39">
        <v>953</v>
      </c>
      <c r="E746" s="136" t="s">
        <v>39</v>
      </c>
      <c r="F746" s="136" t="s">
        <v>27</v>
      </c>
      <c r="G746" s="82">
        <v>5020069180</v>
      </c>
      <c r="H746" s="88"/>
      <c r="I746" s="86">
        <f t="shared" si="238"/>
        <v>933600</v>
      </c>
      <c r="J746" s="141">
        <f t="shared" ref="J746:O746" si="254">J747+J748+J749</f>
        <v>933600</v>
      </c>
      <c r="K746" s="141">
        <f t="shared" si="254"/>
        <v>0</v>
      </c>
      <c r="L746" s="142">
        <f t="shared" si="254"/>
        <v>0</v>
      </c>
      <c r="M746" s="142">
        <f t="shared" si="254"/>
        <v>0</v>
      </c>
      <c r="N746" s="142">
        <f t="shared" si="254"/>
        <v>0</v>
      </c>
      <c r="O746" s="143">
        <f t="shared" si="254"/>
        <v>0</v>
      </c>
    </row>
    <row r="747" spans="1:15" ht="75">
      <c r="A747" s="103"/>
      <c r="C747" s="39" t="s">
        <v>114</v>
      </c>
      <c r="D747" s="39">
        <v>953</v>
      </c>
      <c r="E747" s="136" t="s">
        <v>39</v>
      </c>
      <c r="F747" s="136" t="s">
        <v>27</v>
      </c>
      <c r="G747" s="82">
        <v>5020069180</v>
      </c>
      <c r="H747" s="88">
        <v>100</v>
      </c>
      <c r="I747" s="86">
        <f t="shared" si="238"/>
        <v>933600</v>
      </c>
      <c r="J747" s="141">
        <v>933600</v>
      </c>
      <c r="K747" s="141"/>
      <c r="L747" s="142"/>
      <c r="M747" s="142"/>
      <c r="N747" s="142"/>
      <c r="O747" s="143"/>
    </row>
    <row r="748" spans="1:15" ht="37.5" hidden="1">
      <c r="A748" s="103"/>
      <c r="C748" s="39" t="s">
        <v>106</v>
      </c>
      <c r="D748" s="39">
        <v>953</v>
      </c>
      <c r="E748" s="136" t="s">
        <v>39</v>
      </c>
      <c r="F748" s="136" t="s">
        <v>27</v>
      </c>
      <c r="G748" s="82">
        <v>5020069180</v>
      </c>
      <c r="H748" s="88">
        <v>200</v>
      </c>
      <c r="I748" s="86">
        <f t="shared" si="238"/>
        <v>0</v>
      </c>
      <c r="J748" s="141"/>
      <c r="K748" s="141"/>
      <c r="L748" s="142"/>
      <c r="M748" s="142"/>
      <c r="N748" s="142"/>
      <c r="O748" s="143"/>
    </row>
    <row r="749" spans="1:15" hidden="1">
      <c r="A749" s="103"/>
      <c r="C749" s="39" t="s">
        <v>109</v>
      </c>
      <c r="D749" s="39">
        <v>953</v>
      </c>
      <c r="E749" s="136" t="s">
        <v>39</v>
      </c>
      <c r="F749" s="136" t="s">
        <v>27</v>
      </c>
      <c r="G749" s="82">
        <v>5020069180</v>
      </c>
      <c r="H749" s="88">
        <v>800</v>
      </c>
      <c r="I749" s="86">
        <f t="shared" si="238"/>
        <v>0</v>
      </c>
      <c r="J749" s="141"/>
      <c r="K749" s="141"/>
      <c r="L749" s="142"/>
      <c r="M749" s="142"/>
      <c r="N749" s="142"/>
      <c r="O749" s="143"/>
    </row>
    <row r="750" spans="1:15" ht="56.25">
      <c r="A750" s="103"/>
      <c r="C750" s="39" t="s">
        <v>116</v>
      </c>
      <c r="D750" s="39">
        <v>953</v>
      </c>
      <c r="E750" s="136" t="s">
        <v>39</v>
      </c>
      <c r="F750" s="136" t="s">
        <v>27</v>
      </c>
      <c r="G750" s="82">
        <v>5020069190</v>
      </c>
      <c r="H750" s="88"/>
      <c r="I750" s="86">
        <f t="shared" si="238"/>
        <v>11419100</v>
      </c>
      <c r="J750" s="141">
        <f t="shared" ref="J750:O750" si="255">J751+J752+J753</f>
        <v>11419100</v>
      </c>
      <c r="K750" s="141">
        <f t="shared" si="255"/>
        <v>0</v>
      </c>
      <c r="L750" s="142">
        <f t="shared" si="255"/>
        <v>0</v>
      </c>
      <c r="M750" s="142">
        <f t="shared" si="255"/>
        <v>0</v>
      </c>
      <c r="N750" s="142">
        <f t="shared" si="255"/>
        <v>0</v>
      </c>
      <c r="O750" s="143">
        <f t="shared" si="255"/>
        <v>0</v>
      </c>
    </row>
    <row r="751" spans="1:15" ht="74.25" customHeight="1">
      <c r="A751" s="103"/>
      <c r="C751" s="39" t="s">
        <v>114</v>
      </c>
      <c r="D751" s="39">
        <v>953</v>
      </c>
      <c r="E751" s="136" t="s">
        <v>39</v>
      </c>
      <c r="F751" s="136" t="s">
        <v>27</v>
      </c>
      <c r="G751" s="82">
        <v>5020069190</v>
      </c>
      <c r="H751" s="88">
        <v>100</v>
      </c>
      <c r="I751" s="86">
        <f t="shared" si="238"/>
        <v>10718600</v>
      </c>
      <c r="J751" s="141">
        <v>10718600</v>
      </c>
      <c r="K751" s="141"/>
      <c r="L751" s="142"/>
      <c r="M751" s="142"/>
      <c r="N751" s="142"/>
      <c r="O751" s="143"/>
    </row>
    <row r="752" spans="1:15" ht="37.5">
      <c r="A752" s="103"/>
      <c r="C752" s="39" t="s">
        <v>106</v>
      </c>
      <c r="D752" s="39">
        <v>953</v>
      </c>
      <c r="E752" s="136" t="s">
        <v>39</v>
      </c>
      <c r="F752" s="136" t="s">
        <v>27</v>
      </c>
      <c r="G752" s="82">
        <v>5020069190</v>
      </c>
      <c r="H752" s="88">
        <v>200</v>
      </c>
      <c r="I752" s="86">
        <f t="shared" si="238"/>
        <v>700000</v>
      </c>
      <c r="J752" s="141">
        <v>700000</v>
      </c>
      <c r="K752" s="141"/>
      <c r="L752" s="142"/>
      <c r="M752" s="142"/>
      <c r="N752" s="142"/>
      <c r="O752" s="143"/>
    </row>
    <row r="753" spans="1:15">
      <c r="A753" s="103"/>
      <c r="C753" s="39" t="s">
        <v>109</v>
      </c>
      <c r="D753" s="39">
        <v>953</v>
      </c>
      <c r="E753" s="136" t="s">
        <v>39</v>
      </c>
      <c r="F753" s="136" t="s">
        <v>27</v>
      </c>
      <c r="G753" s="82">
        <v>5020069190</v>
      </c>
      <c r="H753" s="88">
        <v>800</v>
      </c>
      <c r="I753" s="86">
        <f t="shared" si="238"/>
        <v>500</v>
      </c>
      <c r="J753" s="141">
        <v>500</v>
      </c>
      <c r="K753" s="141"/>
      <c r="L753" s="142"/>
      <c r="M753" s="142"/>
      <c r="N753" s="142"/>
      <c r="O753" s="143"/>
    </row>
    <row r="754" spans="1:15">
      <c r="A754" s="103"/>
      <c r="D754" s="18"/>
      <c r="E754" s="37"/>
      <c r="F754" s="37"/>
      <c r="G754" s="117"/>
      <c r="H754" s="118"/>
      <c r="I754" s="120"/>
      <c r="K754" s="106"/>
    </row>
    <row r="755" spans="1:15">
      <c r="D755" s="108"/>
      <c r="E755" s="144"/>
      <c r="F755" s="15"/>
      <c r="G755" s="117"/>
      <c r="H755" s="108"/>
      <c r="I755" s="49"/>
    </row>
    <row r="756" spans="1:15">
      <c r="C756" s="15" t="s">
        <v>88</v>
      </c>
      <c r="D756" s="36"/>
      <c r="I756" s="49"/>
    </row>
    <row r="757" spans="1:15" ht="17.45" customHeight="1">
      <c r="C757" s="6" t="s">
        <v>89</v>
      </c>
      <c r="D757" s="6"/>
      <c r="I757" s="49"/>
    </row>
    <row r="758" spans="1:15" ht="17.45" customHeight="1">
      <c r="C758" s="6" t="s">
        <v>90</v>
      </c>
      <c r="D758" s="6"/>
      <c r="G758" s="50"/>
      <c r="H758" s="49"/>
      <c r="I758" s="49"/>
    </row>
    <row r="759" spans="1:15">
      <c r="C759" s="39" t="s">
        <v>91</v>
      </c>
      <c r="G759" s="50" t="s">
        <v>92</v>
      </c>
    </row>
  </sheetData>
  <autoFilter ref="G1:G1048576" xr:uid="{00000000-0009-0000-0000-000002000000}"/>
  <mergeCells count="14">
    <mergeCell ref="M5:M7"/>
    <mergeCell ref="N5:N7"/>
    <mergeCell ref="O5:O7"/>
    <mergeCell ref="C757:D757"/>
    <mergeCell ref="C758:D758"/>
    <mergeCell ref="H2:L2"/>
    <mergeCell ref="C3:I3"/>
    <mergeCell ref="B5:B6"/>
    <mergeCell ref="C5:C6"/>
    <mergeCell ref="D5:H5"/>
    <mergeCell ref="I5:I6"/>
    <mergeCell ref="J5:J6"/>
    <mergeCell ref="K5:K7"/>
    <mergeCell ref="L5:L7"/>
  </mergeCells>
  <pageMargins left="0.196527777777778" right="0.196527777777778" top="0.78749999999999998" bottom="0.196527777777778" header="0.51180555555555496" footer="0.51180555555555496"/>
  <pageSetup paperSize="9" scale="97"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Normal.dotm</Template>
  <TotalTime>1282</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12</vt:i4>
      </vt:variant>
    </vt:vector>
  </HeadingPairs>
  <TitlesOfParts>
    <vt:vector size="15" baseType="lpstr">
      <vt:lpstr>приложение 6</vt:lpstr>
      <vt:lpstr>приложение 8</vt:lpstr>
      <vt:lpstr>приложение 10</vt:lpstr>
      <vt:lpstr>'приложение 8'!Excel_BuiltIn__FilterDatabase</vt:lpstr>
      <vt:lpstr>'приложение 10'!Excel_BuiltIn_Print_Area</vt:lpstr>
      <vt:lpstr>'приложение 6'!Excel_BuiltIn_Print_Area</vt:lpstr>
      <vt:lpstr>'приложение 8'!Excel_BuiltIn_Print_Area</vt:lpstr>
      <vt:lpstr>'приложение 10'!Print_Area_0</vt:lpstr>
      <vt:lpstr>'приложение 6'!Print_Area_0</vt:lpstr>
      <vt:lpstr>'приложение 10'!Print_Area_0_0</vt:lpstr>
      <vt:lpstr>'приложение 10'!Print_Area_0_0_0</vt:lpstr>
      <vt:lpstr>'приложение 10'!Z_EF5A4981_C8E4_11D8_A2FC_006098EF8BA8__wvu_PrintArea</vt:lpstr>
      <vt:lpstr>'приложение 10'!Область_печати</vt:lpstr>
      <vt:lpstr>'приложение 6'!Область_печати</vt:lpstr>
      <vt:lpstr>'приложение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444</cp:revision>
  <cp:lastPrinted>2025-02-28T07:46:34Z</cp:lastPrinted>
  <dcterms:modified xsi:type="dcterms:W3CDTF">2025-03-31T08:13:47Z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