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3 сессия 26.06.2025\Решение № 178 корректировка бюджета\"/>
    </mc:Choice>
  </mc:AlternateContent>
  <xr:revisionPtr revIDLastSave="0" documentId="13_ncr:1_{27E290D0-06AA-4D5A-9B19-DA7D6B6710E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5 год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65" i="1" l="1"/>
  <c r="C55" i="1" s="1"/>
  <c r="C63" i="1"/>
  <c r="C61" i="1"/>
  <c r="C59" i="1"/>
  <c r="C58" i="1"/>
  <c r="C56" i="1"/>
  <c r="C53" i="1"/>
  <c r="C52" i="1"/>
  <c r="C51" i="1" s="1"/>
  <c r="C50" i="1"/>
  <c r="C49" i="1"/>
  <c r="C47" i="1"/>
  <c r="C46" i="1"/>
  <c r="C45" i="1"/>
  <c r="C44" i="1"/>
  <c r="C43" i="1"/>
  <c r="C42" i="1"/>
  <c r="C41" i="1"/>
  <c r="C40" i="1"/>
  <c r="C39" i="1"/>
  <c r="C37" i="1"/>
  <c r="C36" i="1"/>
  <c r="C35" i="1"/>
  <c r="C34" i="1"/>
  <c r="C33" i="1"/>
  <c r="C31" i="1"/>
  <c r="C30" i="1"/>
  <c r="C27" i="1"/>
  <c r="C25" i="1"/>
  <c r="C7" i="1"/>
  <c r="C29" i="1" l="1"/>
  <c r="C66" i="1" s="1"/>
</calcChain>
</file>

<file path=xl/sharedStrings.xml><?xml version="1.0" encoding="utf-8"?>
<sst xmlns="http://schemas.openxmlformats.org/spreadsheetml/2006/main" count="131" uniqueCount="130">
  <si>
    <t>Приложение 1</t>
  </si>
  <si>
    <t xml:space="preserve">к  решению Совета муниципального образования Белореченский муниципальный район Краснодарского края от 26 июня 2025 г. №178 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</si>
  <si>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2025 год</t>
  </si>
  <si>
    <t>(рублей)</t>
  </si>
  <si>
    <t>Код</t>
  </si>
  <si>
    <t>Наименование дохода</t>
  </si>
  <si>
    <t>2025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</si>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</sst>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3"/>
  <sheetViews>
    <sheetView tabSelected="1" view="pageBreakPreview" zoomScale="80" zoomScaleNormal="95" zoomScalePageLayoutView="80" workbookViewId="0">
      <selection activeCell="B2" sqref="B2"/>
    </sheetView>
  </sheetViews>
  <sheetFormatPr defaultColWidth="6.140625" defaultRowHeight="18.75" x14ac:dyDescent="0.3"/>
  <cols>
    <col min="1" max="1" width="29.7109375" style="3" customWidth="1"/>
    <col min="2" max="2" width="54.7109375" style="3" customWidth="1"/>
    <col min="3" max="3" width="28.5703125" style="4" customWidth="1"/>
    <col min="4" max="4" width="5.28515625" style="5" hidden="1" customWidth="1"/>
    <col min="5" max="5" width="6.140625" style="5"/>
    <col min="6" max="6" width="33.28515625" style="5" customWidth="1"/>
    <col min="7" max="254" width="6.140625" style="5"/>
  </cols>
  <sheetData>
    <row r="1" spans="1:4" ht="26.85" customHeight="1" x14ac:dyDescent="0.3">
      <c r="A1" s="6"/>
      <c r="B1" s="6"/>
      <c r="C1" s="7" t="s">
        <v>0</v>
      </c>
    </row>
    <row r="2" spans="1:4" s="12" customFormat="1" ht="134.25" customHeight="1" x14ac:dyDescent="0.3">
      <c r="A2" s="8"/>
      <c r="B2" s="9"/>
      <c r="C2" s="10" t="s">
        <v>1</v>
      </c>
      <c r="D2" s="11"/>
    </row>
    <row r="3" spans="1:4" s="12" customFormat="1" ht="12.6" customHeight="1" x14ac:dyDescent="0.3">
      <c r="A3" s="3"/>
      <c r="B3" s="13"/>
      <c r="C3" s="14"/>
    </row>
    <row r="4" spans="1:4" s="12" customFormat="1" ht="54.4" customHeight="1" x14ac:dyDescent="0.3">
      <c r="A4" s="2" t="s">
        <v>2</v>
      </c>
      <c r="B4" s="2"/>
      <c r="C4" s="2"/>
    </row>
    <row r="5" spans="1:4" s="12" customFormat="1" ht="27" customHeight="1" x14ac:dyDescent="0.3">
      <c r="A5" s="15"/>
      <c r="B5" s="15"/>
      <c r="C5" s="16" t="s">
        <v>3</v>
      </c>
    </row>
    <row r="6" spans="1:4" ht="35.450000000000003" customHeight="1" x14ac:dyDescent="0.3">
      <c r="A6" s="17" t="s">
        <v>4</v>
      </c>
      <c r="B6" s="17" t="s">
        <v>5</v>
      </c>
      <c r="C6" s="18" t="s">
        <v>6</v>
      </c>
    </row>
    <row r="7" spans="1:4" x14ac:dyDescent="0.3">
      <c r="A7" s="10" t="s">
        <v>7</v>
      </c>
      <c r="B7" s="10" t="s">
        <v>8</v>
      </c>
      <c r="C7" s="4">
        <f>C8+C9+C10+C11+C12+C13+C14+C15+C16+C17+C18+C19+C20+C21+C22+C23+C24+C25+C27+C26+C28</f>
        <v>1402425000</v>
      </c>
    </row>
    <row r="8" spans="1:4" x14ac:dyDescent="0.3">
      <c r="A8" s="10" t="s">
        <v>9</v>
      </c>
      <c r="B8" s="10" t="s">
        <v>10</v>
      </c>
      <c r="C8" s="19">
        <v>26428000</v>
      </c>
    </row>
    <row r="9" spans="1:4" x14ac:dyDescent="0.3">
      <c r="A9" s="10" t="s">
        <v>11</v>
      </c>
      <c r="B9" s="10" t="s">
        <v>12</v>
      </c>
      <c r="C9" s="19">
        <v>802886000</v>
      </c>
    </row>
    <row r="10" spans="1:4" ht="53.1" customHeight="1" x14ac:dyDescent="0.3">
      <c r="A10" s="10" t="s">
        <v>13</v>
      </c>
      <c r="B10" s="10" t="s">
        <v>14</v>
      </c>
      <c r="C10" s="19">
        <v>8093200</v>
      </c>
    </row>
    <row r="11" spans="1:4" ht="34.700000000000003" customHeight="1" x14ac:dyDescent="0.3">
      <c r="A11" s="10" t="s">
        <v>15</v>
      </c>
      <c r="B11" s="10" t="s">
        <v>16</v>
      </c>
      <c r="C11" s="19">
        <v>329491000</v>
      </c>
    </row>
    <row r="12" spans="1:4" ht="34.700000000000003" customHeight="1" x14ac:dyDescent="0.3">
      <c r="A12" s="10" t="s">
        <v>17</v>
      </c>
      <c r="B12" s="10" t="s">
        <v>18</v>
      </c>
      <c r="C12" s="19">
        <v>200000</v>
      </c>
    </row>
    <row r="13" spans="1:4" x14ac:dyDescent="0.3">
      <c r="A13" s="10" t="s">
        <v>19</v>
      </c>
      <c r="B13" s="10" t="s">
        <v>20</v>
      </c>
      <c r="C13" s="19">
        <v>18530000</v>
      </c>
    </row>
    <row r="14" spans="1:4" ht="69.400000000000006" customHeight="1" x14ac:dyDescent="0.3">
      <c r="A14" s="10" t="s">
        <v>21</v>
      </c>
      <c r="B14" s="10" t="s">
        <v>22</v>
      </c>
      <c r="C14" s="19">
        <v>41859000</v>
      </c>
    </row>
    <row r="15" spans="1:4" x14ac:dyDescent="0.3">
      <c r="A15" s="10" t="s">
        <v>23</v>
      </c>
      <c r="B15" s="10" t="s">
        <v>24</v>
      </c>
      <c r="C15" s="4">
        <v>8082000</v>
      </c>
    </row>
    <row r="16" spans="1:4" x14ac:dyDescent="0.3">
      <c r="A16" s="10" t="s">
        <v>25</v>
      </c>
      <c r="B16" s="10" t="s">
        <v>26</v>
      </c>
      <c r="C16" s="19">
        <v>27212000</v>
      </c>
    </row>
    <row r="17" spans="1:3" ht="87.2" customHeight="1" x14ac:dyDescent="0.3">
      <c r="A17" s="20" t="s">
        <v>27</v>
      </c>
      <c r="B17" s="10" t="s">
        <v>28</v>
      </c>
      <c r="C17" s="19">
        <v>77900</v>
      </c>
    </row>
    <row r="18" spans="1:3" ht="73.5" customHeight="1" x14ac:dyDescent="0.3">
      <c r="A18" s="20" t="s">
        <v>29</v>
      </c>
      <c r="B18" s="10" t="s">
        <v>30</v>
      </c>
      <c r="C18" s="19">
        <v>3600</v>
      </c>
    </row>
    <row r="19" spans="1:3" ht="104.1" customHeight="1" x14ac:dyDescent="0.3">
      <c r="A19" s="10" t="s">
        <v>31</v>
      </c>
      <c r="B19" s="21" t="s">
        <v>32</v>
      </c>
      <c r="C19" s="19">
        <v>76879000</v>
      </c>
    </row>
    <row r="20" spans="1:3" ht="122.45" customHeight="1" x14ac:dyDescent="0.3">
      <c r="A20" s="10" t="s">
        <v>33</v>
      </c>
      <c r="B20" s="21" t="s">
        <v>34</v>
      </c>
      <c r="C20" s="19">
        <v>316000</v>
      </c>
    </row>
    <row r="21" spans="1:3" ht="102.75" customHeight="1" x14ac:dyDescent="0.3">
      <c r="A21" s="10" t="s">
        <v>35</v>
      </c>
      <c r="B21" s="21" t="s">
        <v>36</v>
      </c>
      <c r="C21" s="19">
        <v>1417200</v>
      </c>
    </row>
    <row r="22" spans="1:3" ht="93.75" hidden="1" x14ac:dyDescent="0.3">
      <c r="A22" s="10" t="s">
        <v>37</v>
      </c>
      <c r="B22" s="21" t="s">
        <v>38</v>
      </c>
      <c r="C22" s="22">
        <v>0</v>
      </c>
    </row>
    <row r="23" spans="1:3" ht="127.15" customHeight="1" x14ac:dyDescent="0.3">
      <c r="A23" s="10" t="s">
        <v>39</v>
      </c>
      <c r="B23" s="21" t="s">
        <v>40</v>
      </c>
      <c r="C23" s="19">
        <v>2450900</v>
      </c>
    </row>
    <row r="24" spans="1:3" ht="36" customHeight="1" x14ac:dyDescent="0.3">
      <c r="A24" s="10" t="s">
        <v>41</v>
      </c>
      <c r="B24" s="10" t="s">
        <v>42</v>
      </c>
      <c r="C24" s="19">
        <v>26375200</v>
      </c>
    </row>
    <row r="25" spans="1:3" ht="40.35" customHeight="1" x14ac:dyDescent="0.3">
      <c r="A25" s="3" t="s">
        <v>43</v>
      </c>
      <c r="B25" s="21" t="s">
        <v>44</v>
      </c>
      <c r="C25" s="19">
        <f>1926400+23800</f>
        <v>1950200</v>
      </c>
    </row>
    <row r="26" spans="1:3" ht="168.75" hidden="1" x14ac:dyDescent="0.3">
      <c r="A26" s="8" t="s">
        <v>45</v>
      </c>
      <c r="B26" s="21" t="s">
        <v>46</v>
      </c>
      <c r="C26" s="22">
        <v>0</v>
      </c>
    </row>
    <row r="27" spans="1:3" ht="56.25" x14ac:dyDescent="0.3">
      <c r="A27" s="8" t="s">
        <v>47</v>
      </c>
      <c r="B27" s="21" t="s">
        <v>48</v>
      </c>
      <c r="C27" s="19">
        <f>16627000+10137600</f>
        <v>26764600</v>
      </c>
    </row>
    <row r="28" spans="1:3" x14ac:dyDescent="0.3">
      <c r="A28" s="10" t="s">
        <v>49</v>
      </c>
      <c r="B28" s="10" t="s">
        <v>50</v>
      </c>
      <c r="C28" s="19">
        <v>3409200</v>
      </c>
    </row>
    <row r="29" spans="1:3" x14ac:dyDescent="0.3">
      <c r="A29" s="10" t="s">
        <v>51</v>
      </c>
      <c r="B29" s="10" t="s">
        <v>52</v>
      </c>
      <c r="C29" s="4">
        <f>C30+C55+C51+C50</f>
        <v>3666159316.0799999</v>
      </c>
    </row>
    <row r="30" spans="1:3" ht="56.65" customHeight="1" x14ac:dyDescent="0.3">
      <c r="A30" s="10" t="s">
        <v>53</v>
      </c>
      <c r="B30" s="10" t="s">
        <v>54</v>
      </c>
      <c r="C30" s="4">
        <f>SUM(C31:C49)</f>
        <v>3625294060</v>
      </c>
    </row>
    <row r="31" spans="1:3" ht="75" x14ac:dyDescent="0.3">
      <c r="A31" s="10" t="s">
        <v>55</v>
      </c>
      <c r="B31" s="10" t="s">
        <v>56</v>
      </c>
      <c r="C31" s="4">
        <f>306242600</f>
        <v>306242600</v>
      </c>
    </row>
    <row r="32" spans="1:3" ht="56.25" x14ac:dyDescent="0.3">
      <c r="A32" s="10" t="s">
        <v>57</v>
      </c>
      <c r="B32" s="10" t="s">
        <v>58</v>
      </c>
      <c r="C32" s="4">
        <v>8000000</v>
      </c>
    </row>
    <row r="33" spans="1:256" ht="37.5" x14ac:dyDescent="0.3">
      <c r="A33" s="10" t="s">
        <v>59</v>
      </c>
      <c r="B33" s="10" t="s">
        <v>60</v>
      </c>
      <c r="C33" s="4">
        <f>26947000</f>
        <v>26947000</v>
      </c>
    </row>
    <row r="34" spans="1:256" s="21" customFormat="1" ht="62.1" customHeight="1" x14ac:dyDescent="0.2">
      <c r="A34" s="21" t="s">
        <v>61</v>
      </c>
      <c r="B34" s="21" t="s">
        <v>62</v>
      </c>
      <c r="C34" s="19">
        <f>15000000+23279800+15604200+259343200+10891000+32941000+184143800+5923200-4035200+78302700</f>
        <v>621393700</v>
      </c>
      <c r="IU34" s="23"/>
      <c r="IV34" s="23"/>
    </row>
    <row r="35" spans="1:256" ht="96.2" customHeight="1" x14ac:dyDescent="0.3">
      <c r="A35" s="10" t="s">
        <v>63</v>
      </c>
      <c r="B35" s="24" t="s">
        <v>64</v>
      </c>
      <c r="C35" s="19">
        <f>98952900+22651000</f>
        <v>121603900</v>
      </c>
    </row>
    <row r="36" spans="1:256" ht="55.35" customHeight="1" x14ac:dyDescent="0.3">
      <c r="A36" s="10" t="s">
        <v>65</v>
      </c>
      <c r="B36" s="21" t="s">
        <v>66</v>
      </c>
      <c r="C36" s="19">
        <f>2671200+921800+485500</f>
        <v>4078500</v>
      </c>
    </row>
    <row r="37" spans="1:256" ht="39.6" customHeight="1" x14ac:dyDescent="0.3">
      <c r="A37" s="10" t="s">
        <v>67</v>
      </c>
      <c r="B37" s="24" t="s">
        <v>68</v>
      </c>
      <c r="C37" s="19">
        <f>431200-3000</f>
        <v>428200</v>
      </c>
    </row>
    <row r="38" spans="1:256" ht="54.4" customHeight="1" x14ac:dyDescent="0.3">
      <c r="A38" s="10" t="s">
        <v>69</v>
      </c>
      <c r="B38" s="24" t="s">
        <v>70</v>
      </c>
      <c r="C38" s="19">
        <v>16400</v>
      </c>
    </row>
    <row r="39" spans="1:256" ht="41.45" customHeight="1" x14ac:dyDescent="0.3">
      <c r="A39" s="10" t="s">
        <v>71</v>
      </c>
      <c r="B39" s="24" t="s">
        <v>72</v>
      </c>
      <c r="C39" s="19">
        <f>1402500+12341000+184143800+4493800+16400+30000000-184143800-16400+71979600+13769700+30000000-30000000+5104600+2698400+15708500</f>
        <v>157498100</v>
      </c>
    </row>
    <row r="40" spans="1:256" ht="57.2" customHeight="1" x14ac:dyDescent="0.3">
      <c r="A40" s="10" t="s">
        <v>73</v>
      </c>
      <c r="B40" s="24" t="s">
        <v>74</v>
      </c>
      <c r="C40" s="19">
        <f>19544600+933400+252000+13000000+91914700+686100+187500+47740300+2751800+1716736700+6276700+2819800+2309200-3792200+4650500+90691400-31900+870800-8012100-37246600+788900+17355000+97214100+794800+15800000</f>
        <v>2084235500</v>
      </c>
    </row>
    <row r="41" spans="1:256" s="25" customFormat="1" ht="130.15" customHeight="1" x14ac:dyDescent="0.3">
      <c r="A41" s="10" t="s">
        <v>75</v>
      </c>
      <c r="B41" s="24" t="s">
        <v>76</v>
      </c>
      <c r="C41" s="19">
        <f>13979100</f>
        <v>13979100</v>
      </c>
    </row>
    <row r="42" spans="1:256" s="25" customFormat="1" ht="85.7" customHeight="1" x14ac:dyDescent="0.3">
      <c r="A42" s="10" t="s">
        <v>77</v>
      </c>
      <c r="B42" s="24" t="s">
        <v>78</v>
      </c>
      <c r="C42" s="19">
        <f>37246600</f>
        <v>37246600</v>
      </c>
    </row>
    <row r="43" spans="1:256" ht="84.75" customHeight="1" x14ac:dyDescent="0.3">
      <c r="A43" s="10" t="s">
        <v>79</v>
      </c>
      <c r="B43" s="24" t="s">
        <v>80</v>
      </c>
      <c r="C43" s="26">
        <f>7100+700</f>
        <v>7800</v>
      </c>
    </row>
    <row r="44" spans="1:256" ht="109.7" customHeight="1" x14ac:dyDescent="0.3">
      <c r="A44" s="10" t="s">
        <v>81</v>
      </c>
      <c r="B44" s="24" t="s">
        <v>82</v>
      </c>
      <c r="C44" s="26">
        <f>8012100</f>
        <v>8012100</v>
      </c>
    </row>
    <row r="45" spans="1:256" ht="166.35" customHeight="1" x14ac:dyDescent="0.3">
      <c r="A45" s="10" t="s">
        <v>83</v>
      </c>
      <c r="B45" s="24" t="s">
        <v>84</v>
      </c>
      <c r="C45" s="26">
        <f>49528100+49824900</f>
        <v>99353000</v>
      </c>
    </row>
    <row r="46" spans="1:256" ht="63.75" customHeight="1" x14ac:dyDescent="0.3">
      <c r="A46" s="10" t="s">
        <v>85</v>
      </c>
      <c r="B46" s="24" t="s">
        <v>86</v>
      </c>
      <c r="C46" s="26">
        <f>111489700</f>
        <v>111489700</v>
      </c>
    </row>
    <row r="47" spans="1:256" ht="104.1" customHeight="1" x14ac:dyDescent="0.3">
      <c r="A47" s="10" t="s">
        <v>87</v>
      </c>
      <c r="B47" s="10" t="s">
        <v>88</v>
      </c>
      <c r="C47" s="26">
        <f>7992200+377900+698840+2500000+249650+382670+1000000</f>
        <v>13201260</v>
      </c>
    </row>
    <row r="48" spans="1:256" ht="233.65" customHeight="1" x14ac:dyDescent="0.3">
      <c r="A48" s="10" t="s">
        <v>89</v>
      </c>
      <c r="B48" s="10" t="s">
        <v>90</v>
      </c>
      <c r="C48" s="26">
        <v>2499800</v>
      </c>
    </row>
    <row r="49" spans="1:3" ht="48" customHeight="1" x14ac:dyDescent="0.3">
      <c r="A49" s="10" t="s">
        <v>91</v>
      </c>
      <c r="B49" s="10" t="s">
        <v>92</v>
      </c>
      <c r="C49" s="26">
        <f>41200+8600000+300000+78400+41200</f>
        <v>9060800</v>
      </c>
    </row>
    <row r="50" spans="1:3" ht="41.45" customHeight="1" x14ac:dyDescent="0.3">
      <c r="A50" s="10" t="s">
        <v>93</v>
      </c>
      <c r="B50" s="24" t="s">
        <v>94</v>
      </c>
      <c r="C50" s="26">
        <f>20000000+20000000</f>
        <v>40000000</v>
      </c>
    </row>
    <row r="51" spans="1:3" ht="141.75" customHeight="1" x14ac:dyDescent="0.3">
      <c r="A51" s="10" t="s">
        <v>95</v>
      </c>
      <c r="B51" s="10" t="s">
        <v>96</v>
      </c>
      <c r="C51" s="26">
        <f>C52+C53+C54</f>
        <v>20200195.559999999</v>
      </c>
    </row>
    <row r="52" spans="1:3" ht="56.65" customHeight="1" x14ac:dyDescent="0.3">
      <c r="A52" s="10" t="s">
        <v>97</v>
      </c>
      <c r="B52" s="10" t="s">
        <v>98</v>
      </c>
      <c r="C52" s="26">
        <f>16552318.66</f>
        <v>16552318.66</v>
      </c>
    </row>
    <row r="53" spans="1:3" ht="58.15" customHeight="1" x14ac:dyDescent="0.3">
      <c r="A53" s="10" t="s">
        <v>99</v>
      </c>
      <c r="B53" s="10" t="s">
        <v>100</v>
      </c>
      <c r="C53" s="26">
        <f>3647876.9</f>
        <v>3647876.9</v>
      </c>
    </row>
    <row r="54" spans="1:3" ht="93.75" hidden="1" x14ac:dyDescent="0.3">
      <c r="A54" s="10" t="s">
        <v>101</v>
      </c>
      <c r="B54" s="10" t="s">
        <v>102</v>
      </c>
      <c r="C54" s="26"/>
    </row>
    <row r="55" spans="1:3" ht="74.650000000000006" customHeight="1" x14ac:dyDescent="0.3">
      <c r="A55" s="10" t="s">
        <v>103</v>
      </c>
      <c r="B55" s="10" t="s">
        <v>104</v>
      </c>
      <c r="C55" s="26">
        <f>C65+C56+C58+C59+C61+C63</f>
        <v>-19334939.48</v>
      </c>
    </row>
    <row r="56" spans="1:3" ht="111.2" customHeight="1" x14ac:dyDescent="0.3">
      <c r="A56" s="10" t="s">
        <v>105</v>
      </c>
      <c r="B56" s="10" t="s">
        <v>106</v>
      </c>
      <c r="C56" s="26">
        <f>-4748625.87</f>
        <v>-4748625.87</v>
      </c>
    </row>
    <row r="57" spans="1:3" ht="70.150000000000006" hidden="1" customHeight="1" x14ac:dyDescent="0.3">
      <c r="A57" s="10" t="s">
        <v>107</v>
      </c>
      <c r="B57" s="10" t="s">
        <v>108</v>
      </c>
      <c r="C57" s="26"/>
    </row>
    <row r="58" spans="1:3" ht="123.2" customHeight="1" x14ac:dyDescent="0.3">
      <c r="A58" s="10" t="s">
        <v>109</v>
      </c>
      <c r="B58" s="10" t="s">
        <v>110</v>
      </c>
      <c r="C58" s="26">
        <f>-141.8</f>
        <v>-141.80000000000001</v>
      </c>
    </row>
    <row r="59" spans="1:3" ht="106.7" customHeight="1" x14ac:dyDescent="0.3">
      <c r="A59" s="10" t="s">
        <v>111</v>
      </c>
      <c r="B59" s="10" t="s">
        <v>112</v>
      </c>
      <c r="C59" s="26">
        <f>-6356300.59</f>
        <v>-6356300.5899999999</v>
      </c>
    </row>
    <row r="60" spans="1:3" ht="99.2" hidden="1" customHeight="1" x14ac:dyDescent="0.3">
      <c r="A60" s="10" t="s">
        <v>113</v>
      </c>
      <c r="B60" s="10" t="s">
        <v>114</v>
      </c>
      <c r="C60" s="26">
        <v>0</v>
      </c>
    </row>
    <row r="61" spans="1:3" ht="120.2" customHeight="1" x14ac:dyDescent="0.3">
      <c r="A61" s="10" t="s">
        <v>115</v>
      </c>
      <c r="B61" s="10" t="s">
        <v>116</v>
      </c>
      <c r="C61" s="26">
        <f>-122961.56</f>
        <v>-122961.56</v>
      </c>
    </row>
    <row r="62" spans="1:3" ht="118.7" hidden="1" customHeight="1" x14ac:dyDescent="0.3">
      <c r="A62" s="10" t="s">
        <v>117</v>
      </c>
      <c r="B62" s="10" t="s">
        <v>118</v>
      </c>
      <c r="C62" s="26"/>
    </row>
    <row r="63" spans="1:3" ht="232.9" customHeight="1" x14ac:dyDescent="0.3">
      <c r="A63" s="10" t="s">
        <v>119</v>
      </c>
      <c r="B63" s="10" t="s">
        <v>90</v>
      </c>
      <c r="C63" s="26">
        <f>-12227.79</f>
        <v>-12227.79</v>
      </c>
    </row>
    <row r="64" spans="1:3" ht="131.25" hidden="1" x14ac:dyDescent="0.3">
      <c r="A64" s="10" t="s">
        <v>120</v>
      </c>
      <c r="B64" s="10" t="s">
        <v>121</v>
      </c>
      <c r="C64" s="26"/>
    </row>
    <row r="65" spans="1:3" ht="79.150000000000006" customHeight="1" x14ac:dyDescent="0.3">
      <c r="A65" s="10" t="s">
        <v>122</v>
      </c>
      <c r="B65" s="10" t="s">
        <v>123</v>
      </c>
      <c r="C65" s="26">
        <f>-66631.94-15062.1-7951187.83-61800</f>
        <v>-8094681.8700000001</v>
      </c>
    </row>
    <row r="66" spans="1:3" x14ac:dyDescent="0.3">
      <c r="A66" s="27"/>
      <c r="B66" s="28" t="s">
        <v>124</v>
      </c>
      <c r="C66" s="29">
        <f>C7+C29</f>
        <v>5068584316.0799999</v>
      </c>
    </row>
    <row r="67" spans="1:3" ht="23.1" customHeight="1" x14ac:dyDescent="0.3">
      <c r="A67" s="27"/>
      <c r="B67" s="28"/>
      <c r="C67" s="29"/>
    </row>
    <row r="68" spans="1:3" ht="15.95" customHeight="1" x14ac:dyDescent="0.3">
      <c r="A68" s="5" t="s">
        <v>125</v>
      </c>
      <c r="B68" s="30"/>
      <c r="C68" s="29"/>
    </row>
    <row r="69" spans="1:3" ht="18" customHeight="1" x14ac:dyDescent="0.3">
      <c r="A69" s="1" t="s">
        <v>126</v>
      </c>
      <c r="B69" s="1"/>
    </row>
    <row r="70" spans="1:3" ht="18" customHeight="1" x14ac:dyDescent="0.3">
      <c r="A70" s="1" t="s">
        <v>127</v>
      </c>
      <c r="B70" s="1"/>
    </row>
    <row r="71" spans="1:3" ht="18" customHeight="1" x14ac:dyDescent="0.3">
      <c r="A71" s="30" t="s">
        <v>128</v>
      </c>
      <c r="B71" s="30"/>
      <c r="C71" s="4" t="s">
        <v>129</v>
      </c>
    </row>
    <row r="72" spans="1:3" ht="18" customHeight="1" x14ac:dyDescent="0.3"/>
    <row r="73" spans="1:3" ht="40.5" customHeight="1" x14ac:dyDescent="0.3"/>
  </sheetData>
  <mergeCells count="3">
    <mergeCell ref="A4:C4"/>
    <mergeCell ref="A69:B69"/>
    <mergeCell ref="A70:B70"/>
  </mergeCells>
  <pageMargins left="0.43333333333333302" right="0.31527777777777799" top="0.78749999999999998" bottom="0.78749999999999998" header="0.511811023622047" footer="0.511811023622047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348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156</cp:revision>
  <cp:lastPrinted>2025-04-25T10:45:49Z</cp:lastPrinted>
  <dcterms:modified xsi:type="dcterms:W3CDTF">2025-06-27T10:30:13Z</dcterms:modified>
  <dc:language>ru-RU</dc:language>
</cp:coreProperties>
</file>