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D:\Desktop\35 сессия 31.07.2025\Решение № 183 корректировка бюджета\"/>
    </mc:Choice>
  </mc:AlternateContent>
  <xr:revisionPtr revIDLastSave="0" documentId="13_ncr:1_{5E5FAA0E-DFF0-4BF9-851F-D86D37935791}" xr6:coauthVersionLast="47" xr6:coauthVersionMax="47" xr10:uidLastSave="{00000000-0000-0000-0000-000000000000}"/>
  <bookViews>
    <workbookView xWindow="-120" yWindow="-120" windowWidth="29040" windowHeight="15840" tabRatio="500" activeTab="2" xr2:uid="{00000000-000D-0000-FFFF-FFFF00000000}"/>
  </bookViews>
  <sheets>
    <sheet name="приложение 6" sheetId="1" r:id="rId1"/>
    <sheet name="приложение 8" sheetId="2" r:id="rId2"/>
    <sheet name="приложение 10" sheetId="3" r:id="rId3"/>
  </sheets>
  <definedNames>
    <definedName name="_xlnm._FilterDatabase" localSheetId="1">'приложение 8'!$C:$C</definedName>
    <definedName name="Excel_BuiltIn__FilterDatabase" localSheetId="1">'приложение 8'!$C$2:$C$471</definedName>
    <definedName name="Excel_BuiltIn_Print_Area" localSheetId="2">'приложение 10'!$B$1:$T$809</definedName>
    <definedName name="Excel_BuiltIn_Print_Area" localSheetId="0">'приложение 6'!$A$1:$G$62</definedName>
    <definedName name="Excel_BuiltIn_Print_Area" localSheetId="1">'приложение 8'!$A$2:$E$478</definedName>
    <definedName name="Print_Area_0_0" localSheetId="2">'приложение 10'!$A$1:$T$812</definedName>
    <definedName name="Print_Area_0_0_0" localSheetId="2">'приложение 10'!$B$1:$T$812</definedName>
    <definedName name="Z_4F3F96C3_7B8B_440F_A7C0_DFFBDC784942__wvu_FilterData" localSheetId="2">#REF!</definedName>
    <definedName name="Z_6CB88F76_ADF1_43EB_B8FB_32CF6D2656A6__wvu_Cols" localSheetId="2">#REF!</definedName>
    <definedName name="Z_6CB88F76_ADF1_43EB_B8FB_32CF6D2656A6__wvu_FilterData" localSheetId="2">#REF!</definedName>
    <definedName name="Z_6CB88F76_ADF1_43EB_B8FB_32CF6D2656A6__wvu_PrintArea" localSheetId="2">#REF!</definedName>
    <definedName name="Z_7BCFB845_C80C_48FE_B4FE_79B4B69115F3__wvu_FilterData" localSheetId="2">#REF!</definedName>
    <definedName name="Z_7D67130F_5829_47C5_93DE_738E8D41F162__wvu_FilterData" localSheetId="2">#REF!</definedName>
    <definedName name="Z_8E2E7D81_C767_11D8_A2FD_006098EF8B30__wvu_Cols" localSheetId="2">#REF!</definedName>
    <definedName name="Z_8E2E7D81_C767_11D8_A2FD_006098EF8B30__wvu_FilterData" localSheetId="2">#REF!</definedName>
    <definedName name="Z_8E2E7D81_C767_11D8_A2FD_006098EF8B30__wvu_PrintArea" localSheetId="2">#REF!</definedName>
    <definedName name="Z_AAB63AD1_4FE4_4C7A_A62E_5A604C03BF55__wvu_FilterData" localSheetId="2">#REF!</definedName>
    <definedName name="Z_C231806E_9211_4D8F_9EB3_1A15C537C808__wvu_FilterData" localSheetId="2">#REF!</definedName>
    <definedName name="Z_D05021AF_1DB5_4AD7_B085_4CD71612CDB6__wvu_FilterData" localSheetId="2">#REF!</definedName>
    <definedName name="Z_D5E1AF6B_71F1_4B33_880B_72787157ADA9__wvu_FilterData" localSheetId="2">#REF!</definedName>
    <definedName name="Z_D5E1AF6B_71F1_4B33_880B_72787157ADA9__wvu_PrintArea" localSheetId="2">#REF!</definedName>
    <definedName name="Z_E2E14CAC_FED5_4087_B580_6F7DEE9C9BA1__wvu_FilterData" localSheetId="2">#REF!</definedName>
    <definedName name="Z_EF5A4981_C8E4_11D8_A2FC_006098EF8BA8__wvu_Cols" localSheetId="2">#REF!</definedName>
    <definedName name="Z_EF5A4981_C8E4_11D8_A2FC_006098EF8BA8__wvu_PrintArea" localSheetId="2">'приложение 10'!$A$3</definedName>
    <definedName name="Z_EF5A4981_C8E4_11D8_A2FC_006098EF8BA8__wvu_PrintTitles" localSheetId="2">#REF!</definedName>
    <definedName name="Z_EFA5B1DC_5497_4E2C_A2B5_ED756C88CC7C__wvu_Cols" localSheetId="2">#REF!</definedName>
    <definedName name="Z_EFA5B1DC_5497_4E2C_A2B5_ED756C88CC7C__wvu_FilterData" localSheetId="2">#REF!</definedName>
    <definedName name="_xlnm.Print_Area" localSheetId="2">'приложение 10'!$B$1:$I$813</definedName>
    <definedName name="_xlnm.Print_Area" localSheetId="0">'приложение 6'!$A$1:$G$58</definedName>
    <definedName name="_xlnm.Print_Area" localSheetId="1">'приложение 8'!$A$2:$E$482</definedName>
  </definedNames>
  <calcPr calcId="181029"/>
  <extLst>
    <ext xmlns:loext="http://schemas.libreoffice.org/" uri="{7626C862-2A13-11E5-B345-FEFF819CDC9F}">
      <loext:extCalcPr stringRefSyntax="CalcA1ExcelA1"/>
    </ext>
  </extLst>
</workbook>
</file>

<file path=xl/calcChain.xml><?xml version="1.0" encoding="utf-8"?>
<calcChain xmlns="http://schemas.openxmlformats.org/spreadsheetml/2006/main">
  <c r="I808" i="3" l="1"/>
  <c r="I807" i="3"/>
  <c r="I806" i="3"/>
  <c r="T805" i="3"/>
  <c r="S805" i="3"/>
  <c r="R805" i="3"/>
  <c r="Q805" i="3"/>
  <c r="P805" i="3"/>
  <c r="O805" i="3"/>
  <c r="N805" i="3"/>
  <c r="M805" i="3"/>
  <c r="L805" i="3"/>
  <c r="K805" i="3"/>
  <c r="J805" i="3"/>
  <c r="I804" i="3"/>
  <c r="I803" i="3"/>
  <c r="I802" i="3"/>
  <c r="T801" i="3"/>
  <c r="T796" i="3" s="1"/>
  <c r="T795" i="3" s="1"/>
  <c r="S801" i="3"/>
  <c r="R801" i="3"/>
  <c r="Q801" i="3"/>
  <c r="Q796" i="3" s="1"/>
  <c r="Q795" i="3" s="1"/>
  <c r="Q794" i="3" s="1"/>
  <c r="P801" i="3"/>
  <c r="O801" i="3"/>
  <c r="N801" i="3"/>
  <c r="M801" i="3"/>
  <c r="L801" i="3"/>
  <c r="K801" i="3"/>
  <c r="J801" i="3"/>
  <c r="I801" i="3"/>
  <c r="I800" i="3"/>
  <c r="I799" i="3"/>
  <c r="I798" i="3"/>
  <c r="T797" i="3"/>
  <c r="S797" i="3"/>
  <c r="S796" i="3" s="1"/>
  <c r="S795" i="3" s="1"/>
  <c r="S794" i="3" s="1"/>
  <c r="R797" i="3"/>
  <c r="Q797" i="3"/>
  <c r="P797" i="3"/>
  <c r="P796" i="3" s="1"/>
  <c r="P795" i="3" s="1"/>
  <c r="P794" i="3" s="1"/>
  <c r="O797" i="3"/>
  <c r="N797" i="3"/>
  <c r="N796" i="3" s="1"/>
  <c r="N795" i="3" s="1"/>
  <c r="N794" i="3" s="1"/>
  <c r="M797" i="3"/>
  <c r="M796" i="3" s="1"/>
  <c r="M795" i="3" s="1"/>
  <c r="M794" i="3" s="1"/>
  <c r="L797" i="3"/>
  <c r="K797" i="3"/>
  <c r="K796" i="3" s="1"/>
  <c r="K795" i="3" s="1"/>
  <c r="K794" i="3" s="1"/>
  <c r="J797" i="3"/>
  <c r="R796" i="3"/>
  <c r="R795" i="3" s="1"/>
  <c r="O796" i="3"/>
  <c r="O795" i="3" s="1"/>
  <c r="O794" i="3" s="1"/>
  <c r="L796" i="3"/>
  <c r="L795" i="3" s="1"/>
  <c r="T794" i="3"/>
  <c r="R794" i="3"/>
  <c r="L794" i="3"/>
  <c r="I793" i="3"/>
  <c r="T792" i="3"/>
  <c r="S792" i="3"/>
  <c r="R792" i="3"/>
  <c r="Q792" i="3"/>
  <c r="P792" i="3"/>
  <c r="O792" i="3"/>
  <c r="O785" i="3" s="1"/>
  <c r="O784" i="3" s="1"/>
  <c r="O783" i="3" s="1"/>
  <c r="N792" i="3"/>
  <c r="M792" i="3"/>
  <c r="L792" i="3"/>
  <c r="K792" i="3"/>
  <c r="J792" i="3"/>
  <c r="I792" i="3"/>
  <c r="I791" i="3"/>
  <c r="T790" i="3"/>
  <c r="S790" i="3"/>
  <c r="R790" i="3"/>
  <c r="Q790" i="3"/>
  <c r="P790" i="3"/>
  <c r="O790" i="3"/>
  <c r="N790" i="3"/>
  <c r="M790" i="3"/>
  <c r="L790" i="3"/>
  <c r="K790" i="3"/>
  <c r="J790" i="3"/>
  <c r="I789" i="3"/>
  <c r="T788" i="3"/>
  <c r="S788" i="3"/>
  <c r="R788" i="3"/>
  <c r="Q788" i="3"/>
  <c r="P788" i="3"/>
  <c r="O788" i="3"/>
  <c r="N788" i="3"/>
  <c r="M788" i="3"/>
  <c r="L788" i="3"/>
  <c r="K788" i="3"/>
  <c r="I788" i="3" s="1"/>
  <c r="J788" i="3"/>
  <c r="I787" i="3"/>
  <c r="T786" i="3"/>
  <c r="S786" i="3"/>
  <c r="R786" i="3"/>
  <c r="Q786" i="3"/>
  <c r="P786" i="3"/>
  <c r="P785" i="3" s="1"/>
  <c r="P784" i="3" s="1"/>
  <c r="P783" i="3" s="1"/>
  <c r="O786" i="3"/>
  <c r="N786" i="3"/>
  <c r="M786" i="3"/>
  <c r="M785" i="3" s="1"/>
  <c r="M784" i="3" s="1"/>
  <c r="M783" i="3" s="1"/>
  <c r="L786" i="3"/>
  <c r="K786" i="3"/>
  <c r="J786" i="3"/>
  <c r="T785" i="3"/>
  <c r="T784" i="3" s="1"/>
  <c r="R785" i="3"/>
  <c r="R784" i="3" s="1"/>
  <c r="R783" i="3" s="1"/>
  <c r="R782" i="3" s="1"/>
  <c r="L785" i="3"/>
  <c r="L784" i="3" s="1"/>
  <c r="L783" i="3" s="1"/>
  <c r="L782" i="3" s="1"/>
  <c r="L775" i="3" s="1"/>
  <c r="J785" i="3"/>
  <c r="T783" i="3"/>
  <c r="T782" i="3" s="1"/>
  <c r="T775" i="3" s="1"/>
  <c r="I781" i="3"/>
  <c r="T780" i="3"/>
  <c r="S780" i="3"/>
  <c r="S779" i="3" s="1"/>
  <c r="R780" i="3"/>
  <c r="R779" i="3" s="1"/>
  <c r="Q780" i="3"/>
  <c r="P780" i="3"/>
  <c r="P779" i="3" s="1"/>
  <c r="O780" i="3"/>
  <c r="N780" i="3"/>
  <c r="M780" i="3"/>
  <c r="M779" i="3" s="1"/>
  <c r="M778" i="3" s="1"/>
  <c r="M777" i="3" s="1"/>
  <c r="M776" i="3" s="1"/>
  <c r="L780" i="3"/>
  <c r="K780" i="3"/>
  <c r="K779" i="3" s="1"/>
  <c r="J780" i="3"/>
  <c r="T779" i="3"/>
  <c r="T778" i="3" s="1"/>
  <c r="Q779" i="3"/>
  <c r="Q778" i="3" s="1"/>
  <c r="O779" i="3"/>
  <c r="O778" i="3" s="1"/>
  <c r="O777" i="3" s="1"/>
  <c r="O776" i="3" s="1"/>
  <c r="N779" i="3"/>
  <c r="N778" i="3" s="1"/>
  <c r="N777" i="3" s="1"/>
  <c r="N776" i="3" s="1"/>
  <c r="L779" i="3"/>
  <c r="L778" i="3" s="1"/>
  <c r="L777" i="3" s="1"/>
  <c r="L776" i="3" s="1"/>
  <c r="S778" i="3"/>
  <c r="S777" i="3" s="1"/>
  <c r="R778" i="3"/>
  <c r="R777" i="3" s="1"/>
  <c r="P778" i="3"/>
  <c r="P777" i="3" s="1"/>
  <c r="K778" i="3"/>
  <c r="K777" i="3" s="1"/>
  <c r="K776" i="3" s="1"/>
  <c r="T777" i="3"/>
  <c r="T776" i="3" s="1"/>
  <c r="Q777" i="3"/>
  <c r="Q776" i="3" s="1"/>
  <c r="S776" i="3"/>
  <c r="R776" i="3"/>
  <c r="P776" i="3"/>
  <c r="I774" i="3"/>
  <c r="I773" i="3"/>
  <c r="T772" i="3"/>
  <c r="T771" i="3" s="1"/>
  <c r="T770" i="3" s="1"/>
  <c r="T769" i="3" s="1"/>
  <c r="S772" i="3"/>
  <c r="R772" i="3"/>
  <c r="R771" i="3" s="1"/>
  <c r="R770" i="3" s="1"/>
  <c r="R769" i="3" s="1"/>
  <c r="Q772" i="3"/>
  <c r="P772" i="3"/>
  <c r="O772" i="3"/>
  <c r="O771" i="3" s="1"/>
  <c r="N772" i="3"/>
  <c r="M772" i="3"/>
  <c r="M771" i="3" s="1"/>
  <c r="L772" i="3"/>
  <c r="L771" i="3" s="1"/>
  <c r="K772" i="3"/>
  <c r="J772" i="3"/>
  <c r="S771" i="3"/>
  <c r="S770" i="3" s="1"/>
  <c r="S769" i="3" s="1"/>
  <c r="Q771" i="3"/>
  <c r="Q770" i="3" s="1"/>
  <c r="Q769" i="3" s="1"/>
  <c r="P771" i="3"/>
  <c r="P770" i="3" s="1"/>
  <c r="P769" i="3" s="1"/>
  <c r="N771" i="3"/>
  <c r="N770" i="3" s="1"/>
  <c r="K771" i="3"/>
  <c r="K770" i="3" s="1"/>
  <c r="O770" i="3"/>
  <c r="O769" i="3" s="1"/>
  <c r="M770" i="3"/>
  <c r="M769" i="3" s="1"/>
  <c r="L770" i="3"/>
  <c r="L769" i="3" s="1"/>
  <c r="N769" i="3"/>
  <c r="K769" i="3"/>
  <c r="I768" i="3"/>
  <c r="T767" i="3"/>
  <c r="T766" i="3" s="1"/>
  <c r="S767" i="3"/>
  <c r="S766" i="3" s="1"/>
  <c r="R767" i="3"/>
  <c r="Q767" i="3"/>
  <c r="P767" i="3"/>
  <c r="P766" i="3" s="1"/>
  <c r="O767" i="3"/>
  <c r="N767" i="3"/>
  <c r="N766" i="3" s="1"/>
  <c r="M767" i="3"/>
  <c r="L767" i="3"/>
  <c r="L766" i="3" s="1"/>
  <c r="R766" i="3"/>
  <c r="Q766" i="3"/>
  <c r="O766" i="3"/>
  <c r="I765" i="3"/>
  <c r="T764" i="3"/>
  <c r="S764" i="3"/>
  <c r="S763" i="3" s="1"/>
  <c r="R764" i="3"/>
  <c r="R763" i="3" s="1"/>
  <c r="Q764" i="3"/>
  <c r="P764" i="3"/>
  <c r="P763" i="3" s="1"/>
  <c r="P762" i="3" s="1"/>
  <c r="O764" i="3"/>
  <c r="N764" i="3"/>
  <c r="M764" i="3"/>
  <c r="M763" i="3" s="1"/>
  <c r="L764" i="3"/>
  <c r="K764" i="3"/>
  <c r="K763" i="3" s="1"/>
  <c r="J764" i="3"/>
  <c r="T763" i="3"/>
  <c r="T762" i="3" s="1"/>
  <c r="Q763" i="3"/>
  <c r="Q762" i="3" s="1"/>
  <c r="O763" i="3"/>
  <c r="O762" i="3" s="1"/>
  <c r="N763" i="3"/>
  <c r="N762" i="3" s="1"/>
  <c r="L763" i="3"/>
  <c r="L762" i="3" s="1"/>
  <c r="S762" i="3"/>
  <c r="R762" i="3"/>
  <c r="M762" i="3"/>
  <c r="K762" i="3"/>
  <c r="I761" i="3"/>
  <c r="T760" i="3"/>
  <c r="S760" i="3"/>
  <c r="R760" i="3"/>
  <c r="R759" i="3" s="1"/>
  <c r="Q760" i="3"/>
  <c r="P760" i="3"/>
  <c r="P759" i="3" s="1"/>
  <c r="P758" i="3" s="1"/>
  <c r="O760" i="3"/>
  <c r="O759" i="3" s="1"/>
  <c r="N760" i="3"/>
  <c r="M760" i="3"/>
  <c r="M759" i="3" s="1"/>
  <c r="L760" i="3"/>
  <c r="K760" i="3"/>
  <c r="J760" i="3"/>
  <c r="T759" i="3"/>
  <c r="T758" i="3" s="1"/>
  <c r="S759" i="3"/>
  <c r="S758" i="3" s="1"/>
  <c r="Q759" i="3"/>
  <c r="Q758" i="3" s="1"/>
  <c r="N759" i="3"/>
  <c r="N758" i="3" s="1"/>
  <c r="L759" i="3"/>
  <c r="L758" i="3" s="1"/>
  <c r="K759" i="3"/>
  <c r="K758" i="3" s="1"/>
  <c r="R758" i="3"/>
  <c r="O758" i="3"/>
  <c r="M758" i="3"/>
  <c r="I757" i="3"/>
  <c r="T756" i="3"/>
  <c r="T755" i="3" s="1"/>
  <c r="S756" i="3"/>
  <c r="R756" i="3"/>
  <c r="R755" i="3" s="1"/>
  <c r="Q756" i="3"/>
  <c r="P756" i="3"/>
  <c r="O756" i="3"/>
  <c r="O755" i="3" s="1"/>
  <c r="O754" i="3" s="1"/>
  <c r="N756" i="3"/>
  <c r="M756" i="3"/>
  <c r="M755" i="3" s="1"/>
  <c r="L756" i="3"/>
  <c r="L755" i="3" s="1"/>
  <c r="K756" i="3"/>
  <c r="J756" i="3"/>
  <c r="S755" i="3"/>
  <c r="S754" i="3" s="1"/>
  <c r="Q755" i="3"/>
  <c r="Q754" i="3" s="1"/>
  <c r="P755" i="3"/>
  <c r="P754" i="3" s="1"/>
  <c r="N755" i="3"/>
  <c r="N754" i="3" s="1"/>
  <c r="K755" i="3"/>
  <c r="K754" i="3" s="1"/>
  <c r="T754" i="3"/>
  <c r="R754" i="3"/>
  <c r="M754" i="3"/>
  <c r="L754" i="3"/>
  <c r="I753" i="3"/>
  <c r="I752" i="3"/>
  <c r="T751" i="3"/>
  <c r="S751" i="3"/>
  <c r="S750" i="3" s="1"/>
  <c r="R751" i="3"/>
  <c r="Q751" i="3"/>
  <c r="Q750" i="3" s="1"/>
  <c r="Q744" i="3" s="1"/>
  <c r="P751" i="3"/>
  <c r="O751" i="3"/>
  <c r="N751" i="3"/>
  <c r="M751" i="3"/>
  <c r="L751" i="3"/>
  <c r="T750" i="3"/>
  <c r="R750" i="3"/>
  <c r="R744" i="3" s="1"/>
  <c r="O750" i="3"/>
  <c r="N750" i="3"/>
  <c r="M750" i="3"/>
  <c r="L750" i="3"/>
  <c r="I749" i="3"/>
  <c r="I748" i="3"/>
  <c r="I747" i="3"/>
  <c r="T746" i="3"/>
  <c r="T745" i="3" s="1"/>
  <c r="S746" i="3"/>
  <c r="R746" i="3"/>
  <c r="R745" i="3" s="1"/>
  <c r="Q746" i="3"/>
  <c r="Q745" i="3" s="1"/>
  <c r="P746" i="3"/>
  <c r="O746" i="3"/>
  <c r="O745" i="3" s="1"/>
  <c r="O744" i="3" s="1"/>
  <c r="N746" i="3"/>
  <c r="M746" i="3"/>
  <c r="L746" i="3"/>
  <c r="K746" i="3"/>
  <c r="J746" i="3"/>
  <c r="J745" i="3" s="1"/>
  <c r="S745" i="3"/>
  <c r="P745" i="3"/>
  <c r="N745" i="3"/>
  <c r="N744" i="3" s="1"/>
  <c r="M745" i="3"/>
  <c r="K745" i="3"/>
  <c r="K744" i="3" s="1"/>
  <c r="T744" i="3"/>
  <c r="J744" i="3"/>
  <c r="I743" i="3"/>
  <c r="I742" i="3"/>
  <c r="I741" i="3"/>
  <c r="T740" i="3"/>
  <c r="S740" i="3"/>
  <c r="S739" i="3" s="1"/>
  <c r="R740" i="3"/>
  <c r="Q740" i="3"/>
  <c r="Q739" i="3" s="1"/>
  <c r="P740" i="3"/>
  <c r="P739" i="3" s="1"/>
  <c r="O740" i="3"/>
  <c r="N740" i="3"/>
  <c r="M740" i="3"/>
  <c r="L740" i="3"/>
  <c r="K740" i="3"/>
  <c r="K739" i="3" s="1"/>
  <c r="J740" i="3"/>
  <c r="T739" i="3"/>
  <c r="R739" i="3"/>
  <c r="O739" i="3"/>
  <c r="M739" i="3"/>
  <c r="L739" i="3"/>
  <c r="J739" i="3"/>
  <c r="I738" i="3"/>
  <c r="I737" i="3"/>
  <c r="I736" i="3"/>
  <c r="T735" i="3"/>
  <c r="T734" i="3" s="1"/>
  <c r="S735" i="3"/>
  <c r="S734" i="3" s="1"/>
  <c r="S733" i="3" s="1"/>
  <c r="R735" i="3"/>
  <c r="Q735" i="3"/>
  <c r="Q734" i="3" s="1"/>
  <c r="P735" i="3"/>
  <c r="O735" i="3"/>
  <c r="N735" i="3"/>
  <c r="N734" i="3" s="1"/>
  <c r="M735" i="3"/>
  <c r="L735" i="3"/>
  <c r="L734" i="3" s="1"/>
  <c r="L733" i="3" s="1"/>
  <c r="K735" i="3"/>
  <c r="J735" i="3"/>
  <c r="R734" i="3"/>
  <c r="P734" i="3"/>
  <c r="P733" i="3" s="1"/>
  <c r="O734" i="3"/>
  <c r="M734" i="3"/>
  <c r="J734" i="3"/>
  <c r="T733" i="3"/>
  <c r="T732" i="3" s="1"/>
  <c r="T731" i="3" s="1"/>
  <c r="Q733" i="3"/>
  <c r="I730" i="3"/>
  <c r="T729" i="3"/>
  <c r="S729" i="3"/>
  <c r="S728" i="3" s="1"/>
  <c r="S727" i="3" s="1"/>
  <c r="S726" i="3" s="1"/>
  <c r="S725" i="3" s="1"/>
  <c r="R729" i="3"/>
  <c r="Q729" i="3"/>
  <c r="Q728" i="3" s="1"/>
  <c r="Q727" i="3" s="1"/>
  <c r="Q726" i="3" s="1"/>
  <c r="Q725" i="3" s="1"/>
  <c r="P729" i="3"/>
  <c r="O729" i="3"/>
  <c r="N729" i="3"/>
  <c r="N728" i="3" s="1"/>
  <c r="N727" i="3" s="1"/>
  <c r="N726" i="3" s="1"/>
  <c r="N725" i="3" s="1"/>
  <c r="M729" i="3"/>
  <c r="L729" i="3"/>
  <c r="K729" i="3"/>
  <c r="K728" i="3" s="1"/>
  <c r="J729" i="3"/>
  <c r="T728" i="3"/>
  <c r="T727" i="3" s="1"/>
  <c r="T726" i="3" s="1"/>
  <c r="T725" i="3" s="1"/>
  <c r="T724" i="3" s="1"/>
  <c r="R728" i="3"/>
  <c r="R727" i="3" s="1"/>
  <c r="O728" i="3"/>
  <c r="O727" i="3" s="1"/>
  <c r="O726" i="3" s="1"/>
  <c r="O725" i="3" s="1"/>
  <c r="M728" i="3"/>
  <c r="M727" i="3" s="1"/>
  <c r="L728" i="3"/>
  <c r="L727" i="3" s="1"/>
  <c r="J728" i="3"/>
  <c r="K727" i="3"/>
  <c r="K726" i="3" s="1"/>
  <c r="K725" i="3" s="1"/>
  <c r="R726" i="3"/>
  <c r="R725" i="3" s="1"/>
  <c r="M726" i="3"/>
  <c r="M725" i="3" s="1"/>
  <c r="L726" i="3"/>
  <c r="L725" i="3" s="1"/>
  <c r="I723" i="3"/>
  <c r="I722" i="3"/>
  <c r="T721" i="3"/>
  <c r="S721" i="3"/>
  <c r="S720" i="3" s="1"/>
  <c r="R721" i="3"/>
  <c r="R720" i="3" s="1"/>
  <c r="Q721" i="3"/>
  <c r="P721" i="3"/>
  <c r="P720" i="3" s="1"/>
  <c r="O721" i="3"/>
  <c r="N721" i="3"/>
  <c r="M721" i="3"/>
  <c r="M720" i="3" s="1"/>
  <c r="M719" i="3" s="1"/>
  <c r="M718" i="3" s="1"/>
  <c r="L721" i="3"/>
  <c r="K721" i="3"/>
  <c r="K720" i="3" s="1"/>
  <c r="J721" i="3"/>
  <c r="T720" i="3"/>
  <c r="T719" i="3" s="1"/>
  <c r="Q720" i="3"/>
  <c r="Q719" i="3" s="1"/>
  <c r="O720" i="3"/>
  <c r="O719" i="3" s="1"/>
  <c r="O718" i="3" s="1"/>
  <c r="N720" i="3"/>
  <c r="N719" i="3" s="1"/>
  <c r="L720" i="3"/>
  <c r="L719" i="3" s="1"/>
  <c r="L718" i="3" s="1"/>
  <c r="S719" i="3"/>
  <c r="S718" i="3" s="1"/>
  <c r="R719" i="3"/>
  <c r="R718" i="3" s="1"/>
  <c r="P719" i="3"/>
  <c r="P718" i="3" s="1"/>
  <c r="K719" i="3"/>
  <c r="K718" i="3" s="1"/>
  <c r="T718" i="3"/>
  <c r="Q718" i="3"/>
  <c r="N718" i="3"/>
  <c r="I717" i="3"/>
  <c r="O716" i="3"/>
  <c r="I716" i="3"/>
  <c r="I715" i="3"/>
  <c r="T714" i="3"/>
  <c r="T713" i="3" s="1"/>
  <c r="S714" i="3"/>
  <c r="R714" i="3"/>
  <c r="Q714" i="3"/>
  <c r="P714" i="3"/>
  <c r="O714" i="3"/>
  <c r="O713" i="3" s="1"/>
  <c r="N714" i="3"/>
  <c r="N713" i="3" s="1"/>
  <c r="M714" i="3"/>
  <c r="M713" i="3" s="1"/>
  <c r="L714" i="3"/>
  <c r="S713" i="3"/>
  <c r="R713" i="3"/>
  <c r="Q713" i="3"/>
  <c r="P713" i="3"/>
  <c r="I712" i="3"/>
  <c r="T711" i="3"/>
  <c r="T710" i="3" s="1"/>
  <c r="S711" i="3"/>
  <c r="S710" i="3" s="1"/>
  <c r="R711" i="3"/>
  <c r="Q711" i="3"/>
  <c r="Q710" i="3" s="1"/>
  <c r="P711" i="3"/>
  <c r="O711" i="3"/>
  <c r="N711" i="3"/>
  <c r="N710" i="3" s="1"/>
  <c r="M711" i="3"/>
  <c r="L711" i="3"/>
  <c r="L710" i="3" s="1"/>
  <c r="K711" i="3"/>
  <c r="K710" i="3" s="1"/>
  <c r="J711" i="3"/>
  <c r="R710" i="3"/>
  <c r="R699" i="3" s="1"/>
  <c r="R698" i="3" s="1"/>
  <c r="R697" i="3" s="1"/>
  <c r="P710" i="3"/>
  <c r="O710" i="3"/>
  <c r="O699" i="3" s="1"/>
  <c r="O698" i="3" s="1"/>
  <c r="O697" i="3" s="1"/>
  <c r="M710" i="3"/>
  <c r="M699" i="3" s="1"/>
  <c r="M698" i="3" s="1"/>
  <c r="M697" i="3" s="1"/>
  <c r="J710" i="3"/>
  <c r="I709" i="3"/>
  <c r="O708" i="3"/>
  <c r="N708" i="3"/>
  <c r="I708" i="3"/>
  <c r="I707" i="3"/>
  <c r="T706" i="3"/>
  <c r="S706" i="3"/>
  <c r="R706" i="3"/>
  <c r="Q706" i="3"/>
  <c r="P706" i="3"/>
  <c r="O706" i="3"/>
  <c r="N706" i="3"/>
  <c r="M706" i="3"/>
  <c r="L706" i="3"/>
  <c r="K706" i="3"/>
  <c r="J706" i="3"/>
  <c r="I705" i="3"/>
  <c r="N704" i="3"/>
  <c r="I704" i="3"/>
  <c r="I703" i="3"/>
  <c r="T702" i="3"/>
  <c r="S702" i="3"/>
  <c r="R702" i="3"/>
  <c r="Q702" i="3"/>
  <c r="P702" i="3"/>
  <c r="O702" i="3"/>
  <c r="N702" i="3"/>
  <c r="M702" i="3"/>
  <c r="L702" i="3"/>
  <c r="I702" i="3"/>
  <c r="I701" i="3"/>
  <c r="T700" i="3"/>
  <c r="T699" i="3" s="1"/>
  <c r="T698" i="3" s="1"/>
  <c r="T697" i="3" s="1"/>
  <c r="S700" i="3"/>
  <c r="R700" i="3"/>
  <c r="Q700" i="3"/>
  <c r="P700" i="3"/>
  <c r="O700" i="3"/>
  <c r="N700" i="3"/>
  <c r="N699" i="3" s="1"/>
  <c r="M700" i="3"/>
  <c r="L700" i="3"/>
  <c r="L699" i="3" s="1"/>
  <c r="K700" i="3"/>
  <c r="K699" i="3" s="1"/>
  <c r="J700" i="3"/>
  <c r="P699" i="3"/>
  <c r="P698" i="3" s="1"/>
  <c r="P697" i="3" s="1"/>
  <c r="J699" i="3"/>
  <c r="N698" i="3"/>
  <c r="N697" i="3" s="1"/>
  <c r="L698" i="3"/>
  <c r="J698" i="3"/>
  <c r="I696" i="3"/>
  <c r="T695" i="3"/>
  <c r="T694" i="3" s="1"/>
  <c r="S695" i="3"/>
  <c r="S694" i="3" s="1"/>
  <c r="S693" i="3" s="1"/>
  <c r="S692" i="3" s="1"/>
  <c r="R695" i="3"/>
  <c r="R694" i="3" s="1"/>
  <c r="Q695" i="3"/>
  <c r="P695" i="3"/>
  <c r="O695" i="3"/>
  <c r="O694" i="3" s="1"/>
  <c r="N695" i="3"/>
  <c r="M695" i="3"/>
  <c r="M694" i="3" s="1"/>
  <c r="M693" i="3" s="1"/>
  <c r="M692" i="3" s="1"/>
  <c r="L695" i="3"/>
  <c r="L694" i="3" s="1"/>
  <c r="K695" i="3"/>
  <c r="J695" i="3"/>
  <c r="Q694" i="3"/>
  <c r="Q693" i="3" s="1"/>
  <c r="Q692" i="3" s="1"/>
  <c r="P694" i="3"/>
  <c r="P693" i="3" s="1"/>
  <c r="N694" i="3"/>
  <c r="N693" i="3" s="1"/>
  <c r="N692" i="3" s="1"/>
  <c r="K694" i="3"/>
  <c r="T693" i="3"/>
  <c r="T692" i="3" s="1"/>
  <c r="R693" i="3"/>
  <c r="R692" i="3" s="1"/>
  <c r="O693" i="3"/>
  <c r="O692" i="3" s="1"/>
  <c r="L693" i="3"/>
  <c r="L692" i="3" s="1"/>
  <c r="K693" i="3"/>
  <c r="P692" i="3"/>
  <c r="K692" i="3"/>
  <c r="I691" i="3"/>
  <c r="M690" i="3"/>
  <c r="M689" i="3" s="1"/>
  <c r="I689" i="3" s="1"/>
  <c r="M688" i="3"/>
  <c r="I688" i="3" s="1"/>
  <c r="I687" i="3"/>
  <c r="I686" i="3"/>
  <c r="I685" i="3"/>
  <c r="T684" i="3"/>
  <c r="T683" i="3" s="1"/>
  <c r="S684" i="3"/>
  <c r="R684" i="3"/>
  <c r="Q684" i="3"/>
  <c r="P684" i="3"/>
  <c r="O684" i="3"/>
  <c r="O683" i="3" s="1"/>
  <c r="O682" i="3" s="1"/>
  <c r="O681" i="3" s="1"/>
  <c r="O680" i="3" s="1"/>
  <c r="N684" i="3"/>
  <c r="N683" i="3" s="1"/>
  <c r="M684" i="3"/>
  <c r="M683" i="3" s="1"/>
  <c r="M682" i="3" s="1"/>
  <c r="M681" i="3" s="1"/>
  <c r="M680" i="3" s="1"/>
  <c r="M679" i="3" s="1"/>
  <c r="L684" i="3"/>
  <c r="L683" i="3" s="1"/>
  <c r="L682" i="3" s="1"/>
  <c r="K684" i="3"/>
  <c r="J684" i="3"/>
  <c r="S683" i="3"/>
  <c r="S682" i="3" s="1"/>
  <c r="S681" i="3" s="1"/>
  <c r="S680" i="3" s="1"/>
  <c r="R683" i="3"/>
  <c r="R682" i="3" s="1"/>
  <c r="Q683" i="3"/>
  <c r="P683" i="3"/>
  <c r="P682" i="3" s="1"/>
  <c r="P681" i="3" s="1"/>
  <c r="P680" i="3" s="1"/>
  <c r="P679" i="3" s="1"/>
  <c r="P672" i="3" s="1"/>
  <c r="K683" i="3"/>
  <c r="K682" i="3" s="1"/>
  <c r="J683" i="3"/>
  <c r="J682" i="3" s="1"/>
  <c r="J681" i="3" s="1"/>
  <c r="T682" i="3"/>
  <c r="T681" i="3" s="1"/>
  <c r="T680" i="3" s="1"/>
  <c r="Q682" i="3"/>
  <c r="N682" i="3"/>
  <c r="N681" i="3" s="1"/>
  <c r="N680" i="3" s="1"/>
  <c r="R681" i="3"/>
  <c r="R680" i="3" s="1"/>
  <c r="R679" i="3" s="1"/>
  <c r="R672" i="3" s="1"/>
  <c r="Q681" i="3"/>
  <c r="Q680" i="3" s="1"/>
  <c r="K681" i="3"/>
  <c r="K680" i="3" s="1"/>
  <c r="I678" i="3"/>
  <c r="T677" i="3"/>
  <c r="S677" i="3"/>
  <c r="R677" i="3"/>
  <c r="R676" i="3" s="1"/>
  <c r="Q677" i="3"/>
  <c r="P677" i="3"/>
  <c r="P676" i="3" s="1"/>
  <c r="P675" i="3" s="1"/>
  <c r="P674" i="3" s="1"/>
  <c r="P673" i="3" s="1"/>
  <c r="O677" i="3"/>
  <c r="O676" i="3" s="1"/>
  <c r="O675" i="3" s="1"/>
  <c r="O674" i="3" s="1"/>
  <c r="O673" i="3" s="1"/>
  <c r="N677" i="3"/>
  <c r="M677" i="3"/>
  <c r="M676" i="3" s="1"/>
  <c r="M675" i="3" s="1"/>
  <c r="M674" i="3" s="1"/>
  <c r="M673" i="3" s="1"/>
  <c r="L677" i="3"/>
  <c r="K677" i="3"/>
  <c r="J677" i="3"/>
  <c r="T676" i="3"/>
  <c r="T675" i="3" s="1"/>
  <c r="S676" i="3"/>
  <c r="S675" i="3" s="1"/>
  <c r="S674" i="3" s="1"/>
  <c r="S673" i="3" s="1"/>
  <c r="Q676" i="3"/>
  <c r="Q675" i="3" s="1"/>
  <c r="N676" i="3"/>
  <c r="L676" i="3"/>
  <c r="L675" i="3" s="1"/>
  <c r="K676" i="3"/>
  <c r="K675" i="3" s="1"/>
  <c r="K674" i="3" s="1"/>
  <c r="K673" i="3" s="1"/>
  <c r="R675" i="3"/>
  <c r="N675" i="3"/>
  <c r="T674" i="3"/>
  <c r="R674" i="3"/>
  <c r="R673" i="3" s="1"/>
  <c r="Q674" i="3"/>
  <c r="Q673" i="3" s="1"/>
  <c r="N674" i="3"/>
  <c r="L674" i="3"/>
  <c r="T673" i="3"/>
  <c r="N673" i="3"/>
  <c r="L673" i="3"/>
  <c r="I671" i="3"/>
  <c r="T670" i="3"/>
  <c r="T669" i="3" s="1"/>
  <c r="T668" i="3" s="1"/>
  <c r="S670" i="3"/>
  <c r="R670" i="3"/>
  <c r="Q670" i="3"/>
  <c r="Q669" i="3" s="1"/>
  <c r="Q668" i="3" s="1"/>
  <c r="P670" i="3"/>
  <c r="O670" i="3"/>
  <c r="O669" i="3" s="1"/>
  <c r="O668" i="3" s="1"/>
  <c r="N670" i="3"/>
  <c r="N669" i="3" s="1"/>
  <c r="N668" i="3" s="1"/>
  <c r="M670" i="3"/>
  <c r="L670" i="3"/>
  <c r="K670" i="3"/>
  <c r="J670" i="3"/>
  <c r="S669" i="3"/>
  <c r="S668" i="3" s="1"/>
  <c r="R669" i="3"/>
  <c r="R668" i="3" s="1"/>
  <c r="P669" i="3"/>
  <c r="P668" i="3" s="1"/>
  <c r="M669" i="3"/>
  <c r="M668" i="3" s="1"/>
  <c r="K669" i="3"/>
  <c r="K668" i="3" s="1"/>
  <c r="J669" i="3"/>
  <c r="I667" i="3"/>
  <c r="T666" i="3"/>
  <c r="T665" i="3" s="1"/>
  <c r="S666" i="3"/>
  <c r="S665" i="3" s="1"/>
  <c r="R666" i="3"/>
  <c r="Q666" i="3"/>
  <c r="Q665" i="3" s="1"/>
  <c r="P666" i="3"/>
  <c r="O666" i="3"/>
  <c r="N666" i="3"/>
  <c r="N665" i="3" s="1"/>
  <c r="N664" i="3" s="1"/>
  <c r="M666" i="3"/>
  <c r="L666" i="3"/>
  <c r="L665" i="3" s="1"/>
  <c r="L664" i="3" s="1"/>
  <c r="K666" i="3"/>
  <c r="K665" i="3" s="1"/>
  <c r="K664" i="3" s="1"/>
  <c r="J666" i="3"/>
  <c r="I666" i="3"/>
  <c r="R665" i="3"/>
  <c r="R664" i="3" s="1"/>
  <c r="P665" i="3"/>
  <c r="P664" i="3" s="1"/>
  <c r="O665" i="3"/>
  <c r="O664" i="3" s="1"/>
  <c r="M665" i="3"/>
  <c r="M664" i="3" s="1"/>
  <c r="J665" i="3"/>
  <c r="T664" i="3"/>
  <c r="S664" i="3"/>
  <c r="Q664" i="3"/>
  <c r="I663" i="3"/>
  <c r="I662" i="3"/>
  <c r="T661" i="3"/>
  <c r="T660" i="3" s="1"/>
  <c r="T659" i="3" s="1"/>
  <c r="S661" i="3"/>
  <c r="R661" i="3"/>
  <c r="R660" i="3" s="1"/>
  <c r="R659" i="3" s="1"/>
  <c r="Q661" i="3"/>
  <c r="Q660" i="3" s="1"/>
  <c r="P661" i="3"/>
  <c r="O661" i="3"/>
  <c r="O660" i="3" s="1"/>
  <c r="N661" i="3"/>
  <c r="M661" i="3"/>
  <c r="L661" i="3"/>
  <c r="L660" i="3" s="1"/>
  <c r="L659" i="3" s="1"/>
  <c r="K661" i="3"/>
  <c r="J661" i="3"/>
  <c r="S660" i="3"/>
  <c r="S659" i="3" s="1"/>
  <c r="P660" i="3"/>
  <c r="P659" i="3" s="1"/>
  <c r="N660" i="3"/>
  <c r="N659" i="3" s="1"/>
  <c r="M660" i="3"/>
  <c r="M659" i="3" s="1"/>
  <c r="K660" i="3"/>
  <c r="K659" i="3" s="1"/>
  <c r="Q659" i="3"/>
  <c r="O659" i="3"/>
  <c r="I658" i="3"/>
  <c r="T657" i="3"/>
  <c r="T656" i="3" s="1"/>
  <c r="S657" i="3"/>
  <c r="R657" i="3"/>
  <c r="Q657" i="3"/>
  <c r="Q656" i="3" s="1"/>
  <c r="Q655" i="3" s="1"/>
  <c r="P657" i="3"/>
  <c r="O657" i="3"/>
  <c r="O656" i="3" s="1"/>
  <c r="N657" i="3"/>
  <c r="N656" i="3" s="1"/>
  <c r="M657" i="3"/>
  <c r="L657" i="3"/>
  <c r="K657" i="3"/>
  <c r="J657" i="3"/>
  <c r="S656" i="3"/>
  <c r="S655" i="3" s="1"/>
  <c r="R656" i="3"/>
  <c r="R655" i="3" s="1"/>
  <c r="P656" i="3"/>
  <c r="P655" i="3" s="1"/>
  <c r="M656" i="3"/>
  <c r="M655" i="3" s="1"/>
  <c r="K656" i="3"/>
  <c r="K655" i="3" s="1"/>
  <c r="J656" i="3"/>
  <c r="T655" i="3"/>
  <c r="O655" i="3"/>
  <c r="N655" i="3"/>
  <c r="I654" i="3"/>
  <c r="I653" i="3"/>
  <c r="I652" i="3"/>
  <c r="T651" i="3"/>
  <c r="S651" i="3"/>
  <c r="S650" i="3" s="1"/>
  <c r="R651" i="3"/>
  <c r="Q651" i="3"/>
  <c r="P651" i="3"/>
  <c r="P650" i="3" s="1"/>
  <c r="P649" i="3" s="1"/>
  <c r="O651" i="3"/>
  <c r="N651" i="3"/>
  <c r="N650" i="3" s="1"/>
  <c r="M651" i="3"/>
  <c r="M650" i="3" s="1"/>
  <c r="I650" i="3" s="1"/>
  <c r="L651" i="3"/>
  <c r="K651" i="3"/>
  <c r="K650" i="3" s="1"/>
  <c r="K649" i="3" s="1"/>
  <c r="J651" i="3"/>
  <c r="I651" i="3" s="1"/>
  <c r="T650" i="3"/>
  <c r="T649" i="3" s="1"/>
  <c r="R650" i="3"/>
  <c r="R649" i="3" s="1"/>
  <c r="Q650" i="3"/>
  <c r="Q649" i="3" s="1"/>
  <c r="O650" i="3"/>
  <c r="O649" i="3" s="1"/>
  <c r="L650" i="3"/>
  <c r="L649" i="3" s="1"/>
  <c r="J650" i="3"/>
  <c r="J649" i="3" s="1"/>
  <c r="S649" i="3"/>
  <c r="N649" i="3"/>
  <c r="I648" i="3"/>
  <c r="I647" i="3"/>
  <c r="T646" i="3"/>
  <c r="T645" i="3" s="1"/>
  <c r="S646" i="3"/>
  <c r="S645" i="3" s="1"/>
  <c r="R646" i="3"/>
  <c r="Q646" i="3"/>
  <c r="Q645" i="3" s="1"/>
  <c r="P646" i="3"/>
  <c r="O646" i="3"/>
  <c r="N646" i="3"/>
  <c r="N645" i="3" s="1"/>
  <c r="N644" i="3" s="1"/>
  <c r="M646" i="3"/>
  <c r="L646" i="3"/>
  <c r="L645" i="3" s="1"/>
  <c r="L644" i="3" s="1"/>
  <c r="K646" i="3"/>
  <c r="K645" i="3" s="1"/>
  <c r="K644" i="3" s="1"/>
  <c r="K643" i="3" s="1"/>
  <c r="J646" i="3"/>
  <c r="I646" i="3"/>
  <c r="R645" i="3"/>
  <c r="R644" i="3" s="1"/>
  <c r="P645" i="3"/>
  <c r="P644" i="3" s="1"/>
  <c r="O645" i="3"/>
  <c r="O644" i="3" s="1"/>
  <c r="M645" i="3"/>
  <c r="M644" i="3" s="1"/>
  <c r="J645" i="3"/>
  <c r="T644" i="3"/>
  <c r="S644" i="3"/>
  <c r="S643" i="3" s="1"/>
  <c r="Q644" i="3"/>
  <c r="P643" i="3"/>
  <c r="I642" i="3"/>
  <c r="T641" i="3"/>
  <c r="S641" i="3"/>
  <c r="R641" i="3"/>
  <c r="Q641" i="3"/>
  <c r="P641" i="3"/>
  <c r="O641" i="3"/>
  <c r="N641" i="3"/>
  <c r="M641" i="3"/>
  <c r="M638" i="3" s="1"/>
  <c r="L641" i="3"/>
  <c r="K641" i="3"/>
  <c r="J641" i="3"/>
  <c r="I640" i="3"/>
  <c r="T639" i="3"/>
  <c r="S639" i="3"/>
  <c r="R639" i="3"/>
  <c r="R638" i="3" s="1"/>
  <c r="Q639" i="3"/>
  <c r="Q638" i="3" s="1"/>
  <c r="P639" i="3"/>
  <c r="O639" i="3"/>
  <c r="O638" i="3" s="1"/>
  <c r="N639" i="3"/>
  <c r="M639" i="3"/>
  <c r="L639" i="3"/>
  <c r="K639" i="3"/>
  <c r="J639" i="3"/>
  <c r="J638" i="3" s="1"/>
  <c r="I639" i="3"/>
  <c r="S638" i="3"/>
  <c r="P638" i="3"/>
  <c r="N638" i="3"/>
  <c r="K638" i="3"/>
  <c r="I637" i="3"/>
  <c r="T636" i="3"/>
  <c r="S636" i="3"/>
  <c r="S635" i="3" s="1"/>
  <c r="S634" i="3" s="1"/>
  <c r="S633" i="3" s="1"/>
  <c r="R636" i="3"/>
  <c r="R635" i="3" s="1"/>
  <c r="Q636" i="3"/>
  <c r="P636" i="3"/>
  <c r="P635" i="3" s="1"/>
  <c r="O636" i="3"/>
  <c r="N636" i="3"/>
  <c r="M636" i="3"/>
  <c r="M635" i="3" s="1"/>
  <c r="L636" i="3"/>
  <c r="K636" i="3"/>
  <c r="K635" i="3" s="1"/>
  <c r="K634" i="3" s="1"/>
  <c r="K633" i="3" s="1"/>
  <c r="J636" i="3"/>
  <c r="T635" i="3"/>
  <c r="Q635" i="3"/>
  <c r="O635" i="3"/>
  <c r="N635" i="3"/>
  <c r="N634" i="3" s="1"/>
  <c r="N633" i="3" s="1"/>
  <c r="L635" i="3"/>
  <c r="R634" i="3"/>
  <c r="R633" i="3" s="1"/>
  <c r="P634" i="3"/>
  <c r="P633" i="3" s="1"/>
  <c r="P632" i="3" s="1"/>
  <c r="I631" i="3"/>
  <c r="T630" i="3"/>
  <c r="S630" i="3"/>
  <c r="R630" i="3"/>
  <c r="Q630" i="3"/>
  <c r="P630" i="3"/>
  <c r="P629" i="3" s="1"/>
  <c r="O630" i="3"/>
  <c r="N630" i="3"/>
  <c r="M630" i="3"/>
  <c r="M629" i="3" s="1"/>
  <c r="L630" i="3"/>
  <c r="T629" i="3"/>
  <c r="S629" i="3"/>
  <c r="R629" i="3"/>
  <c r="Q629" i="3"/>
  <c r="O629" i="3"/>
  <c r="N629" i="3"/>
  <c r="L629" i="3"/>
  <c r="I628" i="3"/>
  <c r="T627" i="3"/>
  <c r="T626" i="3" s="1"/>
  <c r="S627" i="3"/>
  <c r="R627" i="3"/>
  <c r="R626" i="3" s="1"/>
  <c r="Q627" i="3"/>
  <c r="P627" i="3"/>
  <c r="O627" i="3"/>
  <c r="O626" i="3" s="1"/>
  <c r="O625" i="3" s="1"/>
  <c r="N627" i="3"/>
  <c r="M627" i="3"/>
  <c r="M626" i="3" s="1"/>
  <c r="M625" i="3" s="1"/>
  <c r="L627" i="3"/>
  <c r="L626" i="3" s="1"/>
  <c r="L625" i="3" s="1"/>
  <c r="K627" i="3"/>
  <c r="J627" i="3"/>
  <c r="S626" i="3"/>
  <c r="S625" i="3" s="1"/>
  <c r="Q626" i="3"/>
  <c r="Q625" i="3" s="1"/>
  <c r="P626" i="3"/>
  <c r="P625" i="3" s="1"/>
  <c r="N626" i="3"/>
  <c r="N625" i="3" s="1"/>
  <c r="K626" i="3"/>
  <c r="K625" i="3" s="1"/>
  <c r="T625" i="3"/>
  <c r="R625" i="3"/>
  <c r="I624" i="3"/>
  <c r="T623" i="3"/>
  <c r="T622" i="3" s="1"/>
  <c r="T621" i="3" s="1"/>
  <c r="S623" i="3"/>
  <c r="R623" i="3"/>
  <c r="R622" i="3" s="1"/>
  <c r="R621" i="3" s="1"/>
  <c r="Q623" i="3"/>
  <c r="Q622" i="3" s="1"/>
  <c r="Q621" i="3" s="1"/>
  <c r="Q620" i="3" s="1"/>
  <c r="P623" i="3"/>
  <c r="O623" i="3"/>
  <c r="O622" i="3" s="1"/>
  <c r="N623" i="3"/>
  <c r="M623" i="3"/>
  <c r="L623" i="3"/>
  <c r="L622" i="3" s="1"/>
  <c r="L621" i="3" s="1"/>
  <c r="K623" i="3"/>
  <c r="J623" i="3"/>
  <c r="J622" i="3" s="1"/>
  <c r="I623" i="3"/>
  <c r="S622" i="3"/>
  <c r="S621" i="3" s="1"/>
  <c r="S620" i="3" s="1"/>
  <c r="P622" i="3"/>
  <c r="P621" i="3" s="1"/>
  <c r="P620" i="3" s="1"/>
  <c r="N622" i="3"/>
  <c r="N621" i="3" s="1"/>
  <c r="M622" i="3"/>
  <c r="M621" i="3" s="1"/>
  <c r="M620" i="3" s="1"/>
  <c r="K622" i="3"/>
  <c r="K621" i="3" s="1"/>
  <c r="K620" i="3" s="1"/>
  <c r="O621" i="3"/>
  <c r="O620" i="3" s="1"/>
  <c r="N620" i="3"/>
  <c r="I619" i="3"/>
  <c r="T618" i="3"/>
  <c r="S618" i="3"/>
  <c r="R618" i="3"/>
  <c r="Q618" i="3"/>
  <c r="P618" i="3"/>
  <c r="O618" i="3"/>
  <c r="I617" i="3"/>
  <c r="N616" i="3"/>
  <c r="I616" i="3"/>
  <c r="I615" i="3"/>
  <c r="T614" i="3"/>
  <c r="S614" i="3"/>
  <c r="R614" i="3"/>
  <c r="Q614" i="3"/>
  <c r="P614" i="3"/>
  <c r="O614" i="3"/>
  <c r="N614" i="3"/>
  <c r="N611" i="3" s="1"/>
  <c r="N610" i="3" s="1"/>
  <c r="N609" i="3" s="1"/>
  <c r="N608" i="3" s="1"/>
  <c r="M614" i="3"/>
  <c r="L614" i="3"/>
  <c r="K614" i="3"/>
  <c r="J614" i="3"/>
  <c r="I613" i="3"/>
  <c r="T612" i="3"/>
  <c r="S612" i="3"/>
  <c r="S611" i="3" s="1"/>
  <c r="S610" i="3" s="1"/>
  <c r="S609" i="3" s="1"/>
  <c r="R612" i="3"/>
  <c r="R611" i="3" s="1"/>
  <c r="R610" i="3" s="1"/>
  <c r="R609" i="3" s="1"/>
  <c r="Q612" i="3"/>
  <c r="P612" i="3"/>
  <c r="O612" i="3"/>
  <c r="N612" i="3"/>
  <c r="M612" i="3"/>
  <c r="M611" i="3" s="1"/>
  <c r="M610" i="3" s="1"/>
  <c r="M609" i="3" s="1"/>
  <c r="L612" i="3"/>
  <c r="K612" i="3"/>
  <c r="K611" i="3" s="1"/>
  <c r="K610" i="3" s="1"/>
  <c r="K609" i="3" s="1"/>
  <c r="J612" i="3"/>
  <c r="T611" i="3"/>
  <c r="T610" i="3" s="1"/>
  <c r="T609" i="3" s="1"/>
  <c r="Q611" i="3"/>
  <c r="Q610" i="3" s="1"/>
  <c r="Q609" i="3" s="1"/>
  <c r="O611" i="3"/>
  <c r="O610" i="3" s="1"/>
  <c r="L611" i="3"/>
  <c r="L610" i="3" s="1"/>
  <c r="L609" i="3" s="1"/>
  <c r="O609" i="3"/>
  <c r="S608" i="3"/>
  <c r="I607" i="3"/>
  <c r="T606" i="3"/>
  <c r="S606" i="3"/>
  <c r="R606" i="3"/>
  <c r="R605" i="3" s="1"/>
  <c r="R604" i="3" s="1"/>
  <c r="R603" i="3" s="1"/>
  <c r="R602" i="3" s="1"/>
  <c r="Q606" i="3"/>
  <c r="P606" i="3"/>
  <c r="P605" i="3" s="1"/>
  <c r="O606" i="3"/>
  <c r="O605" i="3" s="1"/>
  <c r="N606" i="3"/>
  <c r="M606" i="3"/>
  <c r="M605" i="3" s="1"/>
  <c r="M604" i="3" s="1"/>
  <c r="M603" i="3" s="1"/>
  <c r="M602" i="3" s="1"/>
  <c r="L606" i="3"/>
  <c r="K606" i="3"/>
  <c r="J606" i="3"/>
  <c r="I606" i="3" s="1"/>
  <c r="T605" i="3"/>
  <c r="T604" i="3" s="1"/>
  <c r="T603" i="3" s="1"/>
  <c r="T602" i="3" s="1"/>
  <c r="S605" i="3"/>
  <c r="S604" i="3" s="1"/>
  <c r="S603" i="3" s="1"/>
  <c r="S602" i="3" s="1"/>
  <c r="Q605" i="3"/>
  <c r="Q604" i="3" s="1"/>
  <c r="N605" i="3"/>
  <c r="N604" i="3" s="1"/>
  <c r="L605" i="3"/>
  <c r="L604" i="3" s="1"/>
  <c r="L603" i="3" s="1"/>
  <c r="L602" i="3" s="1"/>
  <c r="K605" i="3"/>
  <c r="K604" i="3" s="1"/>
  <c r="P604" i="3"/>
  <c r="P603" i="3" s="1"/>
  <c r="P602" i="3" s="1"/>
  <c r="O604" i="3"/>
  <c r="O603" i="3" s="1"/>
  <c r="O602" i="3" s="1"/>
  <c r="Q603" i="3"/>
  <c r="Q602" i="3" s="1"/>
  <c r="N603" i="3"/>
  <c r="N602" i="3" s="1"/>
  <c r="K603" i="3"/>
  <c r="K602" i="3" s="1"/>
  <c r="I600" i="3"/>
  <c r="S599" i="3"/>
  <c r="S598" i="3" s="1"/>
  <c r="I599" i="3"/>
  <c r="I598" i="3"/>
  <c r="I597" i="3"/>
  <c r="S596" i="3"/>
  <c r="I596" i="3" s="1"/>
  <c r="I595" i="3"/>
  <c r="S594" i="3"/>
  <c r="I594" i="3" s="1"/>
  <c r="I593" i="3"/>
  <c r="S592" i="3"/>
  <c r="I587" i="3"/>
  <c r="I586" i="3"/>
  <c r="T585" i="3"/>
  <c r="S585" i="3"/>
  <c r="S584" i="3" s="1"/>
  <c r="S583" i="3" s="1"/>
  <c r="S582" i="3" s="1"/>
  <c r="R585" i="3"/>
  <c r="R584" i="3" s="1"/>
  <c r="R583" i="3" s="1"/>
  <c r="R582" i="3" s="1"/>
  <c r="Q585" i="3"/>
  <c r="Q584" i="3" s="1"/>
  <c r="P585" i="3"/>
  <c r="P584" i="3" s="1"/>
  <c r="P583" i="3" s="1"/>
  <c r="P582" i="3" s="1"/>
  <c r="O585" i="3"/>
  <c r="N585" i="3"/>
  <c r="M585" i="3"/>
  <c r="L585" i="3"/>
  <c r="K585" i="3"/>
  <c r="K584" i="3" s="1"/>
  <c r="K583" i="3" s="1"/>
  <c r="K582" i="3" s="1"/>
  <c r="J585" i="3"/>
  <c r="J584" i="3" s="1"/>
  <c r="T584" i="3"/>
  <c r="T583" i="3" s="1"/>
  <c r="O584" i="3"/>
  <c r="O583" i="3" s="1"/>
  <c r="O582" i="3" s="1"/>
  <c r="N584" i="3"/>
  <c r="N583" i="3" s="1"/>
  <c r="N582" i="3" s="1"/>
  <c r="M584" i="3"/>
  <c r="M583" i="3" s="1"/>
  <c r="M582" i="3" s="1"/>
  <c r="L584" i="3"/>
  <c r="L583" i="3" s="1"/>
  <c r="Q583" i="3"/>
  <c r="Q582" i="3" s="1"/>
  <c r="T582" i="3"/>
  <c r="L582" i="3"/>
  <c r="I581" i="3"/>
  <c r="T580" i="3"/>
  <c r="S580" i="3"/>
  <c r="R580" i="3"/>
  <c r="R579" i="3" s="1"/>
  <c r="Q580" i="3"/>
  <c r="Q579" i="3" s="1"/>
  <c r="P580" i="3"/>
  <c r="P579" i="3" s="1"/>
  <c r="O580" i="3"/>
  <c r="N580" i="3"/>
  <c r="M580" i="3"/>
  <c r="M579" i="3" s="1"/>
  <c r="L580" i="3"/>
  <c r="I580" i="3" s="1"/>
  <c r="T579" i="3"/>
  <c r="S579" i="3"/>
  <c r="O579" i="3"/>
  <c r="N579" i="3"/>
  <c r="L579" i="3"/>
  <c r="I579" i="3"/>
  <c r="I578" i="3"/>
  <c r="T577" i="3"/>
  <c r="S577" i="3"/>
  <c r="R577" i="3"/>
  <c r="Q577" i="3"/>
  <c r="P577" i="3"/>
  <c r="O577" i="3"/>
  <c r="N577" i="3"/>
  <c r="I577" i="3" s="1"/>
  <c r="M577" i="3"/>
  <c r="L577" i="3"/>
  <c r="K577" i="3"/>
  <c r="I576" i="3"/>
  <c r="O575" i="3"/>
  <c r="I575" i="3"/>
  <c r="O574" i="3"/>
  <c r="I572" i="3"/>
  <c r="T571" i="3"/>
  <c r="S571" i="3"/>
  <c r="R571" i="3"/>
  <c r="Q571" i="3"/>
  <c r="P571" i="3"/>
  <c r="O571" i="3"/>
  <c r="N571" i="3"/>
  <c r="M571" i="3"/>
  <c r="L571" i="3"/>
  <c r="K571" i="3"/>
  <c r="J571" i="3"/>
  <c r="I571" i="3" s="1"/>
  <c r="I570" i="3"/>
  <c r="T569" i="3"/>
  <c r="S569" i="3"/>
  <c r="R569" i="3"/>
  <c r="Q569" i="3"/>
  <c r="P569" i="3"/>
  <c r="P564" i="3" s="1"/>
  <c r="P563" i="3" s="1"/>
  <c r="O569" i="3"/>
  <c r="O564" i="3" s="1"/>
  <c r="O563" i="3" s="1"/>
  <c r="N569" i="3"/>
  <c r="M569" i="3"/>
  <c r="L569" i="3"/>
  <c r="I568" i="3"/>
  <c r="T567" i="3"/>
  <c r="T564" i="3" s="1"/>
  <c r="T563" i="3" s="1"/>
  <c r="S567" i="3"/>
  <c r="R567" i="3"/>
  <c r="Q567" i="3"/>
  <c r="Q564" i="3" s="1"/>
  <c r="Q563" i="3" s="1"/>
  <c r="P567" i="3"/>
  <c r="O567" i="3"/>
  <c r="N567" i="3"/>
  <c r="M567" i="3"/>
  <c r="M564" i="3" s="1"/>
  <c r="M563" i="3" s="1"/>
  <c r="L567" i="3"/>
  <c r="L564" i="3" s="1"/>
  <c r="L563" i="3" s="1"/>
  <c r="K567" i="3"/>
  <c r="J567" i="3"/>
  <c r="I567" i="3"/>
  <c r="I566" i="3"/>
  <c r="R565" i="3"/>
  <c r="O565" i="3"/>
  <c r="N565" i="3"/>
  <c r="I565" i="3" s="1"/>
  <c r="S564" i="3"/>
  <c r="S563" i="3" s="1"/>
  <c r="R564" i="3"/>
  <c r="R563" i="3" s="1"/>
  <c r="K564" i="3"/>
  <c r="K563" i="3" s="1"/>
  <c r="J564" i="3"/>
  <c r="I562" i="3"/>
  <c r="T561" i="3"/>
  <c r="T560" i="3" s="1"/>
  <c r="S561" i="3"/>
  <c r="S560" i="3" s="1"/>
  <c r="R561" i="3"/>
  <c r="Q561" i="3"/>
  <c r="P561" i="3"/>
  <c r="O561" i="3"/>
  <c r="N561" i="3"/>
  <c r="N560" i="3" s="1"/>
  <c r="N559" i="3" s="1"/>
  <c r="M561" i="3"/>
  <c r="M560" i="3" s="1"/>
  <c r="M559" i="3" s="1"/>
  <c r="L561" i="3"/>
  <c r="L560" i="3" s="1"/>
  <c r="K561" i="3"/>
  <c r="K560" i="3" s="1"/>
  <c r="K559" i="3" s="1"/>
  <c r="J561" i="3"/>
  <c r="I561" i="3" s="1"/>
  <c r="R560" i="3"/>
  <c r="R559" i="3" s="1"/>
  <c r="Q560" i="3"/>
  <c r="Q559" i="3" s="1"/>
  <c r="P560" i="3"/>
  <c r="P559" i="3" s="1"/>
  <c r="O560" i="3"/>
  <c r="O559" i="3" s="1"/>
  <c r="J560" i="3"/>
  <c r="T559" i="3"/>
  <c r="S559" i="3"/>
  <c r="L559" i="3"/>
  <c r="I558" i="3"/>
  <c r="I557" i="3"/>
  <c r="I556" i="3"/>
  <c r="T555" i="3"/>
  <c r="T554" i="3" s="1"/>
  <c r="S555" i="3"/>
  <c r="S554" i="3" s="1"/>
  <c r="S551" i="3" s="1"/>
  <c r="S546" i="3" s="1"/>
  <c r="R555" i="3"/>
  <c r="R554" i="3" s="1"/>
  <c r="R551" i="3" s="1"/>
  <c r="R546" i="3" s="1"/>
  <c r="R533" i="3" s="1"/>
  <c r="Q555" i="3"/>
  <c r="P555" i="3"/>
  <c r="O555" i="3"/>
  <c r="N555" i="3"/>
  <c r="M555" i="3"/>
  <c r="M554" i="3" s="1"/>
  <c r="L555" i="3"/>
  <c r="L554" i="3" s="1"/>
  <c r="K555" i="3"/>
  <c r="K554" i="3" s="1"/>
  <c r="K551" i="3" s="1"/>
  <c r="K546" i="3" s="1"/>
  <c r="J555" i="3"/>
  <c r="Q554" i="3"/>
  <c r="P554" i="3"/>
  <c r="O554" i="3"/>
  <c r="N554" i="3"/>
  <c r="Q553" i="3"/>
  <c r="Q552" i="3" s="1"/>
  <c r="I553" i="3"/>
  <c r="T552" i="3"/>
  <c r="T551" i="3" s="1"/>
  <c r="T546" i="3" s="1"/>
  <c r="S552" i="3"/>
  <c r="R552" i="3"/>
  <c r="P552" i="3"/>
  <c r="O552" i="3"/>
  <c r="O551" i="3" s="1"/>
  <c r="O546" i="3" s="1"/>
  <c r="N552" i="3"/>
  <c r="N551" i="3" s="1"/>
  <c r="N546" i="3" s="1"/>
  <c r="M552" i="3"/>
  <c r="M551" i="3" s="1"/>
  <c r="L552" i="3"/>
  <c r="K552" i="3"/>
  <c r="J552" i="3"/>
  <c r="Q551" i="3"/>
  <c r="Q546" i="3" s="1"/>
  <c r="P551" i="3"/>
  <c r="I550" i="3"/>
  <c r="T549" i="3"/>
  <c r="S549" i="3"/>
  <c r="R549" i="3"/>
  <c r="Q549" i="3"/>
  <c r="Q548" i="3" s="1"/>
  <c r="Q547" i="3" s="1"/>
  <c r="P549" i="3"/>
  <c r="P548" i="3" s="1"/>
  <c r="P547" i="3" s="1"/>
  <c r="O549" i="3"/>
  <c r="N549" i="3"/>
  <c r="M549" i="3"/>
  <c r="T548" i="3"/>
  <c r="S548" i="3"/>
  <c r="R548" i="3"/>
  <c r="R547" i="3" s="1"/>
  <c r="O548" i="3"/>
  <c r="O547" i="3" s="1"/>
  <c r="N548" i="3"/>
  <c r="N547" i="3" s="1"/>
  <c r="T547" i="3"/>
  <c r="S547" i="3"/>
  <c r="P546" i="3"/>
  <c r="I545" i="3"/>
  <c r="I544" i="3"/>
  <c r="I543" i="3"/>
  <c r="T542" i="3"/>
  <c r="S542" i="3"/>
  <c r="R542" i="3"/>
  <c r="R541" i="3" s="1"/>
  <c r="R540" i="3" s="1"/>
  <c r="Q542" i="3"/>
  <c r="Q541" i="3" s="1"/>
  <c r="Q540" i="3" s="1"/>
  <c r="P542" i="3"/>
  <c r="P541" i="3" s="1"/>
  <c r="P540" i="3" s="1"/>
  <c r="O542" i="3"/>
  <c r="O541" i="3" s="1"/>
  <c r="O540" i="3" s="1"/>
  <c r="N542" i="3"/>
  <c r="M542" i="3"/>
  <c r="L542" i="3"/>
  <c r="K542" i="3"/>
  <c r="J542" i="3"/>
  <c r="T541" i="3"/>
  <c r="T540" i="3" s="1"/>
  <c r="S541" i="3"/>
  <c r="S540" i="3" s="1"/>
  <c r="S533" i="3" s="1"/>
  <c r="N541" i="3"/>
  <c r="N540" i="3" s="1"/>
  <c r="M541" i="3"/>
  <c r="M540" i="3" s="1"/>
  <c r="L541" i="3"/>
  <c r="L540" i="3" s="1"/>
  <c r="K541" i="3"/>
  <c r="K540" i="3" s="1"/>
  <c r="I539" i="3"/>
  <c r="I538" i="3"/>
  <c r="I537" i="3"/>
  <c r="T536" i="3"/>
  <c r="S536" i="3"/>
  <c r="R536" i="3"/>
  <c r="Q536" i="3"/>
  <c r="Q535" i="3" s="1"/>
  <c r="Q534" i="3" s="1"/>
  <c r="P536" i="3"/>
  <c r="P535" i="3" s="1"/>
  <c r="P534" i="3" s="1"/>
  <c r="O536" i="3"/>
  <c r="O535" i="3" s="1"/>
  <c r="O534" i="3" s="1"/>
  <c r="N536" i="3"/>
  <c r="N535" i="3" s="1"/>
  <c r="N534" i="3" s="1"/>
  <c r="M536" i="3"/>
  <c r="L536" i="3"/>
  <c r="K536" i="3"/>
  <c r="J536" i="3"/>
  <c r="T535" i="3"/>
  <c r="T534" i="3" s="1"/>
  <c r="S535" i="3"/>
  <c r="S534" i="3" s="1"/>
  <c r="R535" i="3"/>
  <c r="R534" i="3" s="1"/>
  <c r="M535" i="3"/>
  <c r="M534" i="3" s="1"/>
  <c r="L535" i="3"/>
  <c r="L534" i="3" s="1"/>
  <c r="K535" i="3"/>
  <c r="K534" i="3" s="1"/>
  <c r="J535" i="3"/>
  <c r="K533" i="3"/>
  <c r="I532" i="3"/>
  <c r="T531" i="3"/>
  <c r="S531" i="3"/>
  <c r="R531" i="3"/>
  <c r="I531" i="3" s="1"/>
  <c r="T530" i="3"/>
  <c r="T529" i="3" s="1"/>
  <c r="S530" i="3"/>
  <c r="S529" i="3" s="1"/>
  <c r="T528" i="3"/>
  <c r="S528" i="3"/>
  <c r="I527" i="3"/>
  <c r="O526" i="3"/>
  <c r="I526" i="3" s="1"/>
  <c r="I524" i="3"/>
  <c r="T523" i="3"/>
  <c r="S523" i="3"/>
  <c r="R523" i="3"/>
  <c r="Q523" i="3"/>
  <c r="P523" i="3"/>
  <c r="P522" i="3" s="1"/>
  <c r="P513" i="3" s="1"/>
  <c r="P512" i="3" s="1"/>
  <c r="P511" i="3" s="1"/>
  <c r="O523" i="3"/>
  <c r="O522" i="3" s="1"/>
  <c r="N523" i="3"/>
  <c r="N522" i="3" s="1"/>
  <c r="M523" i="3"/>
  <c r="L523" i="3"/>
  <c r="K523" i="3"/>
  <c r="J523" i="3"/>
  <c r="T522" i="3"/>
  <c r="S522" i="3"/>
  <c r="R522" i="3"/>
  <c r="Q522" i="3"/>
  <c r="Q513" i="3" s="1"/>
  <c r="Q512" i="3" s="1"/>
  <c r="Q511" i="3" s="1"/>
  <c r="L522" i="3"/>
  <c r="K522" i="3"/>
  <c r="J522" i="3"/>
  <c r="I521" i="3"/>
  <c r="T520" i="3"/>
  <c r="S520" i="3"/>
  <c r="R520" i="3"/>
  <c r="Q520" i="3"/>
  <c r="P520" i="3"/>
  <c r="O520" i="3"/>
  <c r="N520" i="3"/>
  <c r="M520" i="3"/>
  <c r="L520" i="3"/>
  <c r="K520" i="3"/>
  <c r="J520" i="3"/>
  <c r="I519" i="3"/>
  <c r="I518" i="3"/>
  <c r="T517" i="3"/>
  <c r="S517" i="3"/>
  <c r="R517" i="3"/>
  <c r="Q517" i="3"/>
  <c r="P517" i="3"/>
  <c r="O517" i="3"/>
  <c r="N517" i="3"/>
  <c r="M517" i="3"/>
  <c r="L517" i="3"/>
  <c r="I517" i="3" s="1"/>
  <c r="K517" i="3"/>
  <c r="J517" i="3"/>
  <c r="I516" i="3"/>
  <c r="I515" i="3"/>
  <c r="T514" i="3"/>
  <c r="S514" i="3"/>
  <c r="S513" i="3" s="1"/>
  <c r="R514" i="3"/>
  <c r="R513" i="3" s="1"/>
  <c r="R512" i="3" s="1"/>
  <c r="R511" i="3" s="1"/>
  <c r="Q514" i="3"/>
  <c r="P514" i="3"/>
  <c r="O514" i="3"/>
  <c r="N514" i="3"/>
  <c r="M514" i="3"/>
  <c r="L514" i="3"/>
  <c r="K514" i="3"/>
  <c r="K513" i="3" s="1"/>
  <c r="K512" i="3" s="1"/>
  <c r="K511" i="3" s="1"/>
  <c r="J514" i="3"/>
  <c r="O513" i="3"/>
  <c r="O512" i="3" s="1"/>
  <c r="N513" i="3"/>
  <c r="N512" i="3" s="1"/>
  <c r="N511" i="3" s="1"/>
  <c r="S512" i="3"/>
  <c r="S511" i="3" s="1"/>
  <c r="I510" i="3"/>
  <c r="I509" i="3"/>
  <c r="T508" i="3"/>
  <c r="T507" i="3" s="1"/>
  <c r="S508" i="3"/>
  <c r="R508" i="3"/>
  <c r="Q508" i="3"/>
  <c r="P508" i="3"/>
  <c r="O508" i="3"/>
  <c r="O507" i="3" s="1"/>
  <c r="N508" i="3"/>
  <c r="N507" i="3" s="1"/>
  <c r="M508" i="3"/>
  <c r="M507" i="3" s="1"/>
  <c r="L508" i="3"/>
  <c r="K508" i="3"/>
  <c r="J508" i="3"/>
  <c r="S507" i="3"/>
  <c r="R507" i="3"/>
  <c r="Q507" i="3"/>
  <c r="P507" i="3"/>
  <c r="K507" i="3"/>
  <c r="J507" i="3"/>
  <c r="I506" i="3"/>
  <c r="T505" i="3"/>
  <c r="S505" i="3"/>
  <c r="R505" i="3"/>
  <c r="Q505" i="3"/>
  <c r="P505" i="3"/>
  <c r="O505" i="3"/>
  <c r="N505" i="3"/>
  <c r="M505" i="3"/>
  <c r="I505" i="3" s="1"/>
  <c r="L505" i="3"/>
  <c r="K505" i="3"/>
  <c r="I504" i="3"/>
  <c r="T503" i="3"/>
  <c r="S503" i="3"/>
  <c r="R503" i="3"/>
  <c r="R498" i="3" s="1"/>
  <c r="Q503" i="3"/>
  <c r="Q498" i="3" s="1"/>
  <c r="P503" i="3"/>
  <c r="O503" i="3"/>
  <c r="N503" i="3"/>
  <c r="M503" i="3"/>
  <c r="L503" i="3"/>
  <c r="L498" i="3" s="1"/>
  <c r="K503" i="3"/>
  <c r="I503" i="3"/>
  <c r="I502" i="3"/>
  <c r="S501" i="3"/>
  <c r="K501" i="3"/>
  <c r="I501" i="3"/>
  <c r="I500" i="3"/>
  <c r="T499" i="3"/>
  <c r="T498" i="3" s="1"/>
  <c r="T497" i="3" s="1"/>
  <c r="S499" i="3"/>
  <c r="S498" i="3" s="1"/>
  <c r="S497" i="3" s="1"/>
  <c r="K499" i="3"/>
  <c r="P498" i="3"/>
  <c r="O498" i="3"/>
  <c r="N498" i="3"/>
  <c r="M498" i="3"/>
  <c r="O497" i="3"/>
  <c r="I496" i="3"/>
  <c r="T495" i="3"/>
  <c r="S495" i="3"/>
  <c r="R495" i="3"/>
  <c r="Q495" i="3"/>
  <c r="P495" i="3"/>
  <c r="O495" i="3"/>
  <c r="O492" i="3" s="1"/>
  <c r="N495" i="3"/>
  <c r="M495" i="3"/>
  <c r="L495" i="3"/>
  <c r="I494" i="3"/>
  <c r="T493" i="3"/>
  <c r="S493" i="3"/>
  <c r="R493" i="3"/>
  <c r="R492" i="3" s="1"/>
  <c r="Q493" i="3"/>
  <c r="Q492" i="3" s="1"/>
  <c r="P493" i="3"/>
  <c r="O493" i="3"/>
  <c r="N493" i="3"/>
  <c r="M493" i="3"/>
  <c r="M492" i="3" s="1"/>
  <c r="L493" i="3"/>
  <c r="T492" i="3"/>
  <c r="S492" i="3"/>
  <c r="P492" i="3"/>
  <c r="L492" i="3"/>
  <c r="I491" i="3"/>
  <c r="T490" i="3"/>
  <c r="S490" i="3"/>
  <c r="R490" i="3"/>
  <c r="Q490" i="3"/>
  <c r="Q489" i="3" s="1"/>
  <c r="P490" i="3"/>
  <c r="P489" i="3" s="1"/>
  <c r="O490" i="3"/>
  <c r="O489" i="3" s="1"/>
  <c r="N490" i="3"/>
  <c r="N489" i="3" s="1"/>
  <c r="M490" i="3"/>
  <c r="L490" i="3"/>
  <c r="K490" i="3"/>
  <c r="J490" i="3"/>
  <c r="T489" i="3"/>
  <c r="S489" i="3"/>
  <c r="R489" i="3"/>
  <c r="M489" i="3"/>
  <c r="L489" i="3"/>
  <c r="K489" i="3"/>
  <c r="J489" i="3"/>
  <c r="I488" i="3"/>
  <c r="T487" i="3"/>
  <c r="S487" i="3"/>
  <c r="S478" i="3" s="1"/>
  <c r="R487" i="3"/>
  <c r="Q487" i="3"/>
  <c r="P487" i="3"/>
  <c r="O487" i="3"/>
  <c r="O478" i="3" s="1"/>
  <c r="N487" i="3"/>
  <c r="M487" i="3"/>
  <c r="L487" i="3"/>
  <c r="K487" i="3"/>
  <c r="K478" i="3" s="1"/>
  <c r="J487" i="3"/>
  <c r="I487" i="3" s="1"/>
  <c r="I486" i="3"/>
  <c r="T485" i="3"/>
  <c r="S485" i="3"/>
  <c r="R485" i="3"/>
  <c r="Q485" i="3"/>
  <c r="P485" i="3"/>
  <c r="O485" i="3"/>
  <c r="N485" i="3"/>
  <c r="M485" i="3"/>
  <c r="L485" i="3"/>
  <c r="K485" i="3"/>
  <c r="J485" i="3"/>
  <c r="I484" i="3"/>
  <c r="T483" i="3"/>
  <c r="S483" i="3"/>
  <c r="R483" i="3"/>
  <c r="Q483" i="3"/>
  <c r="P483" i="3"/>
  <c r="O483" i="3"/>
  <c r="N483" i="3"/>
  <c r="M483" i="3"/>
  <c r="L483" i="3"/>
  <c r="I482" i="3"/>
  <c r="T481" i="3"/>
  <c r="T478" i="3" s="1"/>
  <c r="T457" i="3" s="1"/>
  <c r="T456" i="3" s="1"/>
  <c r="T455" i="3" s="1"/>
  <c r="S481" i="3"/>
  <c r="R481" i="3"/>
  <c r="Q481" i="3"/>
  <c r="P481" i="3"/>
  <c r="P478" i="3" s="1"/>
  <c r="O481" i="3"/>
  <c r="N481" i="3"/>
  <c r="M481" i="3"/>
  <c r="M478" i="3" s="1"/>
  <c r="M457" i="3" s="1"/>
  <c r="M456" i="3" s="1"/>
  <c r="M455" i="3" s="1"/>
  <c r="L481" i="3"/>
  <c r="K481" i="3"/>
  <c r="J481" i="3"/>
  <c r="I480" i="3"/>
  <c r="T479" i="3"/>
  <c r="S479" i="3"/>
  <c r="R479" i="3"/>
  <c r="Q479" i="3"/>
  <c r="Q478" i="3" s="1"/>
  <c r="P479" i="3"/>
  <c r="O479" i="3"/>
  <c r="N479" i="3"/>
  <c r="M479" i="3"/>
  <c r="L479" i="3"/>
  <c r="K479" i="3"/>
  <c r="J479" i="3"/>
  <c r="J478" i="3" s="1"/>
  <c r="I479" i="3"/>
  <c r="N478" i="3"/>
  <c r="I477" i="3"/>
  <c r="T476" i="3"/>
  <c r="S476" i="3"/>
  <c r="R476" i="3"/>
  <c r="I476" i="3" s="1"/>
  <c r="N476" i="3"/>
  <c r="I475" i="3"/>
  <c r="T474" i="3"/>
  <c r="S474" i="3"/>
  <c r="R474" i="3"/>
  <c r="Q474" i="3"/>
  <c r="P474" i="3"/>
  <c r="I474" i="3" s="1"/>
  <c r="O474" i="3"/>
  <c r="N474" i="3"/>
  <c r="M474" i="3"/>
  <c r="L474" i="3"/>
  <c r="K474" i="3"/>
  <c r="J474" i="3"/>
  <c r="I473" i="3"/>
  <c r="N472" i="3"/>
  <c r="I472" i="3"/>
  <c r="I471" i="3"/>
  <c r="T470" i="3"/>
  <c r="S470" i="3"/>
  <c r="R470" i="3"/>
  <c r="Q470" i="3"/>
  <c r="P470" i="3"/>
  <c r="I470" i="3" s="1"/>
  <c r="O470" i="3"/>
  <c r="N470" i="3"/>
  <c r="M470" i="3"/>
  <c r="L470" i="3"/>
  <c r="K470" i="3"/>
  <c r="J470" i="3"/>
  <c r="I469" i="3"/>
  <c r="T468" i="3"/>
  <c r="S468" i="3"/>
  <c r="R468" i="3"/>
  <c r="Q468" i="3"/>
  <c r="P468" i="3"/>
  <c r="O468" i="3"/>
  <c r="N468" i="3"/>
  <c r="M468" i="3"/>
  <c r="I468" i="3" s="1"/>
  <c r="L468" i="3"/>
  <c r="K468" i="3"/>
  <c r="J468" i="3"/>
  <c r="I467" i="3"/>
  <c r="T466" i="3"/>
  <c r="S466" i="3"/>
  <c r="R466" i="3"/>
  <c r="Q466" i="3"/>
  <c r="P466" i="3"/>
  <c r="O466" i="3"/>
  <c r="N466" i="3"/>
  <c r="M466" i="3"/>
  <c r="L466" i="3"/>
  <c r="K466" i="3"/>
  <c r="J466" i="3"/>
  <c r="I465" i="3"/>
  <c r="T464" i="3"/>
  <c r="S464" i="3"/>
  <c r="R464" i="3"/>
  <c r="Q464" i="3"/>
  <c r="P464" i="3"/>
  <c r="O464" i="3"/>
  <c r="N464" i="3"/>
  <c r="M464" i="3"/>
  <c r="L464" i="3"/>
  <c r="K464" i="3"/>
  <c r="I464" i="3" s="1"/>
  <c r="J464" i="3"/>
  <c r="I463" i="3"/>
  <c r="T462" i="3"/>
  <c r="S462" i="3"/>
  <c r="R462" i="3"/>
  <c r="Q462" i="3"/>
  <c r="N462" i="3"/>
  <c r="I462" i="3" s="1"/>
  <c r="I461" i="3"/>
  <c r="S460" i="3"/>
  <c r="N460" i="3"/>
  <c r="S459" i="3"/>
  <c r="I459" i="3"/>
  <c r="T458" i="3"/>
  <c r="S458" i="3"/>
  <c r="R458" i="3"/>
  <c r="Q458" i="3"/>
  <c r="P458" i="3"/>
  <c r="I458" i="3" s="1"/>
  <c r="O458" i="3"/>
  <c r="N458" i="3"/>
  <c r="M458" i="3"/>
  <c r="L458" i="3"/>
  <c r="K458" i="3"/>
  <c r="J458" i="3"/>
  <c r="I454" i="3"/>
  <c r="I453" i="3"/>
  <c r="T452" i="3"/>
  <c r="S452" i="3"/>
  <c r="S451" i="3" s="1"/>
  <c r="R452" i="3"/>
  <c r="R451" i="3" s="1"/>
  <c r="Q452" i="3"/>
  <c r="P452" i="3"/>
  <c r="O452" i="3"/>
  <c r="N452" i="3"/>
  <c r="M452" i="3"/>
  <c r="L452" i="3"/>
  <c r="K452" i="3"/>
  <c r="K451" i="3" s="1"/>
  <c r="J452" i="3"/>
  <c r="T451" i="3"/>
  <c r="Q451" i="3"/>
  <c r="P451" i="3"/>
  <c r="O451" i="3"/>
  <c r="N451" i="3"/>
  <c r="M451" i="3"/>
  <c r="L451" i="3"/>
  <c r="I450" i="3"/>
  <c r="T449" i="3"/>
  <c r="S449" i="3"/>
  <c r="S440" i="3" s="1"/>
  <c r="S439" i="3" s="1"/>
  <c r="R449" i="3"/>
  <c r="Q449" i="3"/>
  <c r="P449" i="3"/>
  <c r="O449" i="3"/>
  <c r="O440" i="3" s="1"/>
  <c r="O439" i="3" s="1"/>
  <c r="N449" i="3"/>
  <c r="M449" i="3"/>
  <c r="L449" i="3"/>
  <c r="K449" i="3"/>
  <c r="K440" i="3" s="1"/>
  <c r="K439" i="3" s="1"/>
  <c r="J449" i="3"/>
  <c r="I449" i="3" s="1"/>
  <c r="I448" i="3"/>
  <c r="S447" i="3"/>
  <c r="O447" i="3"/>
  <c r="I447" i="3" s="1"/>
  <c r="I446" i="3"/>
  <c r="T445" i="3"/>
  <c r="S445" i="3"/>
  <c r="R445" i="3"/>
  <c r="Q445" i="3"/>
  <c r="P445" i="3"/>
  <c r="P440" i="3" s="1"/>
  <c r="P439" i="3" s="1"/>
  <c r="O445" i="3"/>
  <c r="N445" i="3"/>
  <c r="M445" i="3"/>
  <c r="M440" i="3" s="1"/>
  <c r="L445" i="3"/>
  <c r="I445" i="3" s="1"/>
  <c r="K445" i="3"/>
  <c r="J445" i="3"/>
  <c r="I444" i="3"/>
  <c r="S443" i="3"/>
  <c r="O443" i="3"/>
  <c r="M443" i="3"/>
  <c r="I443" i="3"/>
  <c r="I442" i="3"/>
  <c r="Q441" i="3"/>
  <c r="K441" i="3"/>
  <c r="I441" i="3"/>
  <c r="R440" i="3"/>
  <c r="R439" i="3" s="1"/>
  <c r="Q440" i="3"/>
  <c r="Q439" i="3" s="1"/>
  <c r="N440" i="3"/>
  <c r="J440" i="3"/>
  <c r="J439" i="3" s="1"/>
  <c r="N439" i="3"/>
  <c r="M439" i="3"/>
  <c r="I438" i="3"/>
  <c r="T437" i="3"/>
  <c r="S437" i="3"/>
  <c r="S436" i="3" s="1"/>
  <c r="R437" i="3"/>
  <c r="R436" i="3" s="1"/>
  <c r="Q437" i="3"/>
  <c r="P437" i="3"/>
  <c r="O437" i="3"/>
  <c r="N437" i="3"/>
  <c r="M437" i="3"/>
  <c r="L437" i="3"/>
  <c r="K437" i="3"/>
  <c r="K436" i="3" s="1"/>
  <c r="J437" i="3"/>
  <c r="T436" i="3"/>
  <c r="Q436" i="3"/>
  <c r="P436" i="3"/>
  <c r="O436" i="3"/>
  <c r="N436" i="3"/>
  <c r="M436" i="3"/>
  <c r="L436" i="3"/>
  <c r="I435" i="3"/>
  <c r="T434" i="3"/>
  <c r="S434" i="3"/>
  <c r="R434" i="3"/>
  <c r="N434" i="3"/>
  <c r="I433" i="3"/>
  <c r="T432" i="3"/>
  <c r="S432" i="3"/>
  <c r="R432" i="3"/>
  <c r="Q432" i="3"/>
  <c r="Q425" i="3" s="1"/>
  <c r="Q424" i="3" s="1"/>
  <c r="Q423" i="3" s="1"/>
  <c r="P432" i="3"/>
  <c r="O432" i="3"/>
  <c r="N432" i="3"/>
  <c r="M432" i="3"/>
  <c r="L432" i="3"/>
  <c r="K432" i="3"/>
  <c r="J432" i="3"/>
  <c r="I432" i="3"/>
  <c r="I431" i="3"/>
  <c r="T430" i="3"/>
  <c r="S430" i="3"/>
  <c r="R430" i="3"/>
  <c r="R425" i="3" s="1"/>
  <c r="R424" i="3" s="1"/>
  <c r="R423" i="3" s="1"/>
  <c r="Q430" i="3"/>
  <c r="P430" i="3"/>
  <c r="O430" i="3"/>
  <c r="N430" i="3"/>
  <c r="M430" i="3"/>
  <c r="L430" i="3"/>
  <c r="K430" i="3"/>
  <c r="J430" i="3"/>
  <c r="I430" i="3" s="1"/>
  <c r="I429" i="3"/>
  <c r="T428" i="3"/>
  <c r="S428" i="3"/>
  <c r="R428" i="3"/>
  <c r="Q428" i="3"/>
  <c r="P428" i="3"/>
  <c r="O428" i="3"/>
  <c r="N428" i="3"/>
  <c r="M428" i="3"/>
  <c r="L428" i="3"/>
  <c r="L425" i="3" s="1"/>
  <c r="K428" i="3"/>
  <c r="J428" i="3"/>
  <c r="I427" i="3"/>
  <c r="T426" i="3"/>
  <c r="S426" i="3"/>
  <c r="R426" i="3"/>
  <c r="Q426" i="3"/>
  <c r="P426" i="3"/>
  <c r="O426" i="3"/>
  <c r="N426" i="3"/>
  <c r="M426" i="3"/>
  <c r="L426" i="3"/>
  <c r="K426" i="3"/>
  <c r="J426" i="3"/>
  <c r="I426" i="3"/>
  <c r="T425" i="3"/>
  <c r="P425" i="3"/>
  <c r="P424" i="3" s="1"/>
  <c r="M425" i="3"/>
  <c r="K425" i="3"/>
  <c r="K424" i="3" s="1"/>
  <c r="K423" i="3" s="1"/>
  <c r="M424" i="3"/>
  <c r="M423" i="3" s="1"/>
  <c r="P423" i="3"/>
  <c r="I421" i="3"/>
  <c r="I420" i="3"/>
  <c r="T419" i="3"/>
  <c r="T418" i="3" s="1"/>
  <c r="T417" i="3" s="1"/>
  <c r="T416" i="3" s="1"/>
  <c r="T415" i="3" s="1"/>
  <c r="S419" i="3"/>
  <c r="S418" i="3" s="1"/>
  <c r="S417" i="3" s="1"/>
  <c r="S416" i="3" s="1"/>
  <c r="S415" i="3" s="1"/>
  <c r="R419" i="3"/>
  <c r="R418" i="3" s="1"/>
  <c r="R417" i="3" s="1"/>
  <c r="R416" i="3" s="1"/>
  <c r="R415" i="3" s="1"/>
  <c r="Q419" i="3"/>
  <c r="Q418" i="3" s="1"/>
  <c r="Q417" i="3" s="1"/>
  <c r="Q416" i="3" s="1"/>
  <c r="Q415" i="3" s="1"/>
  <c r="P419" i="3"/>
  <c r="O419" i="3"/>
  <c r="N419" i="3"/>
  <c r="M419" i="3"/>
  <c r="L419" i="3"/>
  <c r="L418" i="3" s="1"/>
  <c r="L417" i="3" s="1"/>
  <c r="L416" i="3" s="1"/>
  <c r="L415" i="3" s="1"/>
  <c r="K419" i="3"/>
  <c r="K418" i="3" s="1"/>
  <c r="J419" i="3"/>
  <c r="P418" i="3"/>
  <c r="P417" i="3" s="1"/>
  <c r="P416" i="3" s="1"/>
  <c r="P415" i="3" s="1"/>
  <c r="O418" i="3"/>
  <c r="O417" i="3" s="1"/>
  <c r="N418" i="3"/>
  <c r="N417" i="3" s="1"/>
  <c r="M418" i="3"/>
  <c r="M417" i="3" s="1"/>
  <c r="M416" i="3" s="1"/>
  <c r="M415" i="3" s="1"/>
  <c r="K417" i="3"/>
  <c r="K416" i="3" s="1"/>
  <c r="K415" i="3" s="1"/>
  <c r="O416" i="3"/>
  <c r="O415" i="3" s="1"/>
  <c r="N416" i="3"/>
  <c r="N415" i="3" s="1"/>
  <c r="I413" i="3"/>
  <c r="T412" i="3"/>
  <c r="T409" i="3" s="1"/>
  <c r="S412" i="3"/>
  <c r="R412" i="3"/>
  <c r="Q412" i="3"/>
  <c r="P412" i="3"/>
  <c r="O412" i="3"/>
  <c r="N412" i="3"/>
  <c r="M412" i="3"/>
  <c r="L412" i="3"/>
  <c r="I411" i="3"/>
  <c r="T410" i="3"/>
  <c r="S410" i="3"/>
  <c r="R410" i="3"/>
  <c r="Q410" i="3"/>
  <c r="P410" i="3"/>
  <c r="P409" i="3" s="1"/>
  <c r="O410" i="3"/>
  <c r="O409" i="3" s="1"/>
  <c r="N410" i="3"/>
  <c r="N409" i="3" s="1"/>
  <c r="M410" i="3"/>
  <c r="M409" i="3" s="1"/>
  <c r="L410" i="3"/>
  <c r="K410" i="3"/>
  <c r="J410" i="3"/>
  <c r="S409" i="3"/>
  <c r="R409" i="3"/>
  <c r="Q409" i="3"/>
  <c r="K409" i="3"/>
  <c r="J409" i="3"/>
  <c r="I408" i="3"/>
  <c r="T407" i="3"/>
  <c r="S407" i="3"/>
  <c r="R407" i="3"/>
  <c r="Q407" i="3"/>
  <c r="Q406" i="3" s="1"/>
  <c r="P407" i="3"/>
  <c r="P406" i="3" s="1"/>
  <c r="O407" i="3"/>
  <c r="N407" i="3"/>
  <c r="N406" i="3" s="1"/>
  <c r="M407" i="3"/>
  <c r="L407" i="3"/>
  <c r="K407" i="3"/>
  <c r="J407" i="3"/>
  <c r="T406" i="3"/>
  <c r="S406" i="3"/>
  <c r="R406" i="3"/>
  <c r="M406" i="3"/>
  <c r="L406" i="3"/>
  <c r="K406" i="3"/>
  <c r="J406" i="3"/>
  <c r="I405" i="3"/>
  <c r="I404" i="3"/>
  <c r="I403" i="3"/>
  <c r="T402" i="3"/>
  <c r="T401" i="3" s="1"/>
  <c r="S402" i="3"/>
  <c r="S401" i="3" s="1"/>
  <c r="R402" i="3"/>
  <c r="R401" i="3" s="1"/>
  <c r="Q402" i="3"/>
  <c r="Q401" i="3" s="1"/>
  <c r="P402" i="3"/>
  <c r="O402" i="3"/>
  <c r="N402" i="3"/>
  <c r="M402" i="3"/>
  <c r="L402" i="3"/>
  <c r="L401" i="3" s="1"/>
  <c r="L400" i="3" s="1"/>
  <c r="K402" i="3"/>
  <c r="K401" i="3" s="1"/>
  <c r="J402" i="3"/>
  <c r="P401" i="3"/>
  <c r="O401" i="3"/>
  <c r="N401" i="3"/>
  <c r="N400" i="3" s="1"/>
  <c r="M401" i="3"/>
  <c r="M400" i="3" s="1"/>
  <c r="M399" i="3" s="1"/>
  <c r="M398" i="3" s="1"/>
  <c r="M397" i="3" s="1"/>
  <c r="S400" i="3"/>
  <c r="S399" i="3" s="1"/>
  <c r="S398" i="3" s="1"/>
  <c r="S397" i="3" s="1"/>
  <c r="R400" i="3"/>
  <c r="K400" i="3"/>
  <c r="K399" i="3" s="1"/>
  <c r="N399" i="3"/>
  <c r="N398" i="3" s="1"/>
  <c r="N397" i="3" s="1"/>
  <c r="K398" i="3"/>
  <c r="K397" i="3" s="1"/>
  <c r="I396" i="3"/>
  <c r="T395" i="3"/>
  <c r="T394" i="3" s="1"/>
  <c r="S395" i="3"/>
  <c r="S394" i="3" s="1"/>
  <c r="R395" i="3"/>
  <c r="Q395" i="3"/>
  <c r="P395" i="3"/>
  <c r="P394" i="3" s="1"/>
  <c r="O395" i="3"/>
  <c r="N395" i="3"/>
  <c r="M395" i="3"/>
  <c r="L395" i="3"/>
  <c r="L394" i="3" s="1"/>
  <c r="I394" i="3" s="1"/>
  <c r="R394" i="3"/>
  <c r="Q394" i="3"/>
  <c r="O394" i="3"/>
  <c r="N394" i="3"/>
  <c r="M394" i="3"/>
  <c r="I393" i="3"/>
  <c r="T392" i="3"/>
  <c r="S392" i="3"/>
  <c r="R392" i="3"/>
  <c r="R391" i="3" s="1"/>
  <c r="Q392" i="3"/>
  <c r="Q391" i="3" s="1"/>
  <c r="Q387" i="3" s="1"/>
  <c r="Q378" i="3" s="1"/>
  <c r="Q377" i="3" s="1"/>
  <c r="Q370" i="3" s="1"/>
  <c r="P392" i="3"/>
  <c r="P391" i="3" s="1"/>
  <c r="O392" i="3"/>
  <c r="O391" i="3" s="1"/>
  <c r="N392" i="3"/>
  <c r="M392" i="3"/>
  <c r="L392" i="3"/>
  <c r="K392" i="3"/>
  <c r="J392" i="3"/>
  <c r="J391" i="3" s="1"/>
  <c r="I391" i="3" s="1"/>
  <c r="I392" i="3"/>
  <c r="T391" i="3"/>
  <c r="S391" i="3"/>
  <c r="N391" i="3"/>
  <c r="M391" i="3"/>
  <c r="L391" i="3"/>
  <c r="K391" i="3"/>
  <c r="I390" i="3"/>
  <c r="T389" i="3"/>
  <c r="S389" i="3"/>
  <c r="S388" i="3" s="1"/>
  <c r="R389" i="3"/>
  <c r="R388" i="3" s="1"/>
  <c r="Q389" i="3"/>
  <c r="Q388" i="3" s="1"/>
  <c r="P389" i="3"/>
  <c r="P388" i="3" s="1"/>
  <c r="P387" i="3" s="1"/>
  <c r="O389" i="3"/>
  <c r="N389" i="3"/>
  <c r="M389" i="3"/>
  <c r="L389" i="3"/>
  <c r="K389" i="3"/>
  <c r="K388" i="3" s="1"/>
  <c r="K387" i="3" s="1"/>
  <c r="J389" i="3"/>
  <c r="J388" i="3" s="1"/>
  <c r="T388" i="3"/>
  <c r="O388" i="3"/>
  <c r="O387" i="3" s="1"/>
  <c r="N388" i="3"/>
  <c r="N387" i="3" s="1"/>
  <c r="M388" i="3"/>
  <c r="M387" i="3" s="1"/>
  <c r="L388" i="3"/>
  <c r="L387" i="3" s="1"/>
  <c r="I386" i="3"/>
  <c r="I385" i="3"/>
  <c r="T384" i="3"/>
  <c r="S384" i="3"/>
  <c r="R384" i="3"/>
  <c r="Q384" i="3"/>
  <c r="P384" i="3"/>
  <c r="P380" i="3" s="1"/>
  <c r="P379" i="3" s="1"/>
  <c r="O384" i="3"/>
  <c r="I384" i="3" s="1"/>
  <c r="N384" i="3"/>
  <c r="M384" i="3"/>
  <c r="L384" i="3"/>
  <c r="K384" i="3"/>
  <c r="J384" i="3"/>
  <c r="I383" i="3"/>
  <c r="I382" i="3"/>
  <c r="T381" i="3"/>
  <c r="T380" i="3" s="1"/>
  <c r="T379" i="3" s="1"/>
  <c r="S381" i="3"/>
  <c r="R381" i="3"/>
  <c r="Q381" i="3"/>
  <c r="P381" i="3"/>
  <c r="O381" i="3"/>
  <c r="N381" i="3"/>
  <c r="N380" i="3" s="1"/>
  <c r="M381" i="3"/>
  <c r="M380" i="3" s="1"/>
  <c r="L381" i="3"/>
  <c r="L380" i="3" s="1"/>
  <c r="L379" i="3" s="1"/>
  <c r="K381" i="3"/>
  <c r="J381" i="3"/>
  <c r="S380" i="3"/>
  <c r="S379" i="3" s="1"/>
  <c r="R380" i="3"/>
  <c r="R379" i="3" s="1"/>
  <c r="Q380" i="3"/>
  <c r="Q379" i="3" s="1"/>
  <c r="K380" i="3"/>
  <c r="K379" i="3" s="1"/>
  <c r="K378" i="3" s="1"/>
  <c r="K377" i="3" s="1"/>
  <c r="J380" i="3"/>
  <c r="J379" i="3" s="1"/>
  <c r="N379" i="3"/>
  <c r="N378" i="3" s="1"/>
  <c r="N377" i="3" s="1"/>
  <c r="N370" i="3" s="1"/>
  <c r="M379" i="3"/>
  <c r="I376" i="3"/>
  <c r="T375" i="3"/>
  <c r="T374" i="3" s="1"/>
  <c r="T373" i="3" s="1"/>
  <c r="T372" i="3" s="1"/>
  <c r="T371" i="3" s="1"/>
  <c r="S375" i="3"/>
  <c r="S374" i="3" s="1"/>
  <c r="S373" i="3" s="1"/>
  <c r="S372" i="3" s="1"/>
  <c r="S371" i="3" s="1"/>
  <c r="R375" i="3"/>
  <c r="R374" i="3" s="1"/>
  <c r="R373" i="3" s="1"/>
  <c r="R372" i="3" s="1"/>
  <c r="R371" i="3" s="1"/>
  <c r="Q375" i="3"/>
  <c r="P375" i="3"/>
  <c r="O375" i="3"/>
  <c r="N375" i="3"/>
  <c r="M375" i="3"/>
  <c r="L375" i="3"/>
  <c r="L374" i="3" s="1"/>
  <c r="L373" i="3" s="1"/>
  <c r="L372" i="3" s="1"/>
  <c r="L371" i="3" s="1"/>
  <c r="K375" i="3"/>
  <c r="K374" i="3" s="1"/>
  <c r="K373" i="3" s="1"/>
  <c r="K372" i="3" s="1"/>
  <c r="K371" i="3" s="1"/>
  <c r="J375" i="3"/>
  <c r="Q374" i="3"/>
  <c r="P374" i="3"/>
  <c r="P373" i="3" s="1"/>
  <c r="P372" i="3" s="1"/>
  <c r="P371" i="3" s="1"/>
  <c r="O374" i="3"/>
  <c r="O373" i="3" s="1"/>
  <c r="N374" i="3"/>
  <c r="N373" i="3" s="1"/>
  <c r="M374" i="3"/>
  <c r="Q373" i="3"/>
  <c r="M373" i="3"/>
  <c r="Q372" i="3"/>
  <c r="O372" i="3"/>
  <c r="O371" i="3" s="1"/>
  <c r="N372" i="3"/>
  <c r="N371" i="3" s="1"/>
  <c r="M372" i="3"/>
  <c r="Q371" i="3"/>
  <c r="M371" i="3"/>
  <c r="I369" i="3"/>
  <c r="T368" i="3"/>
  <c r="T367" i="3" s="1"/>
  <c r="S368" i="3"/>
  <c r="S367" i="3" s="1"/>
  <c r="S366" i="3" s="1"/>
  <c r="S365" i="3" s="1"/>
  <c r="R368" i="3"/>
  <c r="Q368" i="3"/>
  <c r="P368" i="3"/>
  <c r="O368" i="3"/>
  <c r="N368" i="3"/>
  <c r="M368" i="3"/>
  <c r="M367" i="3" s="1"/>
  <c r="M366" i="3" s="1"/>
  <c r="M365" i="3" s="1"/>
  <c r="M354" i="3" s="1"/>
  <c r="M353" i="3" s="1"/>
  <c r="L368" i="3"/>
  <c r="L367" i="3" s="1"/>
  <c r="K368" i="3"/>
  <c r="K367" i="3" s="1"/>
  <c r="J368" i="3"/>
  <c r="R367" i="3"/>
  <c r="Q367" i="3"/>
  <c r="Q366" i="3" s="1"/>
  <c r="Q365" i="3" s="1"/>
  <c r="Q354" i="3" s="1"/>
  <c r="Q353" i="3" s="1"/>
  <c r="P367" i="3"/>
  <c r="P366" i="3" s="1"/>
  <c r="O367" i="3"/>
  <c r="O366" i="3" s="1"/>
  <c r="O365" i="3" s="1"/>
  <c r="N367" i="3"/>
  <c r="J367" i="3"/>
  <c r="T366" i="3"/>
  <c r="T365" i="3" s="1"/>
  <c r="R366" i="3"/>
  <c r="N366" i="3"/>
  <c r="L366" i="3"/>
  <c r="L365" i="3" s="1"/>
  <c r="K366" i="3"/>
  <c r="K365" i="3" s="1"/>
  <c r="J366" i="3"/>
  <c r="I366" i="3" s="1"/>
  <c r="R365" i="3"/>
  <c r="P365" i="3"/>
  <c r="N365" i="3"/>
  <c r="J365" i="3"/>
  <c r="I364" i="3"/>
  <c r="I363" i="3"/>
  <c r="I362" i="3"/>
  <c r="T361" i="3"/>
  <c r="S361" i="3"/>
  <c r="R361" i="3"/>
  <c r="Q361" i="3"/>
  <c r="P361" i="3"/>
  <c r="P360" i="3" s="1"/>
  <c r="O361" i="3"/>
  <c r="O360" i="3" s="1"/>
  <c r="N361" i="3"/>
  <c r="N360" i="3" s="1"/>
  <c r="N356" i="3" s="1"/>
  <c r="N355" i="3" s="1"/>
  <c r="N354" i="3" s="1"/>
  <c r="N353" i="3" s="1"/>
  <c r="M361" i="3"/>
  <c r="L361" i="3"/>
  <c r="K361" i="3"/>
  <c r="J361" i="3"/>
  <c r="T360" i="3"/>
  <c r="S360" i="3"/>
  <c r="R360" i="3"/>
  <c r="R356" i="3" s="1"/>
  <c r="R355" i="3" s="1"/>
  <c r="R354" i="3" s="1"/>
  <c r="R353" i="3" s="1"/>
  <c r="Q360" i="3"/>
  <c r="M360" i="3"/>
  <c r="L360" i="3"/>
  <c r="K360" i="3"/>
  <c r="J360" i="3"/>
  <c r="I359" i="3"/>
  <c r="T358" i="3"/>
  <c r="S358" i="3"/>
  <c r="R358" i="3"/>
  <c r="Q358" i="3"/>
  <c r="P358" i="3"/>
  <c r="P357" i="3" s="1"/>
  <c r="O358" i="3"/>
  <c r="N358" i="3"/>
  <c r="M358" i="3"/>
  <c r="L358" i="3"/>
  <c r="K358" i="3"/>
  <c r="J358" i="3"/>
  <c r="T357" i="3"/>
  <c r="T356" i="3" s="1"/>
  <c r="T355" i="3" s="1"/>
  <c r="T354" i="3" s="1"/>
  <c r="T353" i="3" s="1"/>
  <c r="S357" i="3"/>
  <c r="R357" i="3"/>
  <c r="Q357" i="3"/>
  <c r="N357" i="3"/>
  <c r="M357" i="3"/>
  <c r="L357" i="3"/>
  <c r="L356" i="3" s="1"/>
  <c r="L355" i="3" s="1"/>
  <c r="L354" i="3" s="1"/>
  <c r="K357" i="3"/>
  <c r="J357" i="3"/>
  <c r="Q356" i="3"/>
  <c r="P356" i="3"/>
  <c r="P355" i="3" s="1"/>
  <c r="P354" i="3" s="1"/>
  <c r="P353" i="3" s="1"/>
  <c r="M356" i="3"/>
  <c r="Q355" i="3"/>
  <c r="M355" i="3"/>
  <c r="L353" i="3"/>
  <c r="I351" i="3"/>
  <c r="T350" i="3"/>
  <c r="S350" i="3"/>
  <c r="R350" i="3"/>
  <c r="Q350" i="3"/>
  <c r="Q349" i="3" s="1"/>
  <c r="Q348" i="3" s="1"/>
  <c r="Q347" i="3" s="1"/>
  <c r="Q346" i="3" s="1"/>
  <c r="P350" i="3"/>
  <c r="P349" i="3" s="1"/>
  <c r="P348" i="3" s="1"/>
  <c r="P347" i="3" s="1"/>
  <c r="P346" i="3" s="1"/>
  <c r="O350" i="3"/>
  <c r="N350" i="3"/>
  <c r="M350" i="3"/>
  <c r="L350" i="3"/>
  <c r="K350" i="3"/>
  <c r="J350" i="3"/>
  <c r="T349" i="3"/>
  <c r="T348" i="3" s="1"/>
  <c r="S349" i="3"/>
  <c r="R349" i="3"/>
  <c r="O349" i="3"/>
  <c r="N349" i="3"/>
  <c r="M349" i="3"/>
  <c r="M348" i="3" s="1"/>
  <c r="L349" i="3"/>
  <c r="K349" i="3"/>
  <c r="J349" i="3"/>
  <c r="S348" i="3"/>
  <c r="R348" i="3"/>
  <c r="O348" i="3"/>
  <c r="N348" i="3"/>
  <c r="K348" i="3"/>
  <c r="J348" i="3"/>
  <c r="T347" i="3"/>
  <c r="T346" i="3" s="1"/>
  <c r="S347" i="3"/>
  <c r="R347" i="3"/>
  <c r="O347" i="3"/>
  <c r="N347" i="3"/>
  <c r="M347" i="3"/>
  <c r="M346" i="3" s="1"/>
  <c r="K347" i="3"/>
  <c r="J347" i="3"/>
  <c r="S346" i="3"/>
  <c r="R346" i="3"/>
  <c r="O346" i="3"/>
  <c r="N346" i="3"/>
  <c r="K346" i="3"/>
  <c r="J346" i="3"/>
  <c r="I345" i="3"/>
  <c r="T344" i="3"/>
  <c r="S344" i="3"/>
  <c r="R344" i="3"/>
  <c r="Q344" i="3"/>
  <c r="P344" i="3"/>
  <c r="P343" i="3" s="1"/>
  <c r="O344" i="3"/>
  <c r="N344" i="3"/>
  <c r="N343" i="3" s="1"/>
  <c r="M344" i="3"/>
  <c r="M343" i="3" s="1"/>
  <c r="L344" i="3"/>
  <c r="K344" i="3"/>
  <c r="J344" i="3"/>
  <c r="I344" i="3" s="1"/>
  <c r="T343" i="3"/>
  <c r="T342" i="3" s="1"/>
  <c r="T341" i="3" s="1"/>
  <c r="S343" i="3"/>
  <c r="R343" i="3"/>
  <c r="R342" i="3" s="1"/>
  <c r="R341" i="3" s="1"/>
  <c r="Q343" i="3"/>
  <c r="Q342" i="3" s="1"/>
  <c r="O343" i="3"/>
  <c r="L343" i="3"/>
  <c r="L342" i="3" s="1"/>
  <c r="L341" i="3" s="1"/>
  <c r="K343" i="3"/>
  <c r="J343" i="3"/>
  <c r="J342" i="3" s="1"/>
  <c r="J341" i="3" s="1"/>
  <c r="S342" i="3"/>
  <c r="O342" i="3"/>
  <c r="N342" i="3"/>
  <c r="N341" i="3" s="1"/>
  <c r="M342" i="3"/>
  <c r="K342" i="3"/>
  <c r="S341" i="3"/>
  <c r="Q341" i="3"/>
  <c r="O341" i="3"/>
  <c r="M341" i="3"/>
  <c r="K341" i="3"/>
  <c r="I340" i="3"/>
  <c r="I339" i="3"/>
  <c r="T338" i="3"/>
  <c r="T337" i="3" s="1"/>
  <c r="T336" i="3" s="1"/>
  <c r="T335" i="3" s="1"/>
  <c r="T334" i="3" s="1"/>
  <c r="T333" i="3" s="1"/>
  <c r="S338" i="3"/>
  <c r="S337" i="3" s="1"/>
  <c r="S336" i="3" s="1"/>
  <c r="S335" i="3" s="1"/>
  <c r="S334" i="3" s="1"/>
  <c r="S333" i="3" s="1"/>
  <c r="R338" i="3"/>
  <c r="R337" i="3" s="1"/>
  <c r="R336" i="3" s="1"/>
  <c r="R335" i="3" s="1"/>
  <c r="Q338" i="3"/>
  <c r="P338" i="3"/>
  <c r="P337" i="3" s="1"/>
  <c r="O338" i="3"/>
  <c r="N338" i="3"/>
  <c r="M338" i="3"/>
  <c r="L338" i="3"/>
  <c r="K338" i="3"/>
  <c r="K337" i="3" s="1"/>
  <c r="K336" i="3" s="1"/>
  <c r="K335" i="3" s="1"/>
  <c r="K334" i="3" s="1"/>
  <c r="K333" i="3" s="1"/>
  <c r="J338" i="3"/>
  <c r="Q337" i="3"/>
  <c r="O337" i="3"/>
  <c r="O336" i="3" s="1"/>
  <c r="O335" i="3" s="1"/>
  <c r="O334" i="3" s="1"/>
  <c r="O333" i="3" s="1"/>
  <c r="N337" i="3"/>
  <c r="N336" i="3" s="1"/>
  <c r="N335" i="3" s="1"/>
  <c r="N334" i="3" s="1"/>
  <c r="N333" i="3" s="1"/>
  <c r="M337" i="3"/>
  <c r="M336" i="3" s="1"/>
  <c r="M335" i="3" s="1"/>
  <c r="M334" i="3" s="1"/>
  <c r="M333" i="3" s="1"/>
  <c r="L337" i="3"/>
  <c r="L336" i="3" s="1"/>
  <c r="L335" i="3" s="1"/>
  <c r="L334" i="3" s="1"/>
  <c r="Q336" i="3"/>
  <c r="Q335" i="3" s="1"/>
  <c r="Q334" i="3" s="1"/>
  <c r="Q333" i="3" s="1"/>
  <c r="P336" i="3"/>
  <c r="P335" i="3" s="1"/>
  <c r="I332" i="3"/>
  <c r="T331" i="3"/>
  <c r="T330" i="3" s="1"/>
  <c r="T329" i="3" s="1"/>
  <c r="T328" i="3" s="1"/>
  <c r="S331" i="3"/>
  <c r="S330" i="3" s="1"/>
  <c r="S329" i="3" s="1"/>
  <c r="S328" i="3" s="1"/>
  <c r="R331" i="3"/>
  <c r="R330" i="3" s="1"/>
  <c r="R329" i="3" s="1"/>
  <c r="R328" i="3" s="1"/>
  <c r="O331" i="3"/>
  <c r="I327" i="3"/>
  <c r="T326" i="3"/>
  <c r="S326" i="3"/>
  <c r="R326" i="3"/>
  <c r="Q326" i="3"/>
  <c r="P326" i="3"/>
  <c r="O326" i="3"/>
  <c r="N326" i="3"/>
  <c r="M326" i="3"/>
  <c r="L326" i="3"/>
  <c r="I326" i="3" s="1"/>
  <c r="I325" i="3"/>
  <c r="I324" i="3"/>
  <c r="T323" i="3"/>
  <c r="T322" i="3" s="1"/>
  <c r="T321" i="3" s="1"/>
  <c r="T320" i="3" s="1"/>
  <c r="T319" i="3" s="1"/>
  <c r="S323" i="3"/>
  <c r="S322" i="3" s="1"/>
  <c r="R323" i="3"/>
  <c r="R322" i="3" s="1"/>
  <c r="Q323" i="3"/>
  <c r="P323" i="3"/>
  <c r="O323" i="3"/>
  <c r="N323" i="3"/>
  <c r="M323" i="3"/>
  <c r="M322" i="3" s="1"/>
  <c r="M321" i="3" s="1"/>
  <c r="M320" i="3" s="1"/>
  <c r="M319" i="3" s="1"/>
  <c r="L323" i="3"/>
  <c r="L322" i="3" s="1"/>
  <c r="L321" i="3" s="1"/>
  <c r="L320" i="3" s="1"/>
  <c r="L319" i="3" s="1"/>
  <c r="K323" i="3"/>
  <c r="K322" i="3" s="1"/>
  <c r="J323" i="3"/>
  <c r="Q322" i="3"/>
  <c r="Q321" i="3" s="1"/>
  <c r="Q320" i="3" s="1"/>
  <c r="Q319" i="3" s="1"/>
  <c r="P322" i="3"/>
  <c r="P321" i="3" s="1"/>
  <c r="P320" i="3" s="1"/>
  <c r="P319" i="3" s="1"/>
  <c r="O322" i="3"/>
  <c r="O321" i="3" s="1"/>
  <c r="O320" i="3" s="1"/>
  <c r="O319" i="3" s="1"/>
  <c r="N322" i="3"/>
  <c r="N321" i="3" s="1"/>
  <c r="N320" i="3" s="1"/>
  <c r="N319" i="3" s="1"/>
  <c r="S321" i="3"/>
  <c r="S320" i="3" s="1"/>
  <c r="S319" i="3" s="1"/>
  <c r="R321" i="3"/>
  <c r="R320" i="3" s="1"/>
  <c r="K321" i="3"/>
  <c r="K320" i="3" s="1"/>
  <c r="R319" i="3"/>
  <c r="K319" i="3"/>
  <c r="I318" i="3"/>
  <c r="I317" i="3"/>
  <c r="T316" i="3"/>
  <c r="T313" i="3" s="1"/>
  <c r="S316" i="3"/>
  <c r="S313" i="3" s="1"/>
  <c r="R316" i="3"/>
  <c r="Q316" i="3"/>
  <c r="Q313" i="3" s="1"/>
  <c r="Q312" i="3" s="1"/>
  <c r="Q305" i="3" s="1"/>
  <c r="P316" i="3"/>
  <c r="P313" i="3" s="1"/>
  <c r="P312" i="3" s="1"/>
  <c r="O316" i="3"/>
  <c r="N316" i="3"/>
  <c r="M316" i="3"/>
  <c r="L316" i="3"/>
  <c r="L313" i="3" s="1"/>
  <c r="K316" i="3"/>
  <c r="K313" i="3" s="1"/>
  <c r="K312" i="3" s="1"/>
  <c r="J316" i="3"/>
  <c r="I316" i="3"/>
  <c r="I315" i="3"/>
  <c r="T314" i="3"/>
  <c r="S314" i="3"/>
  <c r="R314" i="3"/>
  <c r="Q314" i="3"/>
  <c r="P314" i="3"/>
  <c r="O314" i="3"/>
  <c r="N314" i="3"/>
  <c r="M314" i="3"/>
  <c r="L314" i="3"/>
  <c r="R313" i="3"/>
  <c r="R312" i="3" s="1"/>
  <c r="O313" i="3"/>
  <c r="O312" i="3" s="1"/>
  <c r="J313" i="3"/>
  <c r="T312" i="3"/>
  <c r="S312" i="3"/>
  <c r="L312" i="3"/>
  <c r="I311" i="3"/>
  <c r="T310" i="3"/>
  <c r="S310" i="3"/>
  <c r="R310" i="3"/>
  <c r="Q310" i="3"/>
  <c r="P310" i="3"/>
  <c r="O310" i="3"/>
  <c r="N310" i="3"/>
  <c r="N307" i="3" s="1"/>
  <c r="N306" i="3" s="1"/>
  <c r="M310" i="3"/>
  <c r="L310" i="3"/>
  <c r="K310" i="3"/>
  <c r="J310" i="3"/>
  <c r="I309" i="3"/>
  <c r="E226" i="2" s="1"/>
  <c r="E225" i="2" s="1"/>
  <c r="E224" i="2" s="1"/>
  <c r="E223" i="2" s="1"/>
  <c r="T308" i="3"/>
  <c r="S308" i="3"/>
  <c r="R308" i="3"/>
  <c r="Q308" i="3"/>
  <c r="P308" i="3"/>
  <c r="O308" i="3"/>
  <c r="O307" i="3" s="1"/>
  <c r="O306" i="3" s="1"/>
  <c r="O305" i="3" s="1"/>
  <c r="N308" i="3"/>
  <c r="M308" i="3"/>
  <c r="M307" i="3" s="1"/>
  <c r="M306" i="3" s="1"/>
  <c r="L308" i="3"/>
  <c r="K308" i="3"/>
  <c r="J308" i="3"/>
  <c r="T307" i="3"/>
  <c r="T306" i="3" s="1"/>
  <c r="S307" i="3"/>
  <c r="S306" i="3" s="1"/>
  <c r="R307" i="3"/>
  <c r="R306" i="3" s="1"/>
  <c r="Q307" i="3"/>
  <c r="Q306" i="3" s="1"/>
  <c r="L307" i="3"/>
  <c r="L306" i="3" s="1"/>
  <c r="L305" i="3" s="1"/>
  <c r="K307" i="3"/>
  <c r="K306" i="3" s="1"/>
  <c r="K305" i="3" s="1"/>
  <c r="J307" i="3"/>
  <c r="J306" i="3" s="1"/>
  <c r="R305" i="3"/>
  <c r="I304" i="3"/>
  <c r="T303" i="3"/>
  <c r="S303" i="3"/>
  <c r="R303" i="3"/>
  <c r="R302" i="3" s="1"/>
  <c r="Q303" i="3"/>
  <c r="I303" i="3" s="1"/>
  <c r="T302" i="3"/>
  <c r="S302" i="3"/>
  <c r="I301" i="3"/>
  <c r="T300" i="3"/>
  <c r="T297" i="3" s="1"/>
  <c r="T296" i="3" s="1"/>
  <c r="S300" i="3"/>
  <c r="R300" i="3"/>
  <c r="R297" i="3" s="1"/>
  <c r="R296" i="3" s="1"/>
  <c r="Q300" i="3"/>
  <c r="P300" i="3"/>
  <c r="O300" i="3"/>
  <c r="O297" i="3" s="1"/>
  <c r="O296" i="3" s="1"/>
  <c r="N300" i="3"/>
  <c r="M300" i="3"/>
  <c r="M297" i="3" s="1"/>
  <c r="M296" i="3" s="1"/>
  <c r="L300" i="3"/>
  <c r="L297" i="3" s="1"/>
  <c r="K300" i="3"/>
  <c r="J300" i="3"/>
  <c r="J297" i="3" s="1"/>
  <c r="J296" i="3" s="1"/>
  <c r="I300" i="3"/>
  <c r="I299" i="3"/>
  <c r="T298" i="3"/>
  <c r="S298" i="3"/>
  <c r="R298" i="3"/>
  <c r="Q298" i="3"/>
  <c r="P298" i="3"/>
  <c r="O298" i="3"/>
  <c r="N298" i="3"/>
  <c r="N297" i="3" s="1"/>
  <c r="N296" i="3" s="1"/>
  <c r="M298" i="3"/>
  <c r="L298" i="3"/>
  <c r="I298" i="3" s="1"/>
  <c r="S297" i="3"/>
  <c r="S296" i="3" s="1"/>
  <c r="P297" i="3"/>
  <c r="P296" i="3" s="1"/>
  <c r="K297" i="3"/>
  <c r="K296" i="3" s="1"/>
  <c r="L296" i="3"/>
  <c r="I294" i="3"/>
  <c r="T293" i="3"/>
  <c r="S293" i="3"/>
  <c r="R293" i="3"/>
  <c r="Q293" i="3"/>
  <c r="P293" i="3"/>
  <c r="P289" i="3" s="1"/>
  <c r="O293" i="3"/>
  <c r="O289" i="3" s="1"/>
  <c r="N293" i="3"/>
  <c r="N289" i="3" s="1"/>
  <c r="M293" i="3"/>
  <c r="L293" i="3"/>
  <c r="I292" i="3"/>
  <c r="I291" i="3"/>
  <c r="T290" i="3"/>
  <c r="S290" i="3"/>
  <c r="R290" i="3"/>
  <c r="R289" i="3" s="1"/>
  <c r="Q290" i="3"/>
  <c r="Q289" i="3" s="1"/>
  <c r="P290" i="3"/>
  <c r="O290" i="3"/>
  <c r="N290" i="3"/>
  <c r="M290" i="3"/>
  <c r="L290" i="3"/>
  <c r="T289" i="3"/>
  <c r="S289" i="3"/>
  <c r="L289" i="3"/>
  <c r="I288" i="3"/>
  <c r="I287" i="3"/>
  <c r="T286" i="3"/>
  <c r="S286" i="3"/>
  <c r="R286" i="3"/>
  <c r="Q286" i="3"/>
  <c r="P286" i="3"/>
  <c r="O286" i="3"/>
  <c r="N286" i="3"/>
  <c r="M286" i="3"/>
  <c r="L286" i="3"/>
  <c r="K286" i="3"/>
  <c r="J286" i="3"/>
  <c r="I286" i="3" s="1"/>
  <c r="I285" i="3"/>
  <c r="I284" i="3"/>
  <c r="I283" i="3"/>
  <c r="I282" i="3"/>
  <c r="T281" i="3"/>
  <c r="S281" i="3"/>
  <c r="R281" i="3"/>
  <c r="R280" i="3" s="1"/>
  <c r="Q281" i="3"/>
  <c r="Q280" i="3" s="1"/>
  <c r="P281" i="3"/>
  <c r="P280" i="3" s="1"/>
  <c r="P276" i="3" s="1"/>
  <c r="P275" i="3" s="1"/>
  <c r="P274" i="3" s="1"/>
  <c r="P273" i="3" s="1"/>
  <c r="O281" i="3"/>
  <c r="O280" i="3" s="1"/>
  <c r="N281" i="3"/>
  <c r="M281" i="3"/>
  <c r="L281" i="3"/>
  <c r="K281" i="3"/>
  <c r="J281" i="3"/>
  <c r="T280" i="3"/>
  <c r="S280" i="3"/>
  <c r="S276" i="3" s="1"/>
  <c r="S275" i="3" s="1"/>
  <c r="S274" i="3" s="1"/>
  <c r="S273" i="3" s="1"/>
  <c r="N280" i="3"/>
  <c r="N276" i="3" s="1"/>
  <c r="N275" i="3" s="1"/>
  <c r="N274" i="3" s="1"/>
  <c r="N273" i="3" s="1"/>
  <c r="M280" i="3"/>
  <c r="L280" i="3"/>
  <c r="K280" i="3"/>
  <c r="I279" i="3"/>
  <c r="I278" i="3"/>
  <c r="T277" i="3"/>
  <c r="S277" i="3"/>
  <c r="R277" i="3"/>
  <c r="Q277" i="3"/>
  <c r="P277" i="3"/>
  <c r="O277" i="3"/>
  <c r="N277" i="3"/>
  <c r="M277" i="3"/>
  <c r="R276" i="3"/>
  <c r="R275" i="3" s="1"/>
  <c r="R274" i="3" s="1"/>
  <c r="R273" i="3" s="1"/>
  <c r="K276" i="3"/>
  <c r="K275" i="3" s="1"/>
  <c r="K274" i="3"/>
  <c r="K273" i="3" s="1"/>
  <c r="I272" i="3"/>
  <c r="I271" i="3"/>
  <c r="I270" i="3"/>
  <c r="T269" i="3"/>
  <c r="S269" i="3"/>
  <c r="R269" i="3"/>
  <c r="Q269" i="3"/>
  <c r="P269" i="3"/>
  <c r="P268" i="3" s="1"/>
  <c r="P267" i="3" s="1"/>
  <c r="P266" i="3" s="1"/>
  <c r="O269" i="3"/>
  <c r="O268" i="3" s="1"/>
  <c r="O267" i="3" s="1"/>
  <c r="O266" i="3" s="1"/>
  <c r="N269" i="3"/>
  <c r="N268" i="3" s="1"/>
  <c r="M269" i="3"/>
  <c r="M268" i="3" s="1"/>
  <c r="M267" i="3" s="1"/>
  <c r="M266" i="3" s="1"/>
  <c r="L269" i="3"/>
  <c r="K269" i="3"/>
  <c r="I269" i="3" s="1"/>
  <c r="J269" i="3"/>
  <c r="T268" i="3"/>
  <c r="T267" i="3" s="1"/>
  <c r="T266" i="3" s="1"/>
  <c r="S268" i="3"/>
  <c r="S267" i="3" s="1"/>
  <c r="S266" i="3" s="1"/>
  <c r="R268" i="3"/>
  <c r="R267" i="3" s="1"/>
  <c r="Q268" i="3"/>
  <c r="Q267" i="3" s="1"/>
  <c r="L268" i="3"/>
  <c r="L267" i="3" s="1"/>
  <c r="L266" i="3" s="1"/>
  <c r="K268" i="3"/>
  <c r="K267" i="3" s="1"/>
  <c r="K266" i="3" s="1"/>
  <c r="J268" i="3"/>
  <c r="J267" i="3" s="1"/>
  <c r="N267" i="3"/>
  <c r="N266" i="3" s="1"/>
  <c r="R266" i="3"/>
  <c r="Q266" i="3"/>
  <c r="I265" i="3"/>
  <c r="T264" i="3"/>
  <c r="T263" i="3" s="1"/>
  <c r="S264" i="3"/>
  <c r="R264" i="3"/>
  <c r="N264" i="3"/>
  <c r="N263" i="3" s="1"/>
  <c r="N262" i="3" s="1"/>
  <c r="S263" i="3"/>
  <c r="R263" i="3"/>
  <c r="Q263" i="3"/>
  <c r="P263" i="3"/>
  <c r="S261" i="3"/>
  <c r="R261" i="3"/>
  <c r="Q261" i="3"/>
  <c r="P261" i="3"/>
  <c r="I260" i="3"/>
  <c r="T259" i="3"/>
  <c r="S259" i="3"/>
  <c r="S256" i="3" s="1"/>
  <c r="R259" i="3"/>
  <c r="Q259" i="3"/>
  <c r="P259" i="3"/>
  <c r="I259" i="3" s="1"/>
  <c r="O259" i="3"/>
  <c r="N259" i="3"/>
  <c r="M259" i="3"/>
  <c r="L259" i="3"/>
  <c r="K259" i="3"/>
  <c r="K256" i="3" s="1"/>
  <c r="K249" i="3" s="1"/>
  <c r="K248" i="3" s="1"/>
  <c r="J259" i="3"/>
  <c r="I258" i="3"/>
  <c r="T257" i="3"/>
  <c r="S257" i="3"/>
  <c r="R257" i="3"/>
  <c r="Q257" i="3"/>
  <c r="P257" i="3"/>
  <c r="P256" i="3" s="1"/>
  <c r="O257" i="3"/>
  <c r="O256" i="3" s="1"/>
  <c r="N257" i="3"/>
  <c r="N256" i="3" s="1"/>
  <c r="M257" i="3"/>
  <c r="M256" i="3" s="1"/>
  <c r="M249" i="3" s="1"/>
  <c r="M248" i="3" s="1"/>
  <c r="L257" i="3"/>
  <c r="K257" i="3"/>
  <c r="J257" i="3"/>
  <c r="I257" i="3" s="1"/>
  <c r="T256" i="3"/>
  <c r="T249" i="3" s="1"/>
  <c r="T248" i="3" s="1"/>
  <c r="R256" i="3"/>
  <c r="R249" i="3" s="1"/>
  <c r="R248" i="3" s="1"/>
  <c r="Q256" i="3"/>
  <c r="L256" i="3"/>
  <c r="J256" i="3"/>
  <c r="J249" i="3" s="1"/>
  <c r="J248" i="3" s="1"/>
  <c r="I255" i="3"/>
  <c r="T254" i="3"/>
  <c r="S254" i="3"/>
  <c r="R254" i="3"/>
  <c r="Q254" i="3"/>
  <c r="P254" i="3"/>
  <c r="O254" i="3"/>
  <c r="N254" i="3"/>
  <c r="M254" i="3"/>
  <c r="L254" i="3"/>
  <c r="K254" i="3"/>
  <c r="J254" i="3"/>
  <c r="I253" i="3"/>
  <c r="T252" i="3"/>
  <c r="S252" i="3"/>
  <c r="R252" i="3"/>
  <c r="Q252" i="3"/>
  <c r="P252" i="3"/>
  <c r="O252" i="3"/>
  <c r="N252" i="3"/>
  <c r="M252" i="3"/>
  <c r="L252" i="3"/>
  <c r="I252" i="3"/>
  <c r="I251" i="3"/>
  <c r="T250" i="3"/>
  <c r="S250" i="3"/>
  <c r="R250" i="3"/>
  <c r="Q250" i="3"/>
  <c r="P250" i="3"/>
  <c r="O250" i="3"/>
  <c r="N250" i="3"/>
  <c r="M250" i="3"/>
  <c r="L250" i="3"/>
  <c r="Q249" i="3"/>
  <c r="Q248" i="3" s="1"/>
  <c r="P249" i="3"/>
  <c r="P248" i="3" s="1"/>
  <c r="S247" i="3"/>
  <c r="I247" i="3"/>
  <c r="T246" i="3"/>
  <c r="S246" i="3"/>
  <c r="S243" i="3" s="1"/>
  <c r="R246" i="3"/>
  <c r="R243" i="3" s="1"/>
  <c r="R240" i="3" s="1"/>
  <c r="R239" i="3" s="1"/>
  <c r="Q246" i="3"/>
  <c r="P246" i="3"/>
  <c r="O246" i="3"/>
  <c r="N246" i="3"/>
  <c r="M246" i="3"/>
  <c r="L246" i="3"/>
  <c r="I246" i="3"/>
  <c r="I245" i="3"/>
  <c r="T244" i="3"/>
  <c r="S244" i="3"/>
  <c r="R244" i="3"/>
  <c r="Q244" i="3"/>
  <c r="P244" i="3"/>
  <c r="P243" i="3" s="1"/>
  <c r="O244" i="3"/>
  <c r="O243" i="3" s="1"/>
  <c r="N244" i="3"/>
  <c r="N243" i="3" s="1"/>
  <c r="M244" i="3"/>
  <c r="L244" i="3"/>
  <c r="K244" i="3"/>
  <c r="J244" i="3"/>
  <c r="T243" i="3"/>
  <c r="T240" i="3" s="1"/>
  <c r="T239" i="3" s="1"/>
  <c r="T238" i="3" s="1"/>
  <c r="Q243" i="3"/>
  <c r="L243" i="3"/>
  <c r="L240" i="3" s="1"/>
  <c r="L239" i="3" s="1"/>
  <c r="L238" i="3" s="1"/>
  <c r="K243" i="3"/>
  <c r="J243" i="3"/>
  <c r="I242" i="3"/>
  <c r="T241" i="3"/>
  <c r="S241" i="3"/>
  <c r="R241" i="3"/>
  <c r="Q241" i="3"/>
  <c r="Q240" i="3" s="1"/>
  <c r="Q239" i="3" s="1"/>
  <c r="Q238" i="3" s="1"/>
  <c r="P241" i="3"/>
  <c r="P240" i="3" s="1"/>
  <c r="P239" i="3" s="1"/>
  <c r="P238" i="3" s="1"/>
  <c r="O241" i="3"/>
  <c r="N241" i="3"/>
  <c r="M241" i="3"/>
  <c r="L241" i="3"/>
  <c r="K241" i="3"/>
  <c r="J241" i="3"/>
  <c r="S240" i="3"/>
  <c r="S239" i="3" s="1"/>
  <c r="S238" i="3" s="1"/>
  <c r="K240" i="3"/>
  <c r="K239" i="3" s="1"/>
  <c r="J240" i="3"/>
  <c r="R238" i="3"/>
  <c r="K238" i="3"/>
  <c r="I236" i="3"/>
  <c r="T235" i="3"/>
  <c r="T234" i="3" s="1"/>
  <c r="T233" i="3" s="1"/>
  <c r="T232" i="3" s="1"/>
  <c r="S235" i="3"/>
  <c r="S234" i="3" s="1"/>
  <c r="S233" i="3" s="1"/>
  <c r="S232" i="3" s="1"/>
  <c r="R235" i="3"/>
  <c r="R234" i="3" s="1"/>
  <c r="R233" i="3" s="1"/>
  <c r="R232" i="3" s="1"/>
  <c r="Q235" i="3"/>
  <c r="P235" i="3"/>
  <c r="O235" i="3"/>
  <c r="N235" i="3"/>
  <c r="M235" i="3"/>
  <c r="L235" i="3"/>
  <c r="L234" i="3" s="1"/>
  <c r="Q234" i="3"/>
  <c r="P234" i="3"/>
  <c r="O234" i="3"/>
  <c r="N234" i="3"/>
  <c r="N233" i="3" s="1"/>
  <c r="N232" i="3" s="1"/>
  <c r="M234" i="3"/>
  <c r="M233" i="3" s="1"/>
  <c r="M232" i="3" s="1"/>
  <c r="Q233" i="3"/>
  <c r="P233" i="3"/>
  <c r="P232" i="3" s="1"/>
  <c r="O233" i="3"/>
  <c r="O232" i="3" s="1"/>
  <c r="Q232" i="3"/>
  <c r="I231" i="3"/>
  <c r="I230" i="3"/>
  <c r="T229" i="3"/>
  <c r="S229" i="3"/>
  <c r="R229" i="3"/>
  <c r="M229" i="3"/>
  <c r="M228" i="3" s="1"/>
  <c r="I229" i="3"/>
  <c r="T228" i="3"/>
  <c r="T227" i="3" s="1"/>
  <c r="S228" i="3"/>
  <c r="S227" i="3" s="1"/>
  <c r="R228" i="3"/>
  <c r="R227" i="3" s="1"/>
  <c r="I226" i="3"/>
  <c r="I225" i="3"/>
  <c r="T224" i="3"/>
  <c r="S224" i="3"/>
  <c r="R224" i="3"/>
  <c r="Q224" i="3"/>
  <c r="P224" i="3"/>
  <c r="O224" i="3"/>
  <c r="N224" i="3"/>
  <c r="I224" i="3" s="1"/>
  <c r="M224" i="3"/>
  <c r="L224" i="3"/>
  <c r="K224" i="3"/>
  <c r="J224" i="3"/>
  <c r="I223" i="3"/>
  <c r="I222" i="3"/>
  <c r="T221" i="3"/>
  <c r="T220" i="3" s="1"/>
  <c r="S221" i="3"/>
  <c r="R221" i="3"/>
  <c r="Q221" i="3"/>
  <c r="P221" i="3"/>
  <c r="O221" i="3"/>
  <c r="O220" i="3" s="1"/>
  <c r="N221" i="3"/>
  <c r="N220" i="3" s="1"/>
  <c r="I220" i="3" s="1"/>
  <c r="M221" i="3"/>
  <c r="M220" i="3" s="1"/>
  <c r="L221" i="3"/>
  <c r="L220" i="3" s="1"/>
  <c r="K221" i="3"/>
  <c r="J221" i="3"/>
  <c r="I221" i="3" s="1"/>
  <c r="S220" i="3"/>
  <c r="R220" i="3"/>
  <c r="Q220" i="3"/>
  <c r="P220" i="3"/>
  <c r="K220" i="3"/>
  <c r="J220" i="3"/>
  <c r="I219" i="3"/>
  <c r="T218" i="3"/>
  <c r="S218" i="3"/>
  <c r="R218" i="3"/>
  <c r="Q218" i="3"/>
  <c r="P218" i="3"/>
  <c r="P217" i="3" s="1"/>
  <c r="O218" i="3"/>
  <c r="O217" i="3" s="1"/>
  <c r="N218" i="3"/>
  <c r="N217" i="3" s="1"/>
  <c r="M218" i="3"/>
  <c r="L218" i="3"/>
  <c r="K218" i="3"/>
  <c r="J218" i="3"/>
  <c r="T217" i="3"/>
  <c r="S217" i="3"/>
  <c r="R217" i="3"/>
  <c r="Q217" i="3"/>
  <c r="L217" i="3"/>
  <c r="K217" i="3"/>
  <c r="J217" i="3"/>
  <c r="J209" i="3" s="1"/>
  <c r="I216" i="3"/>
  <c r="T215" i="3"/>
  <c r="S215" i="3"/>
  <c r="R215" i="3"/>
  <c r="N215" i="3"/>
  <c r="I215" i="3" s="1"/>
  <c r="I214" i="3"/>
  <c r="T213" i="3"/>
  <c r="S213" i="3"/>
  <c r="R213" i="3"/>
  <c r="Q213" i="3"/>
  <c r="P213" i="3"/>
  <c r="O213" i="3"/>
  <c r="N213" i="3"/>
  <c r="N210" i="3" s="1"/>
  <c r="N209" i="3" s="1"/>
  <c r="M213" i="3"/>
  <c r="M210" i="3" s="1"/>
  <c r="L213" i="3"/>
  <c r="L210" i="3" s="1"/>
  <c r="K213" i="3"/>
  <c r="J213" i="3"/>
  <c r="I212" i="3"/>
  <c r="T211" i="3"/>
  <c r="S211" i="3"/>
  <c r="S210" i="3" s="1"/>
  <c r="R211" i="3"/>
  <c r="R210" i="3" s="1"/>
  <c r="Q211" i="3"/>
  <c r="P211" i="3"/>
  <c r="O211" i="3"/>
  <c r="N211" i="3"/>
  <c r="M211" i="3"/>
  <c r="L211" i="3"/>
  <c r="K211" i="3"/>
  <c r="K210" i="3" s="1"/>
  <c r="J211" i="3"/>
  <c r="J210" i="3" s="1"/>
  <c r="Q210" i="3"/>
  <c r="Q209" i="3" s="1"/>
  <c r="P210" i="3"/>
  <c r="P209" i="3" s="1"/>
  <c r="O210" i="3"/>
  <c r="O209" i="3" s="1"/>
  <c r="S209" i="3"/>
  <c r="R209" i="3"/>
  <c r="K209" i="3"/>
  <c r="I208" i="3"/>
  <c r="S207" i="3"/>
  <c r="I207" i="3"/>
  <c r="I206" i="3"/>
  <c r="T205" i="3"/>
  <c r="S205" i="3"/>
  <c r="S202" i="3" s="1"/>
  <c r="S195" i="3" s="1"/>
  <c r="S190" i="3" s="1"/>
  <c r="S179" i="3" s="1"/>
  <c r="R205" i="3"/>
  <c r="Q205" i="3"/>
  <c r="P205" i="3"/>
  <c r="O205" i="3"/>
  <c r="O202" i="3" s="1"/>
  <c r="N205" i="3"/>
  <c r="N202" i="3" s="1"/>
  <c r="N195" i="3" s="1"/>
  <c r="N190" i="3" s="1"/>
  <c r="N179" i="3" s="1"/>
  <c r="M205" i="3"/>
  <c r="M202" i="3" s="1"/>
  <c r="M195" i="3" s="1"/>
  <c r="L205" i="3"/>
  <c r="K205" i="3"/>
  <c r="K202" i="3" s="1"/>
  <c r="K195" i="3" s="1"/>
  <c r="K190" i="3" s="1"/>
  <c r="K179" i="3" s="1"/>
  <c r="J205" i="3"/>
  <c r="I204" i="3"/>
  <c r="N203" i="3"/>
  <c r="I203" i="3"/>
  <c r="T202" i="3"/>
  <c r="R202" i="3"/>
  <c r="R195" i="3" s="1"/>
  <c r="R190" i="3" s="1"/>
  <c r="Q202" i="3"/>
  <c r="P202" i="3"/>
  <c r="L202" i="3"/>
  <c r="J202" i="3"/>
  <c r="J195" i="3" s="1"/>
  <c r="I201" i="3"/>
  <c r="T200" i="3"/>
  <c r="S200" i="3"/>
  <c r="R200" i="3"/>
  <c r="R196" i="3" s="1"/>
  <c r="Q200" i="3"/>
  <c r="P200" i="3"/>
  <c r="O200" i="3"/>
  <c r="N200" i="3"/>
  <c r="M200" i="3"/>
  <c r="L200" i="3"/>
  <c r="K200" i="3"/>
  <c r="J200" i="3"/>
  <c r="J196" i="3" s="1"/>
  <c r="I199" i="3"/>
  <c r="I198" i="3"/>
  <c r="T197" i="3"/>
  <c r="T196" i="3" s="1"/>
  <c r="S197" i="3"/>
  <c r="R197" i="3"/>
  <c r="Q197" i="3"/>
  <c r="P197" i="3"/>
  <c r="O197" i="3"/>
  <c r="N197" i="3"/>
  <c r="N196" i="3" s="1"/>
  <c r="M197" i="3"/>
  <c r="M196" i="3" s="1"/>
  <c r="L197" i="3"/>
  <c r="L196" i="3" s="1"/>
  <c r="K197" i="3"/>
  <c r="J197" i="3"/>
  <c r="S196" i="3"/>
  <c r="Q196" i="3"/>
  <c r="P196" i="3"/>
  <c r="P195" i="3" s="1"/>
  <c r="K196" i="3"/>
  <c r="T195" i="3"/>
  <c r="I194" i="3"/>
  <c r="T193" i="3"/>
  <c r="T192" i="3" s="1"/>
  <c r="T191" i="3" s="1"/>
  <c r="S193" i="3"/>
  <c r="S192" i="3" s="1"/>
  <c r="R193" i="3"/>
  <c r="R192" i="3" s="1"/>
  <c r="R191" i="3" s="1"/>
  <c r="M193" i="3"/>
  <c r="S191" i="3"/>
  <c r="P190" i="3"/>
  <c r="P179" i="3" s="1"/>
  <c r="I189" i="3"/>
  <c r="S188" i="3"/>
  <c r="I188" i="3" s="1"/>
  <c r="I187" i="3"/>
  <c r="I186" i="3"/>
  <c r="T185" i="3"/>
  <c r="S185" i="3"/>
  <c r="R185" i="3"/>
  <c r="Q185" i="3"/>
  <c r="I184" i="3"/>
  <c r="T183" i="3"/>
  <c r="S183" i="3"/>
  <c r="R183" i="3"/>
  <c r="I183" i="3" s="1"/>
  <c r="T182" i="3"/>
  <c r="T181" i="3" s="1"/>
  <c r="T180" i="3" s="1"/>
  <c r="S182" i="3"/>
  <c r="S181" i="3" s="1"/>
  <c r="S180" i="3" s="1"/>
  <c r="I178" i="3"/>
  <c r="T177" i="3"/>
  <c r="S177" i="3"/>
  <c r="S176" i="3" s="1"/>
  <c r="R177" i="3"/>
  <c r="R176" i="3" s="1"/>
  <c r="R175" i="3" s="1"/>
  <c r="O177" i="3"/>
  <c r="M177" i="3"/>
  <c r="M176" i="3" s="1"/>
  <c r="T176" i="3"/>
  <c r="O176" i="3"/>
  <c r="O175" i="3" s="1"/>
  <c r="T175" i="3"/>
  <c r="S175" i="3"/>
  <c r="I174" i="3"/>
  <c r="T173" i="3"/>
  <c r="S173" i="3"/>
  <c r="S168" i="3" s="1"/>
  <c r="S167" i="3" s="1"/>
  <c r="R173" i="3"/>
  <c r="M173" i="3"/>
  <c r="K173" i="3"/>
  <c r="I172" i="3"/>
  <c r="T171" i="3"/>
  <c r="S171" i="3"/>
  <c r="R171" i="3"/>
  <c r="Q171" i="3"/>
  <c r="Q168" i="3" s="1"/>
  <c r="Q167" i="3" s="1"/>
  <c r="P171" i="3"/>
  <c r="P168" i="3" s="1"/>
  <c r="P167" i="3" s="1"/>
  <c r="O171" i="3"/>
  <c r="N171" i="3"/>
  <c r="M171" i="3"/>
  <c r="M168" i="3" s="1"/>
  <c r="M167" i="3" s="1"/>
  <c r="L171" i="3"/>
  <c r="K171" i="3"/>
  <c r="O170" i="3"/>
  <c r="T169" i="3"/>
  <c r="S169" i="3" s="1"/>
  <c r="R169" i="3"/>
  <c r="T168" i="3"/>
  <c r="T167" i="3" s="1"/>
  <c r="N168" i="3"/>
  <c r="L168" i="3"/>
  <c r="L167" i="3" s="1"/>
  <c r="K168" i="3"/>
  <c r="N167" i="3"/>
  <c r="I166" i="3"/>
  <c r="T165" i="3"/>
  <c r="T164" i="3" s="1"/>
  <c r="T163" i="3" s="1"/>
  <c r="S165" i="3"/>
  <c r="S164" i="3" s="1"/>
  <c r="R165" i="3"/>
  <c r="R164" i="3" s="1"/>
  <c r="R163" i="3" s="1"/>
  <c r="Q165" i="3"/>
  <c r="P165" i="3"/>
  <c r="O165" i="3"/>
  <c r="N165" i="3"/>
  <c r="M165" i="3"/>
  <c r="M164" i="3" s="1"/>
  <c r="M163" i="3" s="1"/>
  <c r="L165" i="3"/>
  <c r="L164" i="3" s="1"/>
  <c r="L163" i="3" s="1"/>
  <c r="K165" i="3"/>
  <c r="K164" i="3" s="1"/>
  <c r="J165" i="3"/>
  <c r="Q164" i="3"/>
  <c r="Q163" i="3" s="1"/>
  <c r="P164" i="3"/>
  <c r="P163" i="3" s="1"/>
  <c r="O164" i="3"/>
  <c r="O163" i="3" s="1"/>
  <c r="N164" i="3"/>
  <c r="N163" i="3" s="1"/>
  <c r="S163" i="3"/>
  <c r="S158" i="3" s="1"/>
  <c r="K163" i="3"/>
  <c r="I162" i="3"/>
  <c r="T161" i="3"/>
  <c r="S161" i="3"/>
  <c r="R161" i="3"/>
  <c r="R160" i="3" s="1"/>
  <c r="R159" i="3" s="1"/>
  <c r="Q161" i="3"/>
  <c r="Q160" i="3" s="1"/>
  <c r="Q159" i="3" s="1"/>
  <c r="P161" i="3"/>
  <c r="P160" i="3" s="1"/>
  <c r="O161" i="3"/>
  <c r="O160" i="3" s="1"/>
  <c r="N161" i="3"/>
  <c r="M161" i="3"/>
  <c r="L161" i="3"/>
  <c r="K161" i="3"/>
  <c r="J161" i="3"/>
  <c r="I161" i="3" s="1"/>
  <c r="T160" i="3"/>
  <c r="T159" i="3" s="1"/>
  <c r="S160" i="3"/>
  <c r="S159" i="3" s="1"/>
  <c r="N160" i="3"/>
  <c r="N159" i="3" s="1"/>
  <c r="M160" i="3"/>
  <c r="M159" i="3" s="1"/>
  <c r="L160" i="3"/>
  <c r="L159" i="3" s="1"/>
  <c r="L158" i="3" s="1"/>
  <c r="K160" i="3"/>
  <c r="K159" i="3" s="1"/>
  <c r="P159" i="3"/>
  <c r="P158" i="3" s="1"/>
  <c r="O159" i="3"/>
  <c r="T158" i="3"/>
  <c r="I157" i="3"/>
  <c r="T156" i="3"/>
  <c r="S156" i="3"/>
  <c r="S155" i="3" s="1"/>
  <c r="S154" i="3" s="1"/>
  <c r="S153" i="3" s="1"/>
  <c r="R156" i="3"/>
  <c r="R155" i="3" s="1"/>
  <c r="R154" i="3" s="1"/>
  <c r="R153" i="3" s="1"/>
  <c r="Q156" i="3"/>
  <c r="Q155" i="3" s="1"/>
  <c r="P156" i="3"/>
  <c r="P155" i="3" s="1"/>
  <c r="O156" i="3"/>
  <c r="N156" i="3"/>
  <c r="M156" i="3"/>
  <c r="L156" i="3"/>
  <c r="K156" i="3"/>
  <c r="K155" i="3" s="1"/>
  <c r="K154" i="3" s="1"/>
  <c r="K153" i="3" s="1"/>
  <c r="J156" i="3"/>
  <c r="J155" i="3" s="1"/>
  <c r="I156" i="3"/>
  <c r="T155" i="3"/>
  <c r="T154" i="3" s="1"/>
  <c r="O155" i="3"/>
  <c r="O154" i="3" s="1"/>
  <c r="O153" i="3" s="1"/>
  <c r="N155" i="3"/>
  <c r="N154" i="3" s="1"/>
  <c r="N153" i="3" s="1"/>
  <c r="M155" i="3"/>
  <c r="M154" i="3" s="1"/>
  <c r="M153" i="3" s="1"/>
  <c r="L155" i="3"/>
  <c r="L154" i="3" s="1"/>
  <c r="Q154" i="3"/>
  <c r="Q153" i="3" s="1"/>
  <c r="P154" i="3"/>
  <c r="P153" i="3" s="1"/>
  <c r="T153" i="3"/>
  <c r="L153" i="3"/>
  <c r="I152" i="3"/>
  <c r="T151" i="3"/>
  <c r="T150" i="3" s="1"/>
  <c r="T149" i="3" s="1"/>
  <c r="T148" i="3" s="1"/>
  <c r="S151" i="3"/>
  <c r="S150" i="3" s="1"/>
  <c r="S149" i="3" s="1"/>
  <c r="S148" i="3" s="1"/>
  <c r="R151" i="3"/>
  <c r="R150" i="3" s="1"/>
  <c r="R149" i="3" s="1"/>
  <c r="R148" i="3" s="1"/>
  <c r="Q151" i="3"/>
  <c r="Q150" i="3" s="1"/>
  <c r="P151" i="3"/>
  <c r="O151" i="3"/>
  <c r="N151" i="3"/>
  <c r="M151" i="3"/>
  <c r="L151" i="3"/>
  <c r="L150" i="3" s="1"/>
  <c r="L149" i="3" s="1"/>
  <c r="L148" i="3" s="1"/>
  <c r="K151" i="3"/>
  <c r="K150" i="3" s="1"/>
  <c r="K149" i="3" s="1"/>
  <c r="K148" i="3" s="1"/>
  <c r="J151" i="3"/>
  <c r="J150" i="3" s="1"/>
  <c r="I151" i="3"/>
  <c r="P150" i="3"/>
  <c r="P149" i="3" s="1"/>
  <c r="P148" i="3" s="1"/>
  <c r="O150" i="3"/>
  <c r="O149" i="3" s="1"/>
  <c r="O148" i="3" s="1"/>
  <c r="N150" i="3"/>
  <c r="N149" i="3" s="1"/>
  <c r="N148" i="3" s="1"/>
  <c r="M150" i="3"/>
  <c r="M149" i="3" s="1"/>
  <c r="M148" i="3" s="1"/>
  <c r="Q149" i="3"/>
  <c r="Q148" i="3" s="1"/>
  <c r="J149" i="3"/>
  <c r="J148" i="3" s="1"/>
  <c r="I147" i="3"/>
  <c r="T146" i="3"/>
  <c r="T145" i="3" s="1"/>
  <c r="T144" i="3" s="1"/>
  <c r="S146" i="3"/>
  <c r="S145" i="3" s="1"/>
  <c r="R146" i="3"/>
  <c r="R145" i="3" s="1"/>
  <c r="Q146" i="3"/>
  <c r="P146" i="3"/>
  <c r="O146" i="3"/>
  <c r="N146" i="3"/>
  <c r="M146" i="3"/>
  <c r="M145" i="3" s="1"/>
  <c r="M144" i="3" s="1"/>
  <c r="L146" i="3"/>
  <c r="L145" i="3" s="1"/>
  <c r="L144" i="3" s="1"/>
  <c r="K146" i="3"/>
  <c r="K145" i="3" s="1"/>
  <c r="J146" i="3"/>
  <c r="Q145" i="3"/>
  <c r="Q144" i="3" s="1"/>
  <c r="P145" i="3"/>
  <c r="P144" i="3" s="1"/>
  <c r="O145" i="3"/>
  <c r="O144" i="3" s="1"/>
  <c r="N145" i="3"/>
  <c r="N144" i="3" s="1"/>
  <c r="S144" i="3"/>
  <c r="R144" i="3"/>
  <c r="K144" i="3"/>
  <c r="I142" i="3"/>
  <c r="T141" i="3"/>
  <c r="R141" i="3" s="1"/>
  <c r="S141" i="3"/>
  <c r="S140" i="3" s="1"/>
  <c r="S139" i="3" s="1"/>
  <c r="N141" i="3"/>
  <c r="T140" i="3"/>
  <c r="R140" i="3" s="1"/>
  <c r="N140" i="3"/>
  <c r="N139" i="3" s="1"/>
  <c r="T139" i="3"/>
  <c r="R139" i="3" s="1"/>
  <c r="I138" i="3"/>
  <c r="T137" i="3"/>
  <c r="T136" i="3" s="1"/>
  <c r="S137" i="3"/>
  <c r="S136" i="3" s="1"/>
  <c r="R137" i="3"/>
  <c r="Q137" i="3"/>
  <c r="P137" i="3"/>
  <c r="O137" i="3"/>
  <c r="N137" i="3"/>
  <c r="N136" i="3" s="1"/>
  <c r="N135" i="3" s="1"/>
  <c r="M137" i="3"/>
  <c r="M136" i="3" s="1"/>
  <c r="M135" i="3" s="1"/>
  <c r="L137" i="3"/>
  <c r="L136" i="3" s="1"/>
  <c r="K137" i="3"/>
  <c r="K136" i="3" s="1"/>
  <c r="K135" i="3" s="1"/>
  <c r="J137" i="3"/>
  <c r="R136" i="3"/>
  <c r="R135" i="3" s="1"/>
  <c r="Q136" i="3"/>
  <c r="Q135" i="3" s="1"/>
  <c r="P136" i="3"/>
  <c r="P135" i="3" s="1"/>
  <c r="O136" i="3"/>
  <c r="O135" i="3" s="1"/>
  <c r="J136" i="3"/>
  <c r="T135" i="3"/>
  <c r="S135" i="3"/>
  <c r="L135" i="3"/>
  <c r="I134" i="3"/>
  <c r="T133" i="3"/>
  <c r="S133" i="3"/>
  <c r="S132" i="3" s="1"/>
  <c r="R133" i="3"/>
  <c r="R132" i="3" s="1"/>
  <c r="Q133" i="3"/>
  <c r="Q132" i="3" s="1"/>
  <c r="P133" i="3"/>
  <c r="P132" i="3" s="1"/>
  <c r="O133" i="3"/>
  <c r="N133" i="3"/>
  <c r="M133" i="3"/>
  <c r="L133" i="3"/>
  <c r="K133" i="3"/>
  <c r="K132" i="3" s="1"/>
  <c r="J133" i="3"/>
  <c r="J132" i="3" s="1"/>
  <c r="T132" i="3"/>
  <c r="O132" i="3"/>
  <c r="N132" i="3"/>
  <c r="M132" i="3"/>
  <c r="L132" i="3"/>
  <c r="I131" i="3"/>
  <c r="T130" i="3"/>
  <c r="T129" i="3" s="1"/>
  <c r="S130" i="3"/>
  <c r="S129" i="3" s="1"/>
  <c r="R130" i="3"/>
  <c r="R129" i="3" s="1"/>
  <c r="R128" i="3" s="1"/>
  <c r="Q130" i="3"/>
  <c r="Q129" i="3" s="1"/>
  <c r="Q128" i="3" s="1"/>
  <c r="P130" i="3"/>
  <c r="O130" i="3"/>
  <c r="N130" i="3"/>
  <c r="M130" i="3"/>
  <c r="L130" i="3"/>
  <c r="L129" i="3" s="1"/>
  <c r="K130" i="3"/>
  <c r="K129" i="3" s="1"/>
  <c r="J130" i="3"/>
  <c r="J129" i="3" s="1"/>
  <c r="I129" i="3" s="1"/>
  <c r="P129" i="3"/>
  <c r="O129" i="3"/>
  <c r="O128" i="3" s="1"/>
  <c r="N129" i="3"/>
  <c r="N128" i="3" s="1"/>
  <c r="M129" i="3"/>
  <c r="M128" i="3" s="1"/>
  <c r="I127" i="3"/>
  <c r="I126" i="3"/>
  <c r="T125" i="3"/>
  <c r="S125" i="3"/>
  <c r="R125" i="3"/>
  <c r="R124" i="3" s="1"/>
  <c r="R123" i="3" s="1"/>
  <c r="Q125" i="3"/>
  <c r="Q124" i="3" s="1"/>
  <c r="Q123" i="3" s="1"/>
  <c r="P125" i="3"/>
  <c r="P124" i="3" s="1"/>
  <c r="P123" i="3" s="1"/>
  <c r="O125" i="3"/>
  <c r="O124" i="3" s="1"/>
  <c r="O123" i="3" s="1"/>
  <c r="O122" i="3" s="1"/>
  <c r="N125" i="3"/>
  <c r="M125" i="3"/>
  <c r="L125" i="3"/>
  <c r="K125" i="3"/>
  <c r="J125" i="3"/>
  <c r="T124" i="3"/>
  <c r="T123" i="3" s="1"/>
  <c r="S124" i="3"/>
  <c r="S123" i="3" s="1"/>
  <c r="N124" i="3"/>
  <c r="N123" i="3" s="1"/>
  <c r="N122" i="3" s="1"/>
  <c r="M124" i="3"/>
  <c r="M123" i="3" s="1"/>
  <c r="L124" i="3"/>
  <c r="L123" i="3" s="1"/>
  <c r="K124" i="3"/>
  <c r="K123" i="3" s="1"/>
  <c r="I121" i="3"/>
  <c r="T120" i="3"/>
  <c r="S120" i="3"/>
  <c r="S119" i="3" s="1"/>
  <c r="S118" i="3" s="1"/>
  <c r="S117" i="3" s="1"/>
  <c r="R120" i="3"/>
  <c r="R119" i="3" s="1"/>
  <c r="R118" i="3" s="1"/>
  <c r="R117" i="3" s="1"/>
  <c r="Q120" i="3"/>
  <c r="Q119" i="3" s="1"/>
  <c r="P120" i="3"/>
  <c r="P119" i="3" s="1"/>
  <c r="P118" i="3" s="1"/>
  <c r="P117" i="3" s="1"/>
  <c r="O120" i="3"/>
  <c r="N120" i="3"/>
  <c r="M120" i="3"/>
  <c r="L120" i="3"/>
  <c r="K120" i="3"/>
  <c r="K119" i="3" s="1"/>
  <c r="K118" i="3" s="1"/>
  <c r="K117" i="3" s="1"/>
  <c r="J120" i="3"/>
  <c r="J119" i="3" s="1"/>
  <c r="T119" i="3"/>
  <c r="T118" i="3" s="1"/>
  <c r="T117" i="3" s="1"/>
  <c r="O119" i="3"/>
  <c r="O118" i="3" s="1"/>
  <c r="O117" i="3" s="1"/>
  <c r="N119" i="3"/>
  <c r="N118" i="3" s="1"/>
  <c r="N117" i="3" s="1"/>
  <c r="M119" i="3"/>
  <c r="M118" i="3" s="1"/>
  <c r="L119" i="3"/>
  <c r="L118" i="3" s="1"/>
  <c r="L117" i="3" s="1"/>
  <c r="Q118" i="3"/>
  <c r="Q117" i="3" s="1"/>
  <c r="M117" i="3"/>
  <c r="I116" i="3"/>
  <c r="T115" i="3"/>
  <c r="T112" i="3" s="1"/>
  <c r="T111" i="3" s="1"/>
  <c r="S115" i="3"/>
  <c r="R115" i="3"/>
  <c r="Q115" i="3"/>
  <c r="P115" i="3"/>
  <c r="O115" i="3"/>
  <c r="N115" i="3"/>
  <c r="M115" i="3"/>
  <c r="L115" i="3"/>
  <c r="L112" i="3" s="1"/>
  <c r="L111" i="3" s="1"/>
  <c r="K115" i="3"/>
  <c r="J115" i="3"/>
  <c r="I115" i="3"/>
  <c r="I114" i="3"/>
  <c r="T113" i="3"/>
  <c r="S113" i="3"/>
  <c r="R113" i="3"/>
  <c r="Q113" i="3"/>
  <c r="Q112" i="3" s="1"/>
  <c r="Q111" i="3" s="1"/>
  <c r="P113" i="3"/>
  <c r="P112" i="3" s="1"/>
  <c r="P111" i="3" s="1"/>
  <c r="O113" i="3"/>
  <c r="O112" i="3" s="1"/>
  <c r="N113" i="3"/>
  <c r="M113" i="3"/>
  <c r="L113" i="3"/>
  <c r="K113" i="3"/>
  <c r="J113" i="3"/>
  <c r="S112" i="3"/>
  <c r="S111" i="3" s="1"/>
  <c r="S103" i="3" s="1"/>
  <c r="R112" i="3"/>
  <c r="R111" i="3" s="1"/>
  <c r="M112" i="3"/>
  <c r="M111" i="3" s="1"/>
  <c r="K112" i="3"/>
  <c r="K111" i="3" s="1"/>
  <c r="J112" i="3"/>
  <c r="O111" i="3"/>
  <c r="I110" i="3"/>
  <c r="I109" i="3"/>
  <c r="I108" i="3"/>
  <c r="I107" i="3"/>
  <c r="T106" i="3"/>
  <c r="S106" i="3"/>
  <c r="R106" i="3"/>
  <c r="Q106" i="3"/>
  <c r="Q105" i="3" s="1"/>
  <c r="Q104" i="3" s="1"/>
  <c r="P106" i="3"/>
  <c r="P105" i="3" s="1"/>
  <c r="P104" i="3" s="1"/>
  <c r="O106" i="3"/>
  <c r="O105" i="3" s="1"/>
  <c r="N106" i="3"/>
  <c r="M106" i="3"/>
  <c r="L106" i="3"/>
  <c r="K106" i="3"/>
  <c r="J106" i="3"/>
  <c r="T105" i="3"/>
  <c r="T104" i="3" s="1"/>
  <c r="S105" i="3"/>
  <c r="S104" i="3" s="1"/>
  <c r="R105" i="3"/>
  <c r="R104" i="3" s="1"/>
  <c r="M105" i="3"/>
  <c r="M104" i="3" s="1"/>
  <c r="M103" i="3" s="1"/>
  <c r="L105" i="3"/>
  <c r="L104" i="3" s="1"/>
  <c r="K105" i="3"/>
  <c r="K104" i="3" s="1"/>
  <c r="J105" i="3"/>
  <c r="O104" i="3"/>
  <c r="O103" i="3" s="1"/>
  <c r="R103" i="3"/>
  <c r="K103" i="3"/>
  <c r="I101" i="3"/>
  <c r="T100" i="3"/>
  <c r="T99" i="3" s="1"/>
  <c r="S100" i="3"/>
  <c r="S99" i="3" s="1"/>
  <c r="R100" i="3"/>
  <c r="Q100" i="3"/>
  <c r="P100" i="3"/>
  <c r="O100" i="3"/>
  <c r="N100" i="3"/>
  <c r="N99" i="3" s="1"/>
  <c r="M100" i="3"/>
  <c r="M99" i="3" s="1"/>
  <c r="M92" i="3" s="1"/>
  <c r="L100" i="3"/>
  <c r="L99" i="3" s="1"/>
  <c r="K100" i="3"/>
  <c r="K99" i="3" s="1"/>
  <c r="J100" i="3"/>
  <c r="I100" i="3" s="1"/>
  <c r="R99" i="3"/>
  <c r="Q99" i="3"/>
  <c r="P99" i="3"/>
  <c r="O99" i="3"/>
  <c r="O92" i="3" s="1"/>
  <c r="J99" i="3"/>
  <c r="I98" i="3"/>
  <c r="T97" i="3"/>
  <c r="I97" i="3" s="1"/>
  <c r="S97" i="3"/>
  <c r="Q97" i="3"/>
  <c r="O97" i="3"/>
  <c r="N97" i="3"/>
  <c r="I96" i="3"/>
  <c r="T95" i="3"/>
  <c r="S95" i="3"/>
  <c r="R95" i="3"/>
  <c r="R92" i="3" s="1"/>
  <c r="Q95" i="3"/>
  <c r="P95" i="3"/>
  <c r="O95" i="3"/>
  <c r="N95" i="3"/>
  <c r="M95" i="3"/>
  <c r="L95" i="3"/>
  <c r="L92" i="3" s="1"/>
  <c r="K95" i="3"/>
  <c r="J95" i="3"/>
  <c r="I94" i="3"/>
  <c r="T93" i="3"/>
  <c r="S93" i="3"/>
  <c r="R93" i="3"/>
  <c r="Q93" i="3"/>
  <c r="Q92" i="3" s="1"/>
  <c r="P93" i="3"/>
  <c r="P92" i="3" s="1"/>
  <c r="O93" i="3"/>
  <c r="N93" i="3"/>
  <c r="M93" i="3"/>
  <c r="L93" i="3"/>
  <c r="K93" i="3"/>
  <c r="J93" i="3"/>
  <c r="I93" i="3"/>
  <c r="T92" i="3"/>
  <c r="I91" i="3"/>
  <c r="T90" i="3"/>
  <c r="T89" i="3" s="1"/>
  <c r="T88" i="3" s="1"/>
  <c r="S90" i="3"/>
  <c r="S89" i="3" s="1"/>
  <c r="S88" i="3" s="1"/>
  <c r="R90" i="3"/>
  <c r="R89" i="3" s="1"/>
  <c r="Q90" i="3"/>
  <c r="Q89" i="3" s="1"/>
  <c r="Q88" i="3" s="1"/>
  <c r="I88" i="3" s="1"/>
  <c r="P90" i="3"/>
  <c r="O90" i="3"/>
  <c r="N90" i="3"/>
  <c r="M90" i="3"/>
  <c r="L90" i="3"/>
  <c r="L89" i="3" s="1"/>
  <c r="L88" i="3" s="1"/>
  <c r="K90" i="3"/>
  <c r="K89" i="3" s="1"/>
  <c r="K88" i="3" s="1"/>
  <c r="J90" i="3"/>
  <c r="J89" i="3" s="1"/>
  <c r="I90" i="3"/>
  <c r="P89" i="3"/>
  <c r="P88" i="3" s="1"/>
  <c r="O89" i="3"/>
  <c r="O88" i="3" s="1"/>
  <c r="N89" i="3"/>
  <c r="N88" i="3" s="1"/>
  <c r="M89" i="3"/>
  <c r="M88" i="3" s="1"/>
  <c r="R88" i="3"/>
  <c r="J88" i="3"/>
  <c r="I87" i="3"/>
  <c r="I86" i="3"/>
  <c r="I85" i="3"/>
  <c r="T84" i="3"/>
  <c r="S84" i="3"/>
  <c r="S83" i="3" s="1"/>
  <c r="R84" i="3"/>
  <c r="R83" i="3" s="1"/>
  <c r="Q84" i="3"/>
  <c r="Q83" i="3" s="1"/>
  <c r="P84" i="3"/>
  <c r="P83" i="3" s="1"/>
  <c r="O84" i="3"/>
  <c r="N84" i="3"/>
  <c r="M84" i="3"/>
  <c r="L84" i="3"/>
  <c r="K84" i="3"/>
  <c r="K83" i="3" s="1"/>
  <c r="J84" i="3"/>
  <c r="J83" i="3" s="1"/>
  <c r="T83" i="3"/>
  <c r="O83" i="3"/>
  <c r="N83" i="3"/>
  <c r="M83" i="3"/>
  <c r="L83" i="3"/>
  <c r="I82" i="3"/>
  <c r="I81" i="3"/>
  <c r="I80" i="3"/>
  <c r="T79" i="3"/>
  <c r="T78" i="3" s="1"/>
  <c r="S79" i="3"/>
  <c r="S78" i="3" s="1"/>
  <c r="R79" i="3"/>
  <c r="Q79" i="3"/>
  <c r="P79" i="3"/>
  <c r="O79" i="3"/>
  <c r="N79" i="3"/>
  <c r="N78" i="3" s="1"/>
  <c r="M79" i="3"/>
  <c r="M78" i="3" s="1"/>
  <c r="L79" i="3"/>
  <c r="L78" i="3" s="1"/>
  <c r="K79" i="3"/>
  <c r="K78" i="3" s="1"/>
  <c r="J79" i="3"/>
  <c r="R78" i="3"/>
  <c r="Q78" i="3"/>
  <c r="P78" i="3"/>
  <c r="O78" i="3"/>
  <c r="J78" i="3"/>
  <c r="I77" i="3"/>
  <c r="I76" i="3"/>
  <c r="E66" i="2" s="1"/>
  <c r="E64" i="2" s="1"/>
  <c r="E63" i="2" s="1"/>
  <c r="I75" i="3"/>
  <c r="T74" i="3"/>
  <c r="S74" i="3"/>
  <c r="R74" i="3"/>
  <c r="Q74" i="3"/>
  <c r="Q73" i="3" s="1"/>
  <c r="P74" i="3"/>
  <c r="P73" i="3" s="1"/>
  <c r="O74" i="3"/>
  <c r="O73" i="3" s="1"/>
  <c r="N74" i="3"/>
  <c r="M74" i="3"/>
  <c r="L74" i="3"/>
  <c r="K74" i="3"/>
  <c r="J74" i="3"/>
  <c r="T73" i="3"/>
  <c r="S73" i="3"/>
  <c r="R73" i="3"/>
  <c r="M73" i="3"/>
  <c r="L73" i="3"/>
  <c r="K73" i="3"/>
  <c r="J73" i="3"/>
  <c r="J67" i="3" s="1"/>
  <c r="I72" i="3"/>
  <c r="I71" i="3"/>
  <c r="I70" i="3"/>
  <c r="T69" i="3"/>
  <c r="T68" i="3" s="1"/>
  <c r="T67" i="3" s="1"/>
  <c r="T55" i="3" s="1"/>
  <c r="S69" i="3"/>
  <c r="S68" i="3" s="1"/>
  <c r="S67" i="3" s="1"/>
  <c r="R69" i="3"/>
  <c r="R68" i="3" s="1"/>
  <c r="Q69" i="3"/>
  <c r="Q68" i="3" s="1"/>
  <c r="P69" i="3"/>
  <c r="O69" i="3"/>
  <c r="N69" i="3"/>
  <c r="M69" i="3"/>
  <c r="L69" i="3"/>
  <c r="L68" i="3" s="1"/>
  <c r="L67" i="3" s="1"/>
  <c r="K69" i="3"/>
  <c r="K68" i="3" s="1"/>
  <c r="K67" i="3" s="1"/>
  <c r="J69" i="3"/>
  <c r="J68" i="3" s="1"/>
  <c r="I69" i="3"/>
  <c r="P68" i="3"/>
  <c r="O68" i="3"/>
  <c r="N68" i="3"/>
  <c r="M68" i="3"/>
  <c r="M67" i="3" s="1"/>
  <c r="M55" i="3" s="1"/>
  <c r="R67" i="3"/>
  <c r="R55" i="3" s="1"/>
  <c r="Q67" i="3"/>
  <c r="I66" i="3"/>
  <c r="T65" i="3"/>
  <c r="S65" i="3"/>
  <c r="R65" i="3"/>
  <c r="Q65" i="3"/>
  <c r="Q64" i="3" s="1"/>
  <c r="P65" i="3"/>
  <c r="P64" i="3" s="1"/>
  <c r="O65" i="3"/>
  <c r="O64" i="3" s="1"/>
  <c r="N65" i="3"/>
  <c r="M65" i="3"/>
  <c r="L65" i="3"/>
  <c r="K65" i="3"/>
  <c r="J65" i="3"/>
  <c r="T64" i="3"/>
  <c r="S64" i="3"/>
  <c r="R64" i="3"/>
  <c r="M64" i="3"/>
  <c r="L64" i="3"/>
  <c r="K64" i="3"/>
  <c r="J64" i="3"/>
  <c r="I63" i="3"/>
  <c r="T62" i="3"/>
  <c r="S62" i="3"/>
  <c r="R62" i="3"/>
  <c r="R61" i="3" s="1"/>
  <c r="Q62" i="3"/>
  <c r="Q61" i="3" s="1"/>
  <c r="Q56" i="3" s="1"/>
  <c r="P62" i="3"/>
  <c r="P61" i="3" s="1"/>
  <c r="O62" i="3"/>
  <c r="O61" i="3" s="1"/>
  <c r="O56" i="3" s="1"/>
  <c r="N62" i="3"/>
  <c r="M62" i="3"/>
  <c r="L62" i="3"/>
  <c r="K62" i="3"/>
  <c r="J62" i="3"/>
  <c r="T61" i="3"/>
  <c r="S61" i="3"/>
  <c r="N61" i="3"/>
  <c r="M61" i="3"/>
  <c r="L61" i="3"/>
  <c r="K61" i="3"/>
  <c r="K56" i="3" s="1"/>
  <c r="I60" i="3"/>
  <c r="I59" i="3"/>
  <c r="T58" i="3"/>
  <c r="T57" i="3" s="1"/>
  <c r="T56" i="3" s="1"/>
  <c r="S58" i="3"/>
  <c r="R58" i="3"/>
  <c r="R57" i="3" s="1"/>
  <c r="Q58" i="3"/>
  <c r="Q57" i="3" s="1"/>
  <c r="P58" i="3"/>
  <c r="O58" i="3"/>
  <c r="N58" i="3"/>
  <c r="M58" i="3"/>
  <c r="L58" i="3"/>
  <c r="L57" i="3" s="1"/>
  <c r="L56" i="3" s="1"/>
  <c r="K58" i="3"/>
  <c r="J58" i="3"/>
  <c r="J57" i="3" s="1"/>
  <c r="I57" i="3" s="1"/>
  <c r="S57" i="3"/>
  <c r="P57" i="3"/>
  <c r="P56" i="3" s="1"/>
  <c r="O57" i="3"/>
  <c r="N57" i="3"/>
  <c r="M57" i="3"/>
  <c r="M56" i="3" s="1"/>
  <c r="K57" i="3"/>
  <c r="R56" i="3"/>
  <c r="I54" i="3"/>
  <c r="T53" i="3"/>
  <c r="S53" i="3"/>
  <c r="S52" i="3" s="1"/>
  <c r="S51" i="3" s="1"/>
  <c r="S50" i="3" s="1"/>
  <c r="R53" i="3"/>
  <c r="R52" i="3" s="1"/>
  <c r="Q53" i="3"/>
  <c r="P53" i="3"/>
  <c r="O53" i="3"/>
  <c r="N53" i="3"/>
  <c r="M53" i="3"/>
  <c r="M52" i="3" s="1"/>
  <c r="M51" i="3" s="1"/>
  <c r="M50" i="3" s="1"/>
  <c r="L53" i="3"/>
  <c r="K53" i="3"/>
  <c r="K52" i="3" s="1"/>
  <c r="K51" i="3" s="1"/>
  <c r="K50" i="3" s="1"/>
  <c r="J53" i="3"/>
  <c r="T52" i="3"/>
  <c r="Q52" i="3"/>
  <c r="Q51" i="3" s="1"/>
  <c r="Q50" i="3" s="1"/>
  <c r="P52" i="3"/>
  <c r="O52" i="3"/>
  <c r="O51" i="3" s="1"/>
  <c r="N52" i="3"/>
  <c r="N51" i="3" s="1"/>
  <c r="N50" i="3" s="1"/>
  <c r="L52" i="3"/>
  <c r="T51" i="3"/>
  <c r="R51" i="3"/>
  <c r="R50" i="3" s="1"/>
  <c r="P51" i="3"/>
  <c r="L51" i="3"/>
  <c r="T50" i="3"/>
  <c r="P50" i="3"/>
  <c r="O50" i="3"/>
  <c r="L50" i="3"/>
  <c r="I49" i="3"/>
  <c r="T48" i="3"/>
  <c r="T47" i="3" s="1"/>
  <c r="S48" i="3"/>
  <c r="S47" i="3" s="1"/>
  <c r="S46" i="3" s="1"/>
  <c r="R48" i="3"/>
  <c r="Q48" i="3"/>
  <c r="P48" i="3"/>
  <c r="O48" i="3"/>
  <c r="N48" i="3"/>
  <c r="N47" i="3" s="1"/>
  <c r="N46" i="3" s="1"/>
  <c r="M48" i="3"/>
  <c r="L48" i="3"/>
  <c r="L47" i="3" s="1"/>
  <c r="K48" i="3"/>
  <c r="J48" i="3"/>
  <c r="R47" i="3"/>
  <c r="R46" i="3" s="1"/>
  <c r="Q47" i="3"/>
  <c r="P47" i="3"/>
  <c r="P46" i="3" s="1"/>
  <c r="O47" i="3"/>
  <c r="O46" i="3" s="1"/>
  <c r="M47" i="3"/>
  <c r="J47" i="3"/>
  <c r="T46" i="3"/>
  <c r="Q46" i="3"/>
  <c r="M46" i="3"/>
  <c r="L46" i="3"/>
  <c r="I45" i="3"/>
  <c r="T44" i="3"/>
  <c r="S44" i="3"/>
  <c r="R44" i="3"/>
  <c r="Q44" i="3"/>
  <c r="Q34" i="3" s="1"/>
  <c r="Q33" i="3" s="1"/>
  <c r="Q32" i="3" s="1"/>
  <c r="P44" i="3"/>
  <c r="O44" i="3"/>
  <c r="N44" i="3"/>
  <c r="M44" i="3"/>
  <c r="L44" i="3"/>
  <c r="K44" i="3"/>
  <c r="J44" i="3"/>
  <c r="I44" i="3"/>
  <c r="I43" i="3"/>
  <c r="I42" i="3"/>
  <c r="T41" i="3"/>
  <c r="S41" i="3"/>
  <c r="R41" i="3"/>
  <c r="Q41" i="3"/>
  <c r="P41" i="3"/>
  <c r="O41" i="3"/>
  <c r="N41" i="3"/>
  <c r="M41" i="3"/>
  <c r="L41" i="3"/>
  <c r="K41" i="3"/>
  <c r="J41" i="3"/>
  <c r="I40" i="3"/>
  <c r="I39" i="3"/>
  <c r="T38" i="3"/>
  <c r="T34" i="3" s="1"/>
  <c r="T33" i="3" s="1"/>
  <c r="T32" i="3" s="1"/>
  <c r="S38" i="3"/>
  <c r="R38" i="3"/>
  <c r="Q38" i="3"/>
  <c r="P38" i="3"/>
  <c r="P34" i="3" s="1"/>
  <c r="P33" i="3" s="1"/>
  <c r="P32" i="3" s="1"/>
  <c r="O38" i="3"/>
  <c r="N38" i="3"/>
  <c r="M38" i="3"/>
  <c r="L38" i="3"/>
  <c r="L34" i="3" s="1"/>
  <c r="L33" i="3" s="1"/>
  <c r="L32" i="3" s="1"/>
  <c r="K38" i="3"/>
  <c r="J38" i="3"/>
  <c r="I37" i="3"/>
  <c r="I36" i="3"/>
  <c r="T35" i="3"/>
  <c r="S35" i="3"/>
  <c r="S34" i="3" s="1"/>
  <c r="S33" i="3" s="1"/>
  <c r="S32" i="3" s="1"/>
  <c r="R35" i="3"/>
  <c r="R34" i="3" s="1"/>
  <c r="Q35" i="3"/>
  <c r="P35" i="3"/>
  <c r="O35" i="3"/>
  <c r="N35" i="3"/>
  <c r="M35" i="3"/>
  <c r="M34" i="3" s="1"/>
  <c r="M33" i="3" s="1"/>
  <c r="M32" i="3" s="1"/>
  <c r="L35" i="3"/>
  <c r="K35" i="3"/>
  <c r="K34" i="3" s="1"/>
  <c r="J35" i="3"/>
  <c r="O34" i="3"/>
  <c r="O33" i="3" s="1"/>
  <c r="O32" i="3" s="1"/>
  <c r="N34" i="3"/>
  <c r="N33" i="3" s="1"/>
  <c r="R33" i="3"/>
  <c r="R32" i="3" s="1"/>
  <c r="K33" i="3"/>
  <c r="K32" i="3" s="1"/>
  <c r="N32" i="3"/>
  <c r="I31" i="3"/>
  <c r="T30" i="3"/>
  <c r="T29" i="3" s="1"/>
  <c r="S30" i="3"/>
  <c r="S29" i="3" s="1"/>
  <c r="S28" i="3" s="1"/>
  <c r="S27" i="3" s="1"/>
  <c r="R30" i="3"/>
  <c r="Q30" i="3"/>
  <c r="P30" i="3"/>
  <c r="O30" i="3"/>
  <c r="N30" i="3"/>
  <c r="N29" i="3" s="1"/>
  <c r="N28" i="3" s="1"/>
  <c r="N27" i="3" s="1"/>
  <c r="M30" i="3"/>
  <c r="L30" i="3"/>
  <c r="L29" i="3" s="1"/>
  <c r="K30" i="3"/>
  <c r="K29" i="3" s="1"/>
  <c r="K28" i="3" s="1"/>
  <c r="K27" i="3" s="1"/>
  <c r="J30" i="3"/>
  <c r="R29" i="3"/>
  <c r="R28" i="3" s="1"/>
  <c r="Q29" i="3"/>
  <c r="P29" i="3"/>
  <c r="P28" i="3" s="1"/>
  <c r="O29" i="3"/>
  <c r="O28" i="3" s="1"/>
  <c r="O27" i="3" s="1"/>
  <c r="M29" i="3"/>
  <c r="J29" i="3"/>
  <c r="T28" i="3"/>
  <c r="T27" i="3" s="1"/>
  <c r="T26" i="3" s="1"/>
  <c r="Q28" i="3"/>
  <c r="M28" i="3"/>
  <c r="L28" i="3"/>
  <c r="L27" i="3" s="1"/>
  <c r="R27" i="3"/>
  <c r="Q27" i="3"/>
  <c r="P27" i="3"/>
  <c r="M27" i="3"/>
  <c r="I24" i="3"/>
  <c r="T23" i="3"/>
  <c r="T22" i="3" s="1"/>
  <c r="T21" i="3" s="1"/>
  <c r="T20" i="3" s="1"/>
  <c r="S23" i="3"/>
  <c r="R23" i="3"/>
  <c r="Q23" i="3"/>
  <c r="P23" i="3"/>
  <c r="P22" i="3" s="1"/>
  <c r="P21" i="3" s="1"/>
  <c r="P20" i="3" s="1"/>
  <c r="O23" i="3"/>
  <c r="O22" i="3" s="1"/>
  <c r="O21" i="3" s="1"/>
  <c r="O20" i="3" s="1"/>
  <c r="N23" i="3"/>
  <c r="M23" i="3"/>
  <c r="M22" i="3" s="1"/>
  <c r="L23" i="3"/>
  <c r="K23" i="3"/>
  <c r="J23" i="3"/>
  <c r="S22" i="3"/>
  <c r="S21" i="3" s="1"/>
  <c r="R22" i="3"/>
  <c r="Q22" i="3"/>
  <c r="Q21" i="3" s="1"/>
  <c r="Q20" i="3" s="1"/>
  <c r="N22" i="3"/>
  <c r="L22" i="3"/>
  <c r="L21" i="3" s="1"/>
  <c r="L20" i="3" s="1"/>
  <c r="K22" i="3"/>
  <c r="K21" i="3" s="1"/>
  <c r="K20" i="3" s="1"/>
  <c r="I20" i="3" s="1"/>
  <c r="J22" i="3"/>
  <c r="R21" i="3"/>
  <c r="N21" i="3"/>
  <c r="M21" i="3"/>
  <c r="M20" i="3" s="1"/>
  <c r="J21" i="3"/>
  <c r="S20" i="3"/>
  <c r="R20" i="3"/>
  <c r="N20" i="3"/>
  <c r="J20" i="3"/>
  <c r="I19" i="3"/>
  <c r="I18" i="3"/>
  <c r="T17" i="3"/>
  <c r="S17" i="3"/>
  <c r="R17" i="3"/>
  <c r="Q17" i="3"/>
  <c r="Q16" i="3" s="1"/>
  <c r="P17" i="3"/>
  <c r="O17" i="3"/>
  <c r="O16" i="3" s="1"/>
  <c r="N17" i="3"/>
  <c r="M17" i="3"/>
  <c r="L17" i="3"/>
  <c r="K17" i="3"/>
  <c r="J17" i="3"/>
  <c r="T16" i="3"/>
  <c r="S16" i="3"/>
  <c r="R16" i="3"/>
  <c r="P16" i="3"/>
  <c r="N16" i="3"/>
  <c r="M16" i="3"/>
  <c r="L16" i="3"/>
  <c r="K16" i="3"/>
  <c r="J16" i="3"/>
  <c r="I15" i="3"/>
  <c r="T14" i="3"/>
  <c r="S14" i="3"/>
  <c r="R14" i="3"/>
  <c r="R13" i="3" s="1"/>
  <c r="R12" i="3" s="1"/>
  <c r="R11" i="3" s="1"/>
  <c r="R10" i="3" s="1"/>
  <c r="R9" i="3" s="1"/>
  <c r="Q14" i="3"/>
  <c r="P14" i="3"/>
  <c r="O14" i="3"/>
  <c r="O13" i="3" s="1"/>
  <c r="O12" i="3" s="1"/>
  <c r="O11" i="3" s="1"/>
  <c r="O10" i="3" s="1"/>
  <c r="O9" i="3" s="1"/>
  <c r="N14" i="3"/>
  <c r="M14" i="3"/>
  <c r="L14" i="3"/>
  <c r="K14" i="3"/>
  <c r="J14" i="3"/>
  <c r="J13" i="3" s="1"/>
  <c r="T13" i="3"/>
  <c r="S13" i="3"/>
  <c r="S12" i="3" s="1"/>
  <c r="S11" i="3" s="1"/>
  <c r="S10" i="3" s="1"/>
  <c r="S9" i="3" s="1"/>
  <c r="Q13" i="3"/>
  <c r="P13" i="3"/>
  <c r="P12" i="3" s="1"/>
  <c r="P11" i="3" s="1"/>
  <c r="P10" i="3" s="1"/>
  <c r="P9" i="3" s="1"/>
  <c r="N13" i="3"/>
  <c r="N12" i="3" s="1"/>
  <c r="N11" i="3" s="1"/>
  <c r="N10" i="3" s="1"/>
  <c r="N9" i="3" s="1"/>
  <c r="M13" i="3"/>
  <c r="M12" i="3" s="1"/>
  <c r="M11" i="3" s="1"/>
  <c r="M10" i="3" s="1"/>
  <c r="M9" i="3" s="1"/>
  <c r="L13" i="3"/>
  <c r="K13" i="3"/>
  <c r="K12" i="3" s="1"/>
  <c r="K11" i="3" s="1"/>
  <c r="T12" i="3"/>
  <c r="T11" i="3" s="1"/>
  <c r="Q12" i="3"/>
  <c r="Q11" i="3" s="1"/>
  <c r="Q10" i="3" s="1"/>
  <c r="Q9" i="3" s="1"/>
  <c r="L12" i="3"/>
  <c r="L11" i="3" s="1"/>
  <c r="F703" i="2"/>
  <c r="E477" i="2"/>
  <c r="E476" i="2"/>
  <c r="E475" i="2" s="1"/>
  <c r="E472" i="2" s="1"/>
  <c r="E474" i="2"/>
  <c r="E473" i="2" s="1"/>
  <c r="E471" i="2"/>
  <c r="E470" i="2" s="1"/>
  <c r="E469" i="2" s="1"/>
  <c r="E468" i="2"/>
  <c r="E467" i="2"/>
  <c r="E466" i="2"/>
  <c r="E465" i="2" s="1"/>
  <c r="E464" i="2" s="1"/>
  <c r="E463" i="2"/>
  <c r="E462" i="2" s="1"/>
  <c r="E461" i="2" s="1"/>
  <c r="E460" i="2"/>
  <c r="E459" i="2"/>
  <c r="E458" i="2"/>
  <c r="E457" i="2" s="1"/>
  <c r="E456" i="2"/>
  <c r="E455" i="2" s="1"/>
  <c r="E454" i="2" s="1"/>
  <c r="E453" i="2"/>
  <c r="E452" i="2"/>
  <c r="E451" i="2"/>
  <c r="E450" i="2" s="1"/>
  <c r="E449" i="2"/>
  <c r="E448" i="2"/>
  <c r="E447" i="2"/>
  <c r="E445" i="2" s="1"/>
  <c r="E446" i="2"/>
  <c r="E444" i="2"/>
  <c r="E443" i="2"/>
  <c r="E442" i="2"/>
  <c r="E441" i="2"/>
  <c r="E440" i="2"/>
  <c r="E439" i="2" s="1"/>
  <c r="E438" i="2"/>
  <c r="E437" i="2" s="1"/>
  <c r="E436" i="2"/>
  <c r="E435" i="2"/>
  <c r="E434" i="2" s="1"/>
  <c r="E433" i="2"/>
  <c r="E432" i="2"/>
  <c r="E431" i="2"/>
  <c r="E430" i="2" s="1"/>
  <c r="E428" i="2"/>
  <c r="E427" i="2"/>
  <c r="E426" i="2"/>
  <c r="E425" i="2"/>
  <c r="E424" i="2"/>
  <c r="E423" i="2"/>
  <c r="E422" i="2" s="1"/>
  <c r="E419" i="2"/>
  <c r="E418" i="2"/>
  <c r="E417" i="2"/>
  <c r="E416" i="2"/>
  <c r="E415" i="2"/>
  <c r="E414" i="2" s="1"/>
  <c r="E413" i="2" s="1"/>
  <c r="E412" i="2"/>
  <c r="E411" i="2"/>
  <c r="E410" i="2" s="1"/>
  <c r="E409" i="2"/>
  <c r="E408" i="2"/>
  <c r="E407" i="2"/>
  <c r="E406" i="2" s="1"/>
  <c r="E403" i="2" s="1"/>
  <c r="E405" i="2"/>
  <c r="E404" i="2"/>
  <c r="E401" i="2"/>
  <c r="E400" i="2"/>
  <c r="E399" i="2"/>
  <c r="E398" i="2" s="1"/>
  <c r="E393" i="2"/>
  <c r="E392" i="2"/>
  <c r="E391" i="2" s="1"/>
  <c r="E390" i="2" s="1"/>
  <c r="E389" i="2" s="1"/>
  <c r="E388" i="2"/>
  <c r="E387" i="2"/>
  <c r="E386" i="2" s="1"/>
  <c r="E385" i="2"/>
  <c r="E384" i="2"/>
  <c r="E383" i="2"/>
  <c r="E382" i="2" s="1"/>
  <c r="E381" i="2"/>
  <c r="E380" i="2"/>
  <c r="E379" i="2"/>
  <c r="E378" i="2" s="1"/>
  <c r="E377" i="2"/>
  <c r="E376" i="2"/>
  <c r="E375" i="2" s="1"/>
  <c r="E372" i="2"/>
  <c r="E371" i="2"/>
  <c r="E370" i="2" s="1"/>
  <c r="E369" i="2" s="1"/>
  <c r="E368" i="2"/>
  <c r="E367" i="2" s="1"/>
  <c r="E366" i="2" s="1"/>
  <c r="E365" i="2" s="1"/>
  <c r="E364" i="2"/>
  <c r="E363" i="2"/>
  <c r="E362" i="2" s="1"/>
  <c r="E361" i="2"/>
  <c r="E360" i="2"/>
  <c r="E359" i="2" s="1"/>
  <c r="E358" i="2" s="1"/>
  <c r="E357" i="2" s="1"/>
  <c r="E356" i="2"/>
  <c r="E355" i="2"/>
  <c r="E354" i="2" s="1"/>
  <c r="E353" i="2" s="1"/>
  <c r="E352" i="2" s="1"/>
  <c r="E351" i="2"/>
  <c r="E350" i="2" s="1"/>
  <c r="E344" i="2" s="1"/>
  <c r="E349" i="2"/>
  <c r="E348" i="2"/>
  <c r="E347" i="2"/>
  <c r="E346" i="2"/>
  <c r="E345" i="2"/>
  <c r="E343" i="2"/>
  <c r="E342" i="2" s="1"/>
  <c r="E341" i="2"/>
  <c r="E340" i="2"/>
  <c r="E339" i="2"/>
  <c r="E338" i="2" s="1"/>
  <c r="E337" i="2"/>
  <c r="E336" i="2"/>
  <c r="E334" i="2"/>
  <c r="E333" i="2"/>
  <c r="E332" i="2"/>
  <c r="E331" i="2"/>
  <c r="E330" i="2"/>
  <c r="E329" i="2"/>
  <c r="E328" i="2"/>
  <c r="E327" i="2"/>
  <c r="E326" i="2"/>
  <c r="E325" i="2"/>
  <c r="E324" i="2"/>
  <c r="E323" i="2"/>
  <c r="E322" i="2"/>
  <c r="E321" i="2"/>
  <c r="E320" i="2"/>
  <c r="E319" i="2"/>
  <c r="E318" i="2"/>
  <c r="E317" i="2"/>
  <c r="E316" i="2"/>
  <c r="E315" i="2"/>
  <c r="E314" i="2"/>
  <c r="E313" i="2"/>
  <c r="E312" i="2"/>
  <c r="E311" i="2" s="1"/>
  <c r="E310" i="2"/>
  <c r="E309" i="2"/>
  <c r="E307" i="2"/>
  <c r="E306" i="2" s="1"/>
  <c r="E305" i="2"/>
  <c r="E304" i="2"/>
  <c r="E303" i="2"/>
  <c r="E302" i="2" s="1"/>
  <c r="E300" i="2"/>
  <c r="E299" i="2"/>
  <c r="E298" i="2"/>
  <c r="E297" i="2"/>
  <c r="E296" i="2"/>
  <c r="E295" i="2"/>
  <c r="E294" i="2"/>
  <c r="E293" i="2"/>
  <c r="E292" i="2"/>
  <c r="E289" i="2" s="1"/>
  <c r="E291" i="2"/>
  <c r="E290" i="2" s="1"/>
  <c r="E288" i="2"/>
  <c r="E287" i="2"/>
  <c r="E283" i="2" s="1"/>
  <c r="E286" i="2"/>
  <c r="E285" i="2"/>
  <c r="E284" i="2"/>
  <c r="E282" i="2"/>
  <c r="E281" i="2"/>
  <c r="E280" i="2"/>
  <c r="E279" i="2"/>
  <c r="E278" i="2" s="1"/>
  <c r="E277" i="2"/>
  <c r="E276" i="2"/>
  <c r="E275" i="2"/>
  <c r="E274" i="2" s="1"/>
  <c r="E270" i="2" s="1"/>
  <c r="E273" i="2"/>
  <c r="E272" i="2"/>
  <c r="E271" i="2"/>
  <c r="E268" i="2"/>
  <c r="E267" i="2"/>
  <c r="E266" i="2" s="1"/>
  <c r="E265" i="2" s="1"/>
  <c r="E264" i="2"/>
  <c r="E263" i="2"/>
  <c r="E262" i="2" s="1"/>
  <c r="E261" i="2" s="1"/>
  <c r="E260" i="2"/>
  <c r="E259" i="2"/>
  <c r="E258" i="2" s="1"/>
  <c r="E251" i="2" s="1"/>
  <c r="E257" i="2"/>
  <c r="E256" i="2"/>
  <c r="E255" i="2"/>
  <c r="E254" i="2"/>
  <c r="E253" i="2"/>
  <c r="E252" i="2"/>
  <c r="E250" i="2"/>
  <c r="E249" i="2"/>
  <c r="E248" i="2"/>
  <c r="E247" i="2"/>
  <c r="E246" i="2" s="1"/>
  <c r="E230" i="2" s="1"/>
  <c r="E229" i="2" s="1"/>
  <c r="E245" i="2"/>
  <c r="E244" i="2"/>
  <c r="E243" i="2"/>
  <c r="E242" i="2"/>
  <c r="E241" i="2"/>
  <c r="E240" i="2"/>
  <c r="E239" i="2"/>
  <c r="E238" i="2"/>
  <c r="E237" i="2"/>
  <c r="E236" i="2"/>
  <c r="E235" i="2"/>
  <c r="E234" i="2"/>
  <c r="E233" i="2"/>
  <c r="E232" i="2"/>
  <c r="E231" i="2"/>
  <c r="E228" i="2"/>
  <c r="E227" i="2"/>
  <c r="E222" i="2"/>
  <c r="E221" i="2"/>
  <c r="E220" i="2"/>
  <c r="E219" i="2"/>
  <c r="E218" i="2" s="1"/>
  <c r="E217" i="2"/>
  <c r="E216" i="2"/>
  <c r="E215" i="2"/>
  <c r="E214" i="2" s="1"/>
  <c r="E213" i="2" s="1"/>
  <c r="E211" i="2"/>
  <c r="E210" i="2"/>
  <c r="E209" i="2"/>
  <c r="E208" i="2"/>
  <c r="E207" i="2"/>
  <c r="E206" i="2"/>
  <c r="E205" i="2"/>
  <c r="E204" i="2"/>
  <c r="E203" i="2"/>
  <c r="E202" i="2" s="1"/>
  <c r="E201" i="2" s="1"/>
  <c r="E200" i="2"/>
  <c r="E199" i="2"/>
  <c r="E198" i="2" s="1"/>
  <c r="E197" i="2"/>
  <c r="E196" i="2"/>
  <c r="E195" i="2"/>
  <c r="E194" i="2" s="1"/>
  <c r="E193" i="2"/>
  <c r="E192" i="2"/>
  <c r="E191" i="2"/>
  <c r="E190" i="2" s="1"/>
  <c r="E189" i="2"/>
  <c r="E188" i="2"/>
  <c r="E187" i="2"/>
  <c r="E186" i="2"/>
  <c r="E185" i="2"/>
  <c r="E184" i="2"/>
  <c r="E182" i="2"/>
  <c r="E181" i="2"/>
  <c r="E180" i="2"/>
  <c r="E179" i="2"/>
  <c r="E178" i="2"/>
  <c r="E177" i="2"/>
  <c r="E176" i="2"/>
  <c r="E175" i="2"/>
  <c r="E174" i="2" s="1"/>
  <c r="E173" i="2" s="1"/>
  <c r="E172" i="2"/>
  <c r="E171" i="2"/>
  <c r="E170" i="2"/>
  <c r="E169" i="2"/>
  <c r="E168" i="2"/>
  <c r="E167" i="2"/>
  <c r="E166" i="2"/>
  <c r="E165" i="2"/>
  <c r="E164" i="2"/>
  <c r="E163" i="2"/>
  <c r="E162" i="2" s="1"/>
  <c r="E161" i="2"/>
  <c r="E160" i="2"/>
  <c r="E159" i="2"/>
  <c r="E158" i="2" s="1"/>
  <c r="E157" i="2"/>
  <c r="E156" i="2"/>
  <c r="E155" i="2"/>
  <c r="E154" i="2" s="1"/>
  <c r="E153" i="2"/>
  <c r="E152" i="2"/>
  <c r="E151" i="2"/>
  <c r="E150" i="2" s="1"/>
  <c r="E149" i="2"/>
  <c r="E148" i="2"/>
  <c r="E147" i="2"/>
  <c r="E146" i="2" s="1"/>
  <c r="E145" i="2"/>
  <c r="E144" i="2"/>
  <c r="E143" i="2"/>
  <c r="E142" i="2" s="1"/>
  <c r="E139" i="2"/>
  <c r="E138" i="2" s="1"/>
  <c r="E137" i="2" s="1"/>
  <c r="E136" i="2" s="1"/>
  <c r="E135" i="2"/>
  <c r="E134" i="2" s="1"/>
  <c r="E133" i="2" s="1"/>
  <c r="E132" i="2" s="1"/>
  <c r="E131" i="2"/>
  <c r="E130" i="2" s="1"/>
  <c r="E129" i="2" s="1"/>
  <c r="E128" i="2"/>
  <c r="E127" i="2"/>
  <c r="E126" i="2" s="1"/>
  <c r="E125" i="2"/>
  <c r="E124" i="2"/>
  <c r="E123" i="2"/>
  <c r="E121" i="2"/>
  <c r="E120" i="2"/>
  <c r="E119" i="2"/>
  <c r="E118" i="2" s="1"/>
  <c r="E117" i="2"/>
  <c r="E116" i="2"/>
  <c r="E115" i="2"/>
  <c r="E114" i="2" s="1"/>
  <c r="E111" i="2" s="1"/>
  <c r="E110" i="2" s="1"/>
  <c r="E113" i="2"/>
  <c r="E112" i="2"/>
  <c r="E109" i="2"/>
  <c r="E108" i="2"/>
  <c r="E107" i="2"/>
  <c r="E106" i="2" s="1"/>
  <c r="E105" i="2" s="1"/>
  <c r="E104" i="2"/>
  <c r="E103" i="2"/>
  <c r="E101" i="2" s="1"/>
  <c r="E100" i="2" s="1"/>
  <c r="E99" i="2" s="1"/>
  <c r="E102" i="2"/>
  <c r="E98" i="2"/>
  <c r="E97" i="2"/>
  <c r="E96" i="2"/>
  <c r="E95" i="2"/>
  <c r="E94" i="2" s="1"/>
  <c r="E93" i="2"/>
  <c r="E92" i="2"/>
  <c r="E91" i="2"/>
  <c r="E90" i="2" s="1"/>
  <c r="E89" i="2" s="1"/>
  <c r="E88" i="2"/>
  <c r="E87" i="2"/>
  <c r="E85" i="2" s="1"/>
  <c r="E84" i="2" s="1"/>
  <c r="E86" i="2"/>
  <c r="E83" i="2"/>
  <c r="E82" i="2"/>
  <c r="E81" i="2"/>
  <c r="E80" i="2"/>
  <c r="E79" i="2"/>
  <c r="E78" i="2"/>
  <c r="E77" i="2"/>
  <c r="E76" i="2"/>
  <c r="E75" i="2"/>
  <c r="E74" i="2" s="1"/>
  <c r="E73" i="2" s="1"/>
  <c r="E72" i="2"/>
  <c r="E71" i="2"/>
  <c r="E69" i="2" s="1"/>
  <c r="E68" i="2" s="1"/>
  <c r="E70" i="2"/>
  <c r="E67" i="2"/>
  <c r="E65" i="2"/>
  <c r="E62" i="2"/>
  <c r="E61" i="2"/>
  <c r="E60" i="2"/>
  <c r="E59" i="2"/>
  <c r="E58" i="2" s="1"/>
  <c r="E56" i="2"/>
  <c r="E55" i="2"/>
  <c r="E54" i="2" s="1"/>
  <c r="E53" i="2" s="1"/>
  <c r="E52" i="2"/>
  <c r="E51" i="2"/>
  <c r="E50" i="2" s="1"/>
  <c r="E49" i="2"/>
  <c r="E48" i="2"/>
  <c r="E47" i="2"/>
  <c r="E46" i="2"/>
  <c r="E45" i="2"/>
  <c r="E44" i="2"/>
  <c r="E43" i="2"/>
  <c r="E42" i="2"/>
  <c r="E41" i="2"/>
  <c r="E40" i="2"/>
  <c r="E39" i="2"/>
  <c r="E38" i="2" s="1"/>
  <c r="E37" i="2"/>
  <c r="E36" i="2"/>
  <c r="E35" i="2"/>
  <c r="E34" i="2" s="1"/>
  <c r="E33" i="2"/>
  <c r="E32" i="2"/>
  <c r="E31" i="2"/>
  <c r="E30" i="2" s="1"/>
  <c r="E29" i="2"/>
  <c r="E28" i="2"/>
  <c r="E27" i="2"/>
  <c r="E26" i="2" s="1"/>
  <c r="E25" i="2"/>
  <c r="E24" i="2"/>
  <c r="E23" i="2"/>
  <c r="E22" i="2"/>
  <c r="E21" i="2"/>
  <c r="E20" i="2"/>
  <c r="E19" i="2"/>
  <c r="E18" i="2"/>
  <c r="E17" i="2"/>
  <c r="E16" i="2"/>
  <c r="E14" i="2"/>
  <c r="E13" i="2"/>
  <c r="E12" i="2"/>
  <c r="E11" i="2"/>
  <c r="E10" i="2" s="1"/>
  <c r="E402" i="2" l="1"/>
  <c r="E141" i="2"/>
  <c r="E140" i="2" s="1"/>
  <c r="E374" i="2"/>
  <c r="E373" i="2" s="1"/>
  <c r="T10" i="3"/>
  <c r="T9" i="3" s="1"/>
  <c r="O102" i="3"/>
  <c r="E57" i="2"/>
  <c r="K10" i="3"/>
  <c r="K9" i="3" s="1"/>
  <c r="I13" i="3"/>
  <c r="J12" i="3"/>
  <c r="K122" i="3"/>
  <c r="S102" i="3"/>
  <c r="E429" i="2"/>
  <c r="E15" i="2"/>
  <c r="L10" i="3"/>
  <c r="L9" i="3" s="1"/>
  <c r="E183" i="2"/>
  <c r="E421" i="2"/>
  <c r="E420" i="2" s="1"/>
  <c r="E301" i="2"/>
  <c r="E9" i="2"/>
  <c r="E122" i="2"/>
  <c r="E212" i="2"/>
  <c r="E335" i="2"/>
  <c r="E308" i="2" s="1"/>
  <c r="E269" i="2" s="1"/>
  <c r="I17" i="3"/>
  <c r="I21" i="3"/>
  <c r="I22" i="3"/>
  <c r="K47" i="3"/>
  <c r="K46" i="3" s="1"/>
  <c r="I48" i="3"/>
  <c r="N64" i="3"/>
  <c r="I65" i="3"/>
  <c r="I95" i="3"/>
  <c r="P103" i="3"/>
  <c r="I139" i="3"/>
  <c r="J145" i="3"/>
  <c r="I146" i="3"/>
  <c r="S143" i="3"/>
  <c r="O169" i="3"/>
  <c r="I170" i="3"/>
  <c r="E397" i="2" s="1"/>
  <c r="E396" i="2" s="1"/>
  <c r="E395" i="2" s="1"/>
  <c r="E394" i="2" s="1"/>
  <c r="M175" i="3"/>
  <c r="I175" i="3" s="1"/>
  <c r="I176" i="3"/>
  <c r="I47" i="3"/>
  <c r="N56" i="3"/>
  <c r="I62" i="3"/>
  <c r="I68" i="3"/>
  <c r="I79" i="3"/>
  <c r="K92" i="3"/>
  <c r="K55" i="3" s="1"/>
  <c r="K26" i="3" s="1"/>
  <c r="S92" i="3"/>
  <c r="S55" i="3" s="1"/>
  <c r="S26" i="3" s="1"/>
  <c r="S25" i="3" s="1"/>
  <c r="T103" i="3"/>
  <c r="Q103" i="3"/>
  <c r="M122" i="3"/>
  <c r="P128" i="3"/>
  <c r="P122" i="3" s="1"/>
  <c r="K167" i="3"/>
  <c r="I171" i="3"/>
  <c r="R168" i="3"/>
  <c r="R167" i="3" s="1"/>
  <c r="R158" i="3" s="1"/>
  <c r="R143" i="3" s="1"/>
  <c r="O196" i="3"/>
  <c r="I196" i="3" s="1"/>
  <c r="Q195" i="3"/>
  <c r="Q190" i="3" s="1"/>
  <c r="I14" i="3"/>
  <c r="I30" i="3"/>
  <c r="M26" i="3"/>
  <c r="Q55" i="3"/>
  <c r="N73" i="3"/>
  <c r="I74" i="3"/>
  <c r="I99" i="3"/>
  <c r="I130" i="3"/>
  <c r="I137" i="3"/>
  <c r="I185" i="3"/>
  <c r="Q182" i="3"/>
  <c r="I213" i="3"/>
  <c r="I268" i="3"/>
  <c r="P307" i="3"/>
  <c r="P306" i="3" s="1"/>
  <c r="P305" i="3" s="1"/>
  <c r="P295" i="3" s="1"/>
  <c r="I310" i="3"/>
  <c r="I805" i="3"/>
  <c r="J796" i="3"/>
  <c r="J104" i="3"/>
  <c r="J128" i="3"/>
  <c r="J164" i="3"/>
  <c r="I165" i="3"/>
  <c r="L209" i="3"/>
  <c r="I267" i="3"/>
  <c r="J266" i="3"/>
  <c r="J374" i="3"/>
  <c r="I375" i="3"/>
  <c r="L55" i="3"/>
  <c r="L26" i="3" s="1"/>
  <c r="J111" i="3"/>
  <c r="I111" i="3" s="1"/>
  <c r="L143" i="3"/>
  <c r="I23" i="3"/>
  <c r="R26" i="3"/>
  <c r="I29" i="3"/>
  <c r="J28" i="3"/>
  <c r="I38" i="3"/>
  <c r="J56" i="3"/>
  <c r="I56" i="3" s="1"/>
  <c r="I78" i="3"/>
  <c r="I84" i="3"/>
  <c r="I89" i="3"/>
  <c r="N92" i="3"/>
  <c r="N112" i="3"/>
  <c r="N111" i="3" s="1"/>
  <c r="I113" i="3"/>
  <c r="I120" i="3"/>
  <c r="Q122" i="3"/>
  <c r="K128" i="3"/>
  <c r="S128" i="3"/>
  <c r="S122" i="3" s="1"/>
  <c r="I133" i="3"/>
  <c r="I141" i="3"/>
  <c r="N158" i="3"/>
  <c r="N143" i="3" s="1"/>
  <c r="L195" i="3"/>
  <c r="L190" i="3" s="1"/>
  <c r="I197" i="3"/>
  <c r="O195" i="3"/>
  <c r="O190" i="3" s="1"/>
  <c r="O179" i="3" s="1"/>
  <c r="T276" i="3"/>
  <c r="T275" i="3" s="1"/>
  <c r="T274" i="3" s="1"/>
  <c r="T273" i="3" s="1"/>
  <c r="I41" i="3"/>
  <c r="J52" i="3"/>
  <c r="I53" i="3"/>
  <c r="I58" i="3"/>
  <c r="I64" i="3"/>
  <c r="N67" i="3"/>
  <c r="N55" i="3" s="1"/>
  <c r="N26" i="3" s="1"/>
  <c r="I83" i="3"/>
  <c r="L103" i="3"/>
  <c r="I119" i="3"/>
  <c r="J118" i="3"/>
  <c r="I125" i="3"/>
  <c r="R122" i="3"/>
  <c r="R102" i="3" s="1"/>
  <c r="L128" i="3"/>
  <c r="L122" i="3" s="1"/>
  <c r="T128" i="3"/>
  <c r="T122" i="3" s="1"/>
  <c r="I132" i="3"/>
  <c r="I136" i="3"/>
  <c r="T143" i="3"/>
  <c r="I173" i="3"/>
  <c r="I200" i="3"/>
  <c r="I202" i="3"/>
  <c r="T261" i="3"/>
  <c r="I263" i="3"/>
  <c r="Q26" i="3"/>
  <c r="O67" i="3"/>
  <c r="O55" i="3" s="1"/>
  <c r="O26" i="3" s="1"/>
  <c r="K102" i="3"/>
  <c r="M102" i="3"/>
  <c r="N105" i="3"/>
  <c r="N104" i="3" s="1"/>
  <c r="N103" i="3" s="1"/>
  <c r="N102" i="3" s="1"/>
  <c r="I106" i="3"/>
  <c r="I149" i="3"/>
  <c r="Q158" i="3"/>
  <c r="Q143" i="3" s="1"/>
  <c r="J190" i="3"/>
  <c r="O330" i="3"/>
  <c r="I331" i="3"/>
  <c r="I16" i="3"/>
  <c r="J34" i="3"/>
  <c r="I35" i="3"/>
  <c r="S56" i="3"/>
  <c r="P67" i="3"/>
  <c r="P55" i="3" s="1"/>
  <c r="P26" i="3" s="1"/>
  <c r="I73" i="3"/>
  <c r="I140" i="3"/>
  <c r="I148" i="3"/>
  <c r="G24" i="1" s="1"/>
  <c r="I150" i="3"/>
  <c r="P143" i="3"/>
  <c r="I155" i="3"/>
  <c r="J154" i="3"/>
  <c r="I177" i="3"/>
  <c r="M192" i="3"/>
  <c r="I193" i="3"/>
  <c r="I205" i="3"/>
  <c r="I314" i="3"/>
  <c r="M313" i="3"/>
  <c r="M312" i="3" s="1"/>
  <c r="M305" i="3" s="1"/>
  <c r="M295" i="3" s="1"/>
  <c r="J92" i="3"/>
  <c r="J55" i="3" s="1"/>
  <c r="I55" i="3" s="1"/>
  <c r="O240" i="3"/>
  <c r="O239" i="3" s="1"/>
  <c r="O238" i="3" s="1"/>
  <c r="O249" i="3"/>
  <c r="O248" i="3" s="1"/>
  <c r="S237" i="3"/>
  <c r="P264" i="3"/>
  <c r="P237" i="3"/>
  <c r="I277" i="3"/>
  <c r="Q276" i="3"/>
  <c r="Q275" i="3" s="1"/>
  <c r="Q274" i="3" s="1"/>
  <c r="Q273" i="3" s="1"/>
  <c r="M289" i="3"/>
  <c r="M276" i="3" s="1"/>
  <c r="M275" i="3" s="1"/>
  <c r="M274" i="3" s="1"/>
  <c r="M273" i="3" s="1"/>
  <c r="I293" i="3"/>
  <c r="K295" i="3"/>
  <c r="I307" i="3"/>
  <c r="N313" i="3"/>
  <c r="N312" i="3" s="1"/>
  <c r="N305" i="3" s="1"/>
  <c r="N295" i="3" s="1"/>
  <c r="I338" i="3"/>
  <c r="J337" i="3"/>
  <c r="R334" i="3"/>
  <c r="R333" i="3" s="1"/>
  <c r="J46" i="3"/>
  <c r="I46" i="3" s="1"/>
  <c r="G13" i="1" s="1"/>
  <c r="J61" i="3"/>
  <c r="I61" i="3" s="1"/>
  <c r="J124" i="3"/>
  <c r="J135" i="3"/>
  <c r="I135" i="3" s="1"/>
  <c r="J160" i="3"/>
  <c r="R182" i="3"/>
  <c r="R181" i="3" s="1"/>
  <c r="R180" i="3" s="1"/>
  <c r="R179" i="3" s="1"/>
  <c r="I244" i="3"/>
  <c r="M243" i="3"/>
  <c r="S249" i="3"/>
  <c r="S248" i="3" s="1"/>
  <c r="T237" i="3"/>
  <c r="I308" i="3"/>
  <c r="L409" i="3"/>
  <c r="I409" i="3" s="1"/>
  <c r="I412" i="3"/>
  <c r="I495" i="3"/>
  <c r="N492" i="3"/>
  <c r="I492" i="3" s="1"/>
  <c r="I211" i="3"/>
  <c r="M227" i="3"/>
  <c r="I227" i="3" s="1"/>
  <c r="I228" i="3"/>
  <c r="I235" i="3"/>
  <c r="I250" i="3"/>
  <c r="K237" i="3"/>
  <c r="I281" i="3"/>
  <c r="I290" i="3"/>
  <c r="L295" i="3"/>
  <c r="O295" i="3"/>
  <c r="I365" i="3"/>
  <c r="I380" i="3"/>
  <c r="I218" i="3"/>
  <c r="M217" i="3"/>
  <c r="M209" i="3" s="1"/>
  <c r="L233" i="3"/>
  <c r="I234" i="3"/>
  <c r="I254" i="3"/>
  <c r="I256" i="3"/>
  <c r="P342" i="3"/>
  <c r="P341" i="3" s="1"/>
  <c r="P334" i="3" s="1"/>
  <c r="P333" i="3" s="1"/>
  <c r="I343" i="3"/>
  <c r="K356" i="3"/>
  <c r="K355" i="3" s="1"/>
  <c r="K354" i="3" s="1"/>
  <c r="K353" i="3" s="1"/>
  <c r="J554" i="3"/>
  <c r="I555" i="3"/>
  <c r="Q264" i="3"/>
  <c r="Q262" i="3" s="1"/>
  <c r="Q237" i="3"/>
  <c r="O276" i="3"/>
  <c r="O275" i="3" s="1"/>
  <c r="O274" i="3" s="1"/>
  <c r="O273" i="3" s="1"/>
  <c r="S305" i="3"/>
  <c r="S295" i="3" s="1"/>
  <c r="T210" i="3"/>
  <c r="T209" i="3" s="1"/>
  <c r="T190" i="3" s="1"/>
  <c r="T179" i="3" s="1"/>
  <c r="J239" i="3"/>
  <c r="N240" i="3"/>
  <c r="N239" i="3" s="1"/>
  <c r="N238" i="3" s="1"/>
  <c r="N237" i="3" s="1"/>
  <c r="I241" i="3"/>
  <c r="L249" i="3"/>
  <c r="N249" i="3"/>
  <c r="N248" i="3" s="1"/>
  <c r="N261" i="3"/>
  <c r="I261" i="3" s="1"/>
  <c r="R237" i="3"/>
  <c r="L276" i="3"/>
  <c r="L275" i="3" s="1"/>
  <c r="L274" i="3" s="1"/>
  <c r="L273" i="3" s="1"/>
  <c r="R295" i="3"/>
  <c r="T305" i="3"/>
  <c r="T295" i="3" s="1"/>
  <c r="J322" i="3"/>
  <c r="I323" i="3"/>
  <c r="R387" i="3"/>
  <c r="R378" i="3" s="1"/>
  <c r="R377" i="3" s="1"/>
  <c r="R370" i="3" s="1"/>
  <c r="K498" i="3"/>
  <c r="I499" i="3"/>
  <c r="Q302" i="3"/>
  <c r="O357" i="3"/>
  <c r="O356" i="3" s="1"/>
  <c r="O355" i="3" s="1"/>
  <c r="O354" i="3" s="1"/>
  <c r="O353" i="3" s="1"/>
  <c r="I358" i="3"/>
  <c r="I367" i="3"/>
  <c r="K370" i="3"/>
  <c r="I388" i="3"/>
  <c r="N457" i="3"/>
  <c r="N456" i="3" s="1"/>
  <c r="N455" i="3" s="1"/>
  <c r="J280" i="3"/>
  <c r="J312" i="3"/>
  <c r="S356" i="3"/>
  <c r="S355" i="3" s="1"/>
  <c r="S354" i="3" s="1"/>
  <c r="S353" i="3" s="1"/>
  <c r="O380" i="3"/>
  <c r="O379" i="3" s="1"/>
  <c r="O378" i="3" s="1"/>
  <c r="O377" i="3" s="1"/>
  <c r="O370" i="3" s="1"/>
  <c r="S387" i="3"/>
  <c r="S378" i="3" s="1"/>
  <c r="S377" i="3" s="1"/>
  <c r="S370" i="3" s="1"/>
  <c r="R399" i="3"/>
  <c r="R398" i="3" s="1"/>
  <c r="R397" i="3" s="1"/>
  <c r="L399" i="3"/>
  <c r="L398" i="3" s="1"/>
  <c r="L397" i="3" s="1"/>
  <c r="T400" i="3"/>
  <c r="T399" i="3" s="1"/>
  <c r="T398" i="3" s="1"/>
  <c r="T397" i="3" s="1"/>
  <c r="O406" i="3"/>
  <c r="I407" i="3"/>
  <c r="I508" i="3"/>
  <c r="L507" i="3"/>
  <c r="I507" i="3" s="1"/>
  <c r="O533" i="3"/>
  <c r="N632" i="3"/>
  <c r="N601" i="3" s="1"/>
  <c r="M378" i="3"/>
  <c r="M377" i="3" s="1"/>
  <c r="M370" i="3" s="1"/>
  <c r="I381" i="3"/>
  <c r="I395" i="3"/>
  <c r="J418" i="3"/>
  <c r="I419" i="3"/>
  <c r="I481" i="3"/>
  <c r="L478" i="3"/>
  <c r="L457" i="3" s="1"/>
  <c r="L456" i="3" s="1"/>
  <c r="L455" i="3" s="1"/>
  <c r="J611" i="3"/>
  <c r="I612" i="3"/>
  <c r="I342" i="3"/>
  <c r="I350" i="3"/>
  <c r="O400" i="3"/>
  <c r="O399" i="3" s="1"/>
  <c r="O398" i="3" s="1"/>
  <c r="O397" i="3" s="1"/>
  <c r="I406" i="3"/>
  <c r="I410" i="3"/>
  <c r="P422" i="3"/>
  <c r="P414" i="3" s="1"/>
  <c r="I349" i="3"/>
  <c r="L348" i="3"/>
  <c r="L378" i="3"/>
  <c r="L377" i="3" s="1"/>
  <c r="L370" i="3" s="1"/>
  <c r="T387" i="3"/>
  <c r="T378" i="3" s="1"/>
  <c r="T377" i="3" s="1"/>
  <c r="T370" i="3" s="1"/>
  <c r="P400" i="3"/>
  <c r="P399" i="3" s="1"/>
  <c r="P398" i="3" s="1"/>
  <c r="P397" i="3" s="1"/>
  <c r="Q400" i="3"/>
  <c r="Q399" i="3" s="1"/>
  <c r="Q398" i="3" s="1"/>
  <c r="Q397" i="3" s="1"/>
  <c r="O511" i="3"/>
  <c r="S601" i="3"/>
  <c r="S632" i="3"/>
  <c r="M672" i="3"/>
  <c r="J356" i="3"/>
  <c r="I360" i="3"/>
  <c r="I361" i="3"/>
  <c r="I368" i="3"/>
  <c r="I379" i="3"/>
  <c r="P378" i="3"/>
  <c r="P377" i="3" s="1"/>
  <c r="P370" i="3" s="1"/>
  <c r="J387" i="3"/>
  <c r="I389" i="3"/>
  <c r="J401" i="3"/>
  <c r="I402" i="3"/>
  <c r="I460" i="3"/>
  <c r="Q457" i="3"/>
  <c r="Q456" i="3" s="1"/>
  <c r="Q455" i="3" s="1"/>
  <c r="Q422" i="3" s="1"/>
  <c r="Q414" i="3" s="1"/>
  <c r="J660" i="3"/>
  <c r="I661" i="3"/>
  <c r="S425" i="3"/>
  <c r="S424" i="3" s="1"/>
  <c r="S423" i="3" s="1"/>
  <c r="O425" i="3"/>
  <c r="O424" i="3" s="1"/>
  <c r="O423" i="3" s="1"/>
  <c r="J436" i="3"/>
  <c r="I437" i="3"/>
  <c r="O457" i="3"/>
  <c r="O456" i="3" s="1"/>
  <c r="O455" i="3" s="1"/>
  <c r="I485" i="3"/>
  <c r="J534" i="3"/>
  <c r="I535" i="3"/>
  <c r="J563" i="3"/>
  <c r="K632" i="3"/>
  <c r="K698" i="3"/>
  <c r="K697" i="3" s="1"/>
  <c r="K679" i="3" s="1"/>
  <c r="K672" i="3" s="1"/>
  <c r="I706" i="3"/>
  <c r="P457" i="3"/>
  <c r="P456" i="3" s="1"/>
  <c r="P455" i="3" s="1"/>
  <c r="I627" i="3"/>
  <c r="J626" i="3"/>
  <c r="Q643" i="3"/>
  <c r="S457" i="3"/>
  <c r="S456" i="3" s="1"/>
  <c r="S455" i="3" s="1"/>
  <c r="R478" i="3"/>
  <c r="R457" i="3" s="1"/>
  <c r="R456" i="3" s="1"/>
  <c r="R455" i="3" s="1"/>
  <c r="I483" i="3"/>
  <c r="I574" i="3"/>
  <c r="O573" i="3"/>
  <c r="I573" i="3" s="1"/>
  <c r="K608" i="3"/>
  <c r="P728" i="3"/>
  <c r="P727" i="3" s="1"/>
  <c r="P726" i="3" s="1"/>
  <c r="P725" i="3" s="1"/>
  <c r="I729" i="3"/>
  <c r="L440" i="3"/>
  <c r="L439" i="3" s="1"/>
  <c r="L424" i="3" s="1"/>
  <c r="L423" i="3" s="1"/>
  <c r="T440" i="3"/>
  <c r="T439" i="3" s="1"/>
  <c r="T424" i="3" s="1"/>
  <c r="T423" i="3" s="1"/>
  <c r="I490" i="3"/>
  <c r="J513" i="3"/>
  <c r="I514" i="3"/>
  <c r="P533" i="3"/>
  <c r="I542" i="3"/>
  <c r="I552" i="3"/>
  <c r="L551" i="3"/>
  <c r="L546" i="3" s="1"/>
  <c r="L533" i="3" s="1"/>
  <c r="I560" i="3"/>
  <c r="I569" i="3"/>
  <c r="J668" i="3"/>
  <c r="I670" i="3"/>
  <c r="L669" i="3"/>
  <c r="L668" i="3" s="1"/>
  <c r="L643" i="3" s="1"/>
  <c r="O679" i="3"/>
  <c r="O672" i="3" s="1"/>
  <c r="I434" i="3"/>
  <c r="J451" i="3"/>
  <c r="I451" i="3" s="1"/>
  <c r="I452" i="3"/>
  <c r="I489" i="3"/>
  <c r="I493" i="3"/>
  <c r="I523" i="3"/>
  <c r="M522" i="3"/>
  <c r="I522" i="3" s="1"/>
  <c r="T533" i="3"/>
  <c r="Q533" i="3"/>
  <c r="I585" i="3"/>
  <c r="I592" i="3"/>
  <c r="S591" i="3"/>
  <c r="I622" i="3"/>
  <c r="J621" i="3"/>
  <c r="R620" i="3"/>
  <c r="R608" i="3" s="1"/>
  <c r="O643" i="3"/>
  <c r="I428" i="3"/>
  <c r="N425" i="3"/>
  <c r="N424" i="3" s="1"/>
  <c r="N423" i="3" s="1"/>
  <c r="I466" i="3"/>
  <c r="J457" i="3"/>
  <c r="L513" i="3"/>
  <c r="L512" i="3" s="1"/>
  <c r="L511" i="3" s="1"/>
  <c r="T513" i="3"/>
  <c r="T512" i="3" s="1"/>
  <c r="T511" i="3" s="1"/>
  <c r="I520" i="3"/>
  <c r="I536" i="3"/>
  <c r="I549" i="3"/>
  <c r="M548" i="3"/>
  <c r="N564" i="3"/>
  <c r="N563" i="3" s="1"/>
  <c r="N533" i="3" s="1"/>
  <c r="I584" i="3"/>
  <c r="J583" i="3"/>
  <c r="J635" i="3"/>
  <c r="I636" i="3"/>
  <c r="Q608" i="3"/>
  <c r="P611" i="3"/>
  <c r="P610" i="3" s="1"/>
  <c r="P609" i="3" s="1"/>
  <c r="P608" i="3" s="1"/>
  <c r="P601" i="3" s="1"/>
  <c r="Q634" i="3"/>
  <c r="Q633" i="3" s="1"/>
  <c r="Q632" i="3" s="1"/>
  <c r="I641" i="3"/>
  <c r="I677" i="3"/>
  <c r="J680" i="3"/>
  <c r="L681" i="3"/>
  <c r="L680" i="3" s="1"/>
  <c r="I682" i="3"/>
  <c r="I767" i="3"/>
  <c r="I790" i="3"/>
  <c r="O782" i="3"/>
  <c r="O775" i="3" s="1"/>
  <c r="K457" i="3"/>
  <c r="K456" i="3" s="1"/>
  <c r="R530" i="3"/>
  <c r="J541" i="3"/>
  <c r="J559" i="3"/>
  <c r="I559" i="3" s="1"/>
  <c r="T634" i="3"/>
  <c r="T633" i="3" s="1"/>
  <c r="T632" i="3" s="1"/>
  <c r="R643" i="3"/>
  <c r="R632" i="3" s="1"/>
  <c r="M649" i="3"/>
  <c r="M643" i="3" s="1"/>
  <c r="J676" i="3"/>
  <c r="O525" i="3"/>
  <c r="I525" i="3" s="1"/>
  <c r="T643" i="3"/>
  <c r="N739" i="3"/>
  <c r="I739" i="3" s="1"/>
  <c r="I740" i="3"/>
  <c r="I772" i="3"/>
  <c r="J771" i="3"/>
  <c r="R775" i="3"/>
  <c r="P782" i="3"/>
  <c r="P775" i="3" s="1"/>
  <c r="M608" i="3"/>
  <c r="I618" i="3"/>
  <c r="L620" i="3"/>
  <c r="L608" i="3" s="1"/>
  <c r="T620" i="3"/>
  <c r="T608" i="3" s="1"/>
  <c r="T601" i="3" s="1"/>
  <c r="I630" i="3"/>
  <c r="M634" i="3"/>
  <c r="M633" i="3" s="1"/>
  <c r="I645" i="3"/>
  <c r="I649" i="3"/>
  <c r="J655" i="3"/>
  <c r="I655" i="3" s="1"/>
  <c r="I656" i="3"/>
  <c r="I657" i="3"/>
  <c r="L656" i="3"/>
  <c r="L655" i="3" s="1"/>
  <c r="I665" i="3"/>
  <c r="N679" i="3"/>
  <c r="N672" i="3" s="1"/>
  <c r="S679" i="3"/>
  <c r="S672" i="3" s="1"/>
  <c r="K734" i="3"/>
  <c r="K733" i="3" s="1"/>
  <c r="K732" i="3" s="1"/>
  <c r="K731" i="3" s="1"/>
  <c r="K724" i="3" s="1"/>
  <c r="I735" i="3"/>
  <c r="S732" i="3"/>
  <c r="S731" i="3" s="1"/>
  <c r="S724" i="3" s="1"/>
  <c r="P750" i="3"/>
  <c r="I750" i="3" s="1"/>
  <c r="I751" i="3"/>
  <c r="O608" i="3"/>
  <c r="O601" i="3" s="1"/>
  <c r="I614" i="3"/>
  <c r="I629" i="3"/>
  <c r="L638" i="3"/>
  <c r="L634" i="3" s="1"/>
  <c r="L633" i="3" s="1"/>
  <c r="L632" i="3" s="1"/>
  <c r="T638" i="3"/>
  <c r="L732" i="3"/>
  <c r="L731" i="3" s="1"/>
  <c r="L724" i="3" s="1"/>
  <c r="O634" i="3"/>
  <c r="O633" i="3" s="1"/>
  <c r="O632" i="3" s="1"/>
  <c r="N643" i="3"/>
  <c r="T679" i="3"/>
  <c r="T672" i="3" s="1"/>
  <c r="J733" i="3"/>
  <c r="I734" i="3"/>
  <c r="L745" i="3"/>
  <c r="L744" i="3" s="1"/>
  <c r="I746" i="3"/>
  <c r="I721" i="3"/>
  <c r="J720" i="3"/>
  <c r="Q732" i="3"/>
  <c r="Q731" i="3" s="1"/>
  <c r="Q724" i="3" s="1"/>
  <c r="N785" i="3"/>
  <c r="N784" i="3" s="1"/>
  <c r="N783" i="3" s="1"/>
  <c r="N782" i="3" s="1"/>
  <c r="N775" i="3" s="1"/>
  <c r="Q785" i="3"/>
  <c r="Q784" i="3" s="1"/>
  <c r="Q783" i="3" s="1"/>
  <c r="Q782" i="3" s="1"/>
  <c r="Q775" i="3" s="1"/>
  <c r="J605" i="3"/>
  <c r="J644" i="3"/>
  <c r="J664" i="3"/>
  <c r="I664" i="3" s="1"/>
  <c r="J697" i="3"/>
  <c r="I710" i="3"/>
  <c r="I714" i="3"/>
  <c r="L713" i="3"/>
  <c r="I713" i="3" s="1"/>
  <c r="M766" i="3"/>
  <c r="I683" i="3"/>
  <c r="I684" i="3"/>
  <c r="I690" i="3"/>
  <c r="M733" i="3"/>
  <c r="M744" i="3"/>
  <c r="I786" i="3"/>
  <c r="I695" i="3"/>
  <c r="J694" i="3"/>
  <c r="I700" i="3"/>
  <c r="Q699" i="3"/>
  <c r="Q698" i="3" s="1"/>
  <c r="Q697" i="3" s="1"/>
  <c r="Q679" i="3" s="1"/>
  <c r="Q672" i="3" s="1"/>
  <c r="J727" i="3"/>
  <c r="O733" i="3"/>
  <c r="O732" i="3" s="1"/>
  <c r="O731" i="3" s="1"/>
  <c r="O724" i="3" s="1"/>
  <c r="I756" i="3"/>
  <c r="J755" i="3"/>
  <c r="J759" i="3"/>
  <c r="I760" i="3"/>
  <c r="I764" i="3"/>
  <c r="J763" i="3"/>
  <c r="K785" i="3"/>
  <c r="K784" i="3" s="1"/>
  <c r="K783" i="3" s="1"/>
  <c r="K782" i="3" s="1"/>
  <c r="K775" i="3" s="1"/>
  <c r="S785" i="3"/>
  <c r="S784" i="3" s="1"/>
  <c r="S783" i="3" s="1"/>
  <c r="S782" i="3" s="1"/>
  <c r="S775" i="3" s="1"/>
  <c r="I797" i="3"/>
  <c r="I711" i="3"/>
  <c r="I780" i="3"/>
  <c r="J779" i="3"/>
  <c r="S699" i="3"/>
  <c r="S698" i="3" s="1"/>
  <c r="S697" i="3" s="1"/>
  <c r="R733" i="3"/>
  <c r="R732" i="3" s="1"/>
  <c r="R731" i="3" s="1"/>
  <c r="R724" i="3" s="1"/>
  <c r="S744" i="3"/>
  <c r="I766" i="3"/>
  <c r="I785" i="3"/>
  <c r="J784" i="3"/>
  <c r="M782" i="3"/>
  <c r="M775" i="3" s="1"/>
  <c r="N25" i="3" l="1"/>
  <c r="L601" i="3"/>
  <c r="L422" i="3"/>
  <c r="L414" i="3" s="1"/>
  <c r="I209" i="3"/>
  <c r="R601" i="3"/>
  <c r="I779" i="3"/>
  <c r="J778" i="3"/>
  <c r="I145" i="3"/>
  <c r="J144" i="3"/>
  <c r="I144" i="3" s="1"/>
  <c r="G23" i="1" s="1"/>
  <c r="I322" i="3"/>
  <c r="J321" i="3"/>
  <c r="I554" i="3"/>
  <c r="J551" i="3"/>
  <c r="P262" i="3"/>
  <c r="I262" i="3" s="1"/>
  <c r="I264" i="3"/>
  <c r="I759" i="3"/>
  <c r="J758" i="3"/>
  <c r="I758" i="3" s="1"/>
  <c r="I638" i="3"/>
  <c r="J540" i="3"/>
  <c r="I540" i="3" s="1"/>
  <c r="I541" i="3"/>
  <c r="N422" i="3"/>
  <c r="N414" i="3" s="1"/>
  <c r="I669" i="3"/>
  <c r="L697" i="3"/>
  <c r="L679" i="3" s="1"/>
  <c r="L672" i="3" s="1"/>
  <c r="I564" i="3"/>
  <c r="I436" i="3"/>
  <c r="J425" i="3"/>
  <c r="I498" i="3"/>
  <c r="K497" i="3"/>
  <c r="I497" i="3" s="1"/>
  <c r="L248" i="3"/>
  <c r="I249" i="3"/>
  <c r="I357" i="3"/>
  <c r="I306" i="3"/>
  <c r="J123" i="3"/>
  <c r="I124" i="3"/>
  <c r="I195" i="3"/>
  <c r="I374" i="3"/>
  <c r="J373" i="3"/>
  <c r="M158" i="3"/>
  <c r="M143" i="3" s="1"/>
  <c r="K158" i="3"/>
  <c r="K143" i="3" s="1"/>
  <c r="K25" i="3" s="1"/>
  <c r="K8" i="3" s="1"/>
  <c r="O168" i="3"/>
  <c r="I169" i="3"/>
  <c r="I67" i="3"/>
  <c r="I784" i="3"/>
  <c r="J783" i="3"/>
  <c r="I699" i="3"/>
  <c r="I644" i="3"/>
  <c r="I591" i="3"/>
  <c r="S590" i="3"/>
  <c r="P744" i="3"/>
  <c r="J604" i="3"/>
  <c r="I605" i="3"/>
  <c r="Q601" i="3"/>
  <c r="I439" i="3"/>
  <c r="E8" i="2"/>
  <c r="I733" i="3"/>
  <c r="R529" i="3"/>
  <c r="I530" i="3"/>
  <c r="I681" i="3"/>
  <c r="I635" i="3"/>
  <c r="J634" i="3"/>
  <c r="I668" i="3"/>
  <c r="K601" i="3"/>
  <c r="I563" i="3"/>
  <c r="O422" i="3"/>
  <c r="O414" i="3" s="1"/>
  <c r="I233" i="3"/>
  <c r="L232" i="3"/>
  <c r="I232" i="3" s="1"/>
  <c r="G30" i="1" s="1"/>
  <c r="O237" i="3"/>
  <c r="I192" i="3"/>
  <c r="M191" i="3"/>
  <c r="I191" i="3" s="1"/>
  <c r="I34" i="3"/>
  <c r="J33" i="3"/>
  <c r="J117" i="3"/>
  <c r="I117" i="3" s="1"/>
  <c r="G19" i="1" s="1"/>
  <c r="I118" i="3"/>
  <c r="I52" i="3"/>
  <c r="J51" i="3"/>
  <c r="R25" i="3"/>
  <c r="I128" i="3"/>
  <c r="I217" i="3"/>
  <c r="I289" i="3"/>
  <c r="J11" i="3"/>
  <c r="I12" i="3"/>
  <c r="N733" i="3"/>
  <c r="N732" i="3" s="1"/>
  <c r="N731" i="3" s="1"/>
  <c r="N724" i="3" s="1"/>
  <c r="J179" i="3"/>
  <c r="I28" i="3"/>
  <c r="J27" i="3"/>
  <c r="P102" i="3"/>
  <c r="P25" i="3" s="1"/>
  <c r="M632" i="3"/>
  <c r="M601" i="3" s="1"/>
  <c r="I698" i="3"/>
  <c r="K455" i="3"/>
  <c r="K422" i="3" s="1"/>
  <c r="K414" i="3" s="1"/>
  <c r="I680" i="3"/>
  <c r="I440" i="3"/>
  <c r="I513" i="3"/>
  <c r="J512" i="3"/>
  <c r="J625" i="3"/>
  <c r="I625" i="3" s="1"/>
  <c r="I626" i="3"/>
  <c r="S422" i="3"/>
  <c r="I401" i="3"/>
  <c r="J400" i="3"/>
  <c r="I356" i="3"/>
  <c r="J355" i="3"/>
  <c r="I418" i="3"/>
  <c r="J417" i="3"/>
  <c r="I312" i="3"/>
  <c r="J305" i="3"/>
  <c r="I92" i="3"/>
  <c r="I266" i="3"/>
  <c r="I105" i="3"/>
  <c r="I478" i="3"/>
  <c r="L179" i="3"/>
  <c r="I755" i="3"/>
  <c r="J754" i="3"/>
  <c r="I754" i="3" s="1"/>
  <c r="I727" i="3"/>
  <c r="J726" i="3"/>
  <c r="J719" i="3"/>
  <c r="I720" i="3"/>
  <c r="J770" i="3"/>
  <c r="I771" i="3"/>
  <c r="I676" i="3"/>
  <c r="J675" i="3"/>
  <c r="J582" i="3"/>
  <c r="I582" i="3" s="1"/>
  <c r="I583" i="3"/>
  <c r="I534" i="3"/>
  <c r="I280" i="3"/>
  <c r="J276" i="3"/>
  <c r="M240" i="3"/>
  <c r="I243" i="3"/>
  <c r="L102" i="3"/>
  <c r="I104" i="3"/>
  <c r="J103" i="3"/>
  <c r="I182" i="3"/>
  <c r="Q181" i="3"/>
  <c r="Q102" i="3"/>
  <c r="I457" i="3"/>
  <c r="J456" i="3"/>
  <c r="I330" i="3"/>
  <c r="O329" i="3"/>
  <c r="I210" i="3"/>
  <c r="I548" i="3"/>
  <c r="M547" i="3"/>
  <c r="I611" i="3"/>
  <c r="J610" i="3"/>
  <c r="I302" i="3"/>
  <c r="Q297" i="3"/>
  <c r="J159" i="3"/>
  <c r="I160" i="3"/>
  <c r="J153" i="3"/>
  <c r="I154" i="3"/>
  <c r="I694" i="3"/>
  <c r="J693" i="3"/>
  <c r="I164" i="3"/>
  <c r="J163" i="3"/>
  <c r="I163" i="3" s="1"/>
  <c r="I745" i="3"/>
  <c r="M732" i="3"/>
  <c r="M731" i="3" s="1"/>
  <c r="M724" i="3" s="1"/>
  <c r="I763" i="3"/>
  <c r="J762" i="3"/>
  <c r="I762" i="3" s="1"/>
  <c r="I728" i="3"/>
  <c r="I697" i="3"/>
  <c r="G49" i="1" s="1"/>
  <c r="I621" i="3"/>
  <c r="T422" i="3"/>
  <c r="T414" i="3" s="1"/>
  <c r="M513" i="3"/>
  <c r="M512" i="3" s="1"/>
  <c r="M511" i="3" s="1"/>
  <c r="I660" i="3"/>
  <c r="J659" i="3"/>
  <c r="I659" i="3" s="1"/>
  <c r="I387" i="3"/>
  <c r="J378" i="3"/>
  <c r="L347" i="3"/>
  <c r="I348" i="3"/>
  <c r="I341" i="3"/>
  <c r="J238" i="3"/>
  <c r="J237" i="3" s="1"/>
  <c r="I313" i="3"/>
  <c r="I337" i="3"/>
  <c r="J336" i="3"/>
  <c r="I112" i="3"/>
  <c r="I796" i="3"/>
  <c r="J795" i="3"/>
  <c r="T102" i="3"/>
  <c r="T25" i="3" s="1"/>
  <c r="T8" i="3"/>
  <c r="L25" i="3" l="1"/>
  <c r="I783" i="3"/>
  <c r="G44" i="1" s="1"/>
  <c r="J782" i="3"/>
  <c r="J372" i="3"/>
  <c r="I373" i="3"/>
  <c r="I248" i="3"/>
  <c r="L237" i="3"/>
  <c r="Q180" i="3"/>
  <c r="I181" i="3"/>
  <c r="I770" i="3"/>
  <c r="J769" i="3"/>
  <c r="I769" i="3" s="1"/>
  <c r="J511" i="3"/>
  <c r="I511" i="3" s="1"/>
  <c r="I512" i="3"/>
  <c r="I11" i="3"/>
  <c r="G11" i="1" s="1"/>
  <c r="J10" i="3"/>
  <c r="I604" i="3"/>
  <c r="J603" i="3"/>
  <c r="I778" i="3"/>
  <c r="J777" i="3"/>
  <c r="Q296" i="3"/>
  <c r="I297" i="3"/>
  <c r="I103" i="3"/>
  <c r="G18" i="1" s="1"/>
  <c r="I719" i="3"/>
  <c r="J718" i="3"/>
  <c r="J32" i="3"/>
  <c r="I32" i="3" s="1"/>
  <c r="G12" i="1" s="1"/>
  <c r="I33" i="3"/>
  <c r="I590" i="3"/>
  <c r="S589" i="3"/>
  <c r="J424" i="3"/>
  <c r="I425" i="3"/>
  <c r="J546" i="3"/>
  <c r="I551" i="3"/>
  <c r="I347" i="3"/>
  <c r="G52" i="1" s="1"/>
  <c r="G51" i="1" s="1"/>
  <c r="L346" i="3"/>
  <c r="J620" i="3"/>
  <c r="I620" i="3" s="1"/>
  <c r="J455" i="3"/>
  <c r="I455" i="3" s="1"/>
  <c r="G33" i="1" s="1"/>
  <c r="I456" i="3"/>
  <c r="I726" i="3"/>
  <c r="J725" i="3"/>
  <c r="I725" i="3" s="1"/>
  <c r="J399" i="3"/>
  <c r="I400" i="3"/>
  <c r="J732" i="3"/>
  <c r="O167" i="3"/>
  <c r="I168" i="3"/>
  <c r="I123" i="3"/>
  <c r="J122" i="3"/>
  <c r="I122" i="3" s="1"/>
  <c r="G20" i="1" s="1"/>
  <c r="J275" i="3"/>
  <c r="I276" i="3"/>
  <c r="I329" i="3"/>
  <c r="G53" i="1" s="1"/>
  <c r="O328" i="3"/>
  <c r="I328" i="3" s="1"/>
  <c r="I27" i="3"/>
  <c r="G10" i="1" s="1"/>
  <c r="I529" i="3"/>
  <c r="R528" i="3"/>
  <c r="J320" i="3"/>
  <c r="I321" i="3"/>
  <c r="J416" i="3"/>
  <c r="I417" i="3"/>
  <c r="I795" i="3"/>
  <c r="J794" i="3"/>
  <c r="I794" i="3" s="1"/>
  <c r="G45" i="1" s="1"/>
  <c r="I159" i="3"/>
  <c r="J158" i="3"/>
  <c r="J354" i="3"/>
  <c r="I355" i="3"/>
  <c r="P732" i="3"/>
  <c r="P731" i="3" s="1"/>
  <c r="P724" i="3" s="1"/>
  <c r="P8" i="3" s="1"/>
  <c r="I744" i="3"/>
  <c r="J335" i="3"/>
  <c r="I336" i="3"/>
  <c r="I693" i="3"/>
  <c r="J692" i="3"/>
  <c r="I692" i="3" s="1"/>
  <c r="G48" i="1" s="1"/>
  <c r="I675" i="3"/>
  <c r="J674" i="3"/>
  <c r="I305" i="3"/>
  <c r="J295" i="3"/>
  <c r="J50" i="3"/>
  <c r="I50" i="3" s="1"/>
  <c r="G15" i="1" s="1"/>
  <c r="I51" i="3"/>
  <c r="J633" i="3"/>
  <c r="I634" i="3"/>
  <c r="J643" i="3"/>
  <c r="I643" i="3" s="1"/>
  <c r="G39" i="1" s="1"/>
  <c r="M190" i="3"/>
  <c r="N8" i="3"/>
  <c r="I153" i="3"/>
  <c r="G25" i="1" s="1"/>
  <c r="J143" i="3"/>
  <c r="J377" i="3"/>
  <c r="I378" i="3"/>
  <c r="G22" i="1" s="1"/>
  <c r="J609" i="3"/>
  <c r="I610" i="3"/>
  <c r="I547" i="3"/>
  <c r="M546" i="3"/>
  <c r="M533" i="3" s="1"/>
  <c r="M422" i="3" s="1"/>
  <c r="M414" i="3" s="1"/>
  <c r="M239" i="3"/>
  <c r="I240" i="3"/>
  <c r="I528" i="3" l="1"/>
  <c r="R422" i="3"/>
  <c r="R414" i="3" s="1"/>
  <c r="R8" i="3" s="1"/>
  <c r="I718" i="3"/>
  <c r="G50" i="1" s="1"/>
  <c r="J679" i="3"/>
  <c r="I354" i="3"/>
  <c r="J353" i="3"/>
  <c r="I353" i="3" s="1"/>
  <c r="I320" i="3"/>
  <c r="J319" i="3"/>
  <c r="I319" i="3" s="1"/>
  <c r="Q295" i="3"/>
  <c r="I296" i="3"/>
  <c r="G43" i="1" s="1"/>
  <c r="G42" i="1" s="1"/>
  <c r="I275" i="3"/>
  <c r="J274" i="3"/>
  <c r="I782" i="3"/>
  <c r="J775" i="3"/>
  <c r="I775" i="3" s="1"/>
  <c r="M238" i="3"/>
  <c r="I239" i="3"/>
  <c r="I377" i="3"/>
  <c r="I633" i="3"/>
  <c r="G38" i="1" s="1"/>
  <c r="G37" i="1" s="1"/>
  <c r="J632" i="3"/>
  <c r="I632" i="3" s="1"/>
  <c r="I158" i="3"/>
  <c r="G26" i="1" s="1"/>
  <c r="G21" i="1" s="1"/>
  <c r="I346" i="3"/>
  <c r="L333" i="3"/>
  <c r="L8" i="3" s="1"/>
  <c r="J776" i="3"/>
  <c r="I776" i="3" s="1"/>
  <c r="I777" i="3"/>
  <c r="I372" i="3"/>
  <c r="J371" i="3"/>
  <c r="I371" i="3" s="1"/>
  <c r="I399" i="3"/>
  <c r="G16" i="1" s="1"/>
  <c r="G9" i="1" s="1"/>
  <c r="J398" i="3"/>
  <c r="J602" i="3"/>
  <c r="I602" i="3" s="1"/>
  <c r="I603" i="3"/>
  <c r="I335" i="3"/>
  <c r="G14" i="1" s="1"/>
  <c r="J334" i="3"/>
  <c r="I546" i="3"/>
  <c r="J533" i="3"/>
  <c r="I533" i="3" s="1"/>
  <c r="G36" i="1" s="1"/>
  <c r="I180" i="3"/>
  <c r="G28" i="1" s="1"/>
  <c r="Q179" i="3"/>
  <c r="Q25" i="3" s="1"/>
  <c r="Q8" i="3" s="1"/>
  <c r="I295" i="3"/>
  <c r="J26" i="3"/>
  <c r="G17" i="1"/>
  <c r="J9" i="3"/>
  <c r="I10" i="3"/>
  <c r="M179" i="3"/>
  <c r="I190" i="3"/>
  <c r="G29" i="1" s="1"/>
  <c r="G27" i="1" s="1"/>
  <c r="I416" i="3"/>
  <c r="J415" i="3"/>
  <c r="I415" i="3" s="1"/>
  <c r="O158" i="3"/>
  <c r="O143" i="3" s="1"/>
  <c r="O25" i="3" s="1"/>
  <c r="O8" i="3" s="1"/>
  <c r="I167" i="3"/>
  <c r="I424" i="3"/>
  <c r="J423" i="3"/>
  <c r="J102" i="3"/>
  <c r="I102" i="3" s="1"/>
  <c r="I609" i="3"/>
  <c r="G34" i="1" s="1"/>
  <c r="J608" i="3"/>
  <c r="J673" i="3"/>
  <c r="I673" i="3" s="1"/>
  <c r="I674" i="3"/>
  <c r="J731" i="3"/>
  <c r="I732" i="3"/>
  <c r="G35" i="1" s="1"/>
  <c r="I589" i="3"/>
  <c r="S588" i="3"/>
  <c r="G47" i="1" l="1"/>
  <c r="G46" i="1" s="1"/>
  <c r="I9" i="3"/>
  <c r="J370" i="3"/>
  <c r="I370" i="3" s="1"/>
  <c r="I679" i="3"/>
  <c r="J672" i="3"/>
  <c r="I672" i="3" s="1"/>
  <c r="J333" i="3"/>
  <c r="I333" i="3" s="1"/>
  <c r="I334" i="3"/>
  <c r="J422" i="3"/>
  <c r="I423" i="3"/>
  <c r="J724" i="3"/>
  <c r="I724" i="3" s="1"/>
  <c r="I731" i="3"/>
  <c r="I26" i="3"/>
  <c r="J25" i="3"/>
  <c r="J397" i="3"/>
  <c r="I397" i="3" s="1"/>
  <c r="I398" i="3"/>
  <c r="J273" i="3"/>
  <c r="I273" i="3" s="1"/>
  <c r="I274" i="3"/>
  <c r="G41" i="1" s="1"/>
  <c r="G40" i="1" s="1"/>
  <c r="I179" i="3"/>
  <c r="I608" i="3"/>
  <c r="J601" i="3"/>
  <c r="I601" i="3" s="1"/>
  <c r="I588" i="3"/>
  <c r="S414" i="3"/>
  <c r="S8" i="3" s="1"/>
  <c r="I143" i="3"/>
  <c r="M237" i="3"/>
  <c r="I237" i="3" s="1"/>
  <c r="I238" i="3"/>
  <c r="M25" i="3" l="1"/>
  <c r="M8" i="3" s="1"/>
  <c r="G32" i="1"/>
  <c r="G31" i="1" s="1"/>
  <c r="G8" i="1" s="1"/>
  <c r="I422" i="3"/>
  <c r="J414" i="3"/>
  <c r="I414" i="3" s="1"/>
  <c r="J8" i="3" l="1"/>
  <c r="I8" i="3" s="1"/>
  <c r="I25" i="3"/>
</calcChain>
</file>

<file path=xl/sharedStrings.xml><?xml version="1.0" encoding="utf-8"?>
<sst xmlns="http://schemas.openxmlformats.org/spreadsheetml/2006/main" count="3891" uniqueCount="434">
  <si>
    <t>Приложение 6</t>
  </si>
  <si>
    <t>к  решению Совета муниципального образования Белореченский муниципальный район Краснодарского края от 31 июля 2025 г. № 183</t>
  </si>
  <si>
    <t>Распределение бюджетных ассигнований  бюджета муниципального образования Белореченский муниципальный район Краснодарского края   по разделам и подразделам классификации расходов бюджетов на 2025 год</t>
  </si>
  <si>
    <t>(рублей)</t>
  </si>
  <si>
    <t>№ п/п</t>
  </si>
  <si>
    <t>Наименование</t>
  </si>
  <si>
    <t>Коды бюджетной классификации</t>
  </si>
  <si>
    <t>2025 год</t>
  </si>
  <si>
    <t>Раздел</t>
  </si>
  <si>
    <t>Подраздел</t>
  </si>
  <si>
    <t>Целевая статья</t>
  </si>
  <si>
    <t>Вид расхода</t>
  </si>
  <si>
    <t>5</t>
  </si>
  <si>
    <t>6</t>
  </si>
  <si>
    <t xml:space="preserve">Всего расходов </t>
  </si>
  <si>
    <t>1.</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</si>
  <si>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</si>
  <si>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</si>
  <si>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</si>
  <si>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</si>
  <si>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Функционирование законодательных (представительных) органов государственной власти и и представительных органов муниципальных образований</t>
  </si>
  <si>
    <t>03</t>
  </si>
  <si>
    <t>0020000</t>
  </si>
  <si>
    <t>Функционирование Правительства Российской Федерации, высших органов исполнительной власти субъектов Российской Федерации, местных администраций</t>
  </si>
  <si>
    <t>04</t>
  </si>
  <si>
    <t>Судебная система</t>
  </si>
  <si>
    <t>05</t>
  </si>
  <si>
    <t>Обеспечение деятельности финансовых, налоговых и таможенных органов и органов финансового (финансово-бюджетного) надзора</t>
  </si>
  <si>
    <t>06</t>
  </si>
  <si>
    <t>Резервные фонды</t>
  </si>
  <si>
    <t>11</t>
  </si>
  <si>
    <t>0020400</t>
  </si>
  <si>
    <t>Другие общегосударственные вопросы</t>
  </si>
  <si>
    <t>13</t>
  </si>
  <si>
    <t>012</t>
  </si>
  <si>
    <t>2.</t>
  </si>
  <si>
    <t>Национальная безопасность и правоохранительная деятельность</t>
  </si>
  <si>
    <t>Гражданская оборона</t>
  </si>
  <si>
    <t>09</t>
  </si>
  <si>
    <t>Защита населения и территории от чрезвычайных ситуаций природного и техногенного характера, пожарная безопасность</t>
  </si>
  <si>
    <t>10</t>
  </si>
  <si>
    <t>Другие вопросы в области национальной безопасности и правоохранительной деятельности</t>
  </si>
  <si>
    <t>14</t>
  </si>
  <si>
    <t>3.</t>
  </si>
  <si>
    <t>Национальная экономика</t>
  </si>
  <si>
    <t>Сельское хозяйство и рыболовство</t>
  </si>
  <si>
    <t>Водное хозяйство</t>
  </si>
  <si>
    <t>Транспорт</t>
  </si>
  <si>
    <t>08</t>
  </si>
  <si>
    <t>Дорожное хозяйство(дорожные фонды)</t>
  </si>
  <si>
    <t>Другие вопросы в области национальной экономики</t>
  </si>
  <si>
    <t>12</t>
  </si>
  <si>
    <t>4.</t>
  </si>
  <si>
    <t>Жилищно-коммунальное хозяйство</t>
  </si>
  <si>
    <t>Жилищное хозяйство</t>
  </si>
  <si>
    <t>Коммунальное хозяйство</t>
  </si>
  <si>
    <t>Благоустройство</t>
  </si>
  <si>
    <t>5.</t>
  </si>
  <si>
    <t>Образование</t>
  </si>
  <si>
    <t>07</t>
  </si>
  <si>
    <t>Дошкольное образование</t>
  </si>
  <si>
    <t>Общее образование</t>
  </si>
  <si>
    <t>Дополнительное образование детей</t>
  </si>
  <si>
    <t xml:space="preserve">Молодежная политика </t>
  </si>
  <si>
    <t>Другие вопросы в области образования</t>
  </si>
  <si>
    <t>6.</t>
  </si>
  <si>
    <t>Культура и кинематография</t>
  </si>
  <si>
    <t>Культура</t>
  </si>
  <si>
    <t>Другие вопросы в области культуры, кинематографии</t>
  </si>
  <si>
    <t>4429900</t>
  </si>
  <si>
    <t>001</t>
  </si>
  <si>
    <t>7.</t>
  </si>
  <si>
    <t>Здравоохранение</t>
  </si>
  <si>
    <t>Амбулаторная помощь</t>
  </si>
  <si>
    <t>8.</t>
  </si>
  <si>
    <t>Социальная политика</t>
  </si>
  <si>
    <t>Социальное обеспечение населения</t>
  </si>
  <si>
    <t>Охрана семьи и детства</t>
  </si>
  <si>
    <t>Другие вопросы в области социальной политики</t>
  </si>
  <si>
    <t>9.</t>
  </si>
  <si>
    <t xml:space="preserve">Физическая культура и спорт </t>
  </si>
  <si>
    <t>Физическая культура</t>
  </si>
  <si>
    <t>Массовый спорт</t>
  </si>
  <si>
    <t>Спорт высших достижений</t>
  </si>
  <si>
    <t>Другие вопросы в области физической культуры и спорта</t>
  </si>
  <si>
    <t>5200000</t>
  </si>
  <si>
    <t>10.</t>
  </si>
  <si>
    <t>Межбюджетные трансферты общего характера бюджетам субъектов Российской Федерации</t>
  </si>
  <si>
    <t>00</t>
  </si>
  <si>
    <t>Дотации на выравнивание бюджетной обеспеченности субъектов Российской Федерации и муниципальных образований</t>
  </si>
  <si>
    <t>Дотации на поддержку местных инициатив по итогам краевого конкурса</t>
  </si>
  <si>
    <t>Начальник финансового управления</t>
  </si>
  <si>
    <t>администрации муниципального образования</t>
  </si>
  <si>
    <t>Белореченский муниципальный район</t>
  </si>
  <si>
    <t xml:space="preserve">Краснодарского края </t>
  </si>
  <si>
    <t>Е.А. Греков</t>
  </si>
  <si>
    <t>Приложение 8</t>
  </si>
  <si>
    <t>Распределение бюджетных ассигнований по целевым статьям (муниципальным программам муниципального образования Белореченский муниципальный район Краснодарского края  и непрограммным направлениям деятельности), группам видов расходов классификации расходов бюджетов на 2025 год</t>
  </si>
  <si>
    <t>КЦСР</t>
  </si>
  <si>
    <t>КВР</t>
  </si>
  <si>
    <t>3</t>
  </si>
  <si>
    <t>4</t>
  </si>
  <si>
    <t>ВСЕГО</t>
  </si>
  <si>
    <t>Муниципальная программа "Обеспечение деятельности органов местного самоуправления"</t>
  </si>
  <si>
    <t>Обеспечение деятельности высшего должностного лица муниципального образования</t>
  </si>
  <si>
    <t>Расходы на обеспечение функций органов местного самоуправления</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</si>
  <si>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</si>
  <si>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</si>
  <si>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Осуществление отдельного государственного полномочия Краснодарского края по формированию списков семей и граждан, жилые помещения которых утрачены, и (или) списков граждан, жилые помещения которых повреждены в результате чрезвычайных ситуаций природного и техногенного характера, а также в результате террористических актов и (или) при пресечении террористических актов правомерными действиями на территории Краснодарского края</t>
  </si>
  <si>
    <t>Закупка товаров, работ и услуг для обеспечения государственных (муниципальных) нужд</t>
  </si>
  <si>
    <t>200</t>
  </si>
  <si>
    <t>Обеспечение деятельности администрации муниципального образования</t>
  </si>
  <si>
    <t>Иные бюджетные ассигнования</t>
  </si>
  <si>
    <t>800</t>
  </si>
  <si>
    <t>Осуществление отдельных государственных полномочий по ведению учета граждан отдельных категорий в качестве нуждающихся в жилых помещениях и по формированию списка детей-сирот и детей, оставшихся без попечения родителей, лиц из числа детей-сирот и детей, оставшихся без попечения родителей, лиц, относившихся к категории детей-сирот и детей, оставшихся без попечения родителей, подлежащих обеспечению жилыми помещениями</t>
  </si>
  <si>
    <t>Осуществление отдельных государственных полномочий Краснодарского края по поддержке сельскохозяйственного производства</t>
  </si>
  <si>
    <t>Осуществление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</si>
  <si>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Расходы на выплату персоналу в целях обеспечения функций государственными (муниципальными) органами, казенными учреждениями, органами управления государственными внебюджетными фондами</t>
  </si>
  <si>
    <t>Осуществление отдельных государственных полномочий Краснодарского края по организации и обеспечению отдыха и оздоровления детей (за исключением организации отдыха детей в каникулярное время)</t>
  </si>
  <si>
    <t>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t>
  </si>
  <si>
    <t>Осуществление отдельных государственных полномочий по созданию и организации деятельности комиссий по делам несовершеннолетних и защите их прав</t>
  </si>
  <si>
    <t>0существление отдельных государственных полномочий по предоставлению лицам,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выплаты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(займа) по договору, обязательства заемщика по которому обеспечены ипотекой</t>
  </si>
  <si>
    <t>Укрепление материально-технической базы органов местного самоуправления</t>
  </si>
  <si>
    <t>Укрепление материально-технического оснащения для бесперебойного обеспечения бюджетного процесса</t>
  </si>
  <si>
    <t>Повышение информированности населения о деятельности органов власти</t>
  </si>
  <si>
    <t>Обеспечение информационной открытости органов власти</t>
  </si>
  <si>
    <t>Создание информационно-технической инфраструктуры администрации</t>
  </si>
  <si>
    <t>Информатизация администрации муниципального образования</t>
  </si>
  <si>
    <t>Муниципальная программа "Управление муниципальными финансами"</t>
  </si>
  <si>
    <t>Повышение уровня бюджетной обеспеченности муниципальных образований Белореченского района</t>
  </si>
  <si>
    <t>Дотации на выравнивание бюджетной обеспеченности поселений</t>
  </si>
  <si>
    <t>51100A0030</t>
  </si>
  <si>
    <t>Межбюджетные трансферты</t>
  </si>
  <si>
    <t>500</t>
  </si>
  <si>
    <t>Муниципальная программа "Обеспечение деятельности казенных учреждений"</t>
  </si>
  <si>
    <t>Централизованная бухгалтерия</t>
  </si>
  <si>
    <t>Расходы на обеспечение деятельности (оказание услуг) муниципальных учреждений</t>
  </si>
  <si>
    <t>Административно-хозяйственная часть</t>
  </si>
  <si>
    <t>Архитектура и градостроительство</t>
  </si>
  <si>
    <t>Служба ГО и ЧС</t>
  </si>
  <si>
    <t>ЦРО и МСКО</t>
  </si>
  <si>
    <t>Служба заказчика</t>
  </si>
  <si>
    <t>Новое поколение</t>
  </si>
  <si>
    <t>Центр военно-патриотического воспитания подростков и молодежи имени Героя Советского Союза С.Т.Голенева</t>
  </si>
  <si>
    <t>Расходы на обеспечение деятельности (оказания услуг) муниципальных учреждений</t>
  </si>
  <si>
    <t>Муниципальная программа "Молодежная политика, оздоровление, занятость детей и подростков"</t>
  </si>
  <si>
    <t>Мероприятия в области молодежной политики</t>
  </si>
  <si>
    <t>Реализация мероприятий для детей и молодежи</t>
  </si>
  <si>
    <t>Социальное обеспечение и иные выплаты населению</t>
  </si>
  <si>
    <t>300</t>
  </si>
  <si>
    <t>Содействие трудоустройству молодых граждан</t>
  </si>
  <si>
    <t>Организация временного трудоустройства несовершеннолетних граждан в возрасте от 14 до 18 лет</t>
  </si>
  <si>
    <t>Предоставление субсидий бюджетным, автономным учреждениям и иным некоммерческим организациям</t>
  </si>
  <si>
    <t>600</t>
  </si>
  <si>
    <t>Муниципальная программа "Социальное обеспечение и иные выплаты гражданам"</t>
  </si>
  <si>
    <t>Социальная поддержка семьи и детей</t>
  </si>
  <si>
    <t>Осуществление отдельных государственных полномочий по выплате ежемесячных денежных средств на содержание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t>
  </si>
  <si>
    <t>Осуществление отдельных государственных полномочий по выплате ежемесячных денежных средств на содержание детей, нуждающихся в особой заботе государства, переданных на патронатное воспитание</t>
  </si>
  <si>
    <t>Осуществление отдельных государственных полномочий по оплате проезда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 или на патронатное воспитание, к месту лечения и обратно</t>
  </si>
  <si>
    <t>Осуществление отдельных государственных полномочий по выплате ежемесячного вознаграждения, причитающегося приемным родителям за оказание услуг по воспитанию приемных детей</t>
  </si>
  <si>
    <t>Осуществление отдельных государственных полномочий по выплате ежемесячного вознаграждения, причитающегося патронатным воспитателям за оказание услуг по осуществлению патронатного воспитания и постинтернатного сопровождения</t>
  </si>
  <si>
    <t xml:space="preserve">Муниципальная программа "Развитие сельского хозяйства и регулирование рынков сельскохозяйственной продукции, сырья и продовольствия" </t>
  </si>
  <si>
    <t>Развитие малых форм хозяйствования</t>
  </si>
  <si>
    <t>Осуществление отдельных государственных полномочий Краснодарского края по поддержке сельскохозяйственного производства (в части предоставления субсидий гражданам, ведущим личное подсобное хозяйство, крестьянским (фермерским) хозяйствам, индивидуальным предпринимателям, осуществляющим деятельность в области с/х)</t>
  </si>
  <si>
    <t>Предупреждение возникновения биолого-социальных чрезвычайных ситуаций</t>
  </si>
  <si>
    <t>Осуществление государственных полномочий Краснодарского края в области обращения с животными, предусмотренных законодательством в области обращения с животными, в том числе организации мероприятий при осуществлении деятельности по обращению с животными без владельцев на территории муниципальных образований Краснодарского края и федеральной территории "Сириус"</t>
  </si>
  <si>
    <t>Эффективность вовлечения в оборот земель сельскохозяйственного назначения и развитие мелиоративного комплекса</t>
  </si>
  <si>
    <t>Подготовка проектов межевания земельных участков и проведение кадастровых работ</t>
  </si>
  <si>
    <t>55300L5990</t>
  </si>
  <si>
    <t>Муниципальная программа "Улучшение инвестиционного климата"</t>
  </si>
  <si>
    <t>Создание благоприятного инвестиционного климата, увеличение притока инвестиций в экономику Белореченского района</t>
  </si>
  <si>
    <t>Реализация мероприятий, направленных на улучшение инвестиционного климата</t>
  </si>
  <si>
    <t>Муниципальная программа "Содействие развитию малого и среднего предпринимательства"</t>
  </si>
  <si>
    <t>Создание условий для развития малого и среднего предпринимательства</t>
  </si>
  <si>
    <t>Реализация мероприятий, направленных на поддержку малого и среднего предпринимательства</t>
  </si>
  <si>
    <t>Муниципальная программа "Развитие образования"</t>
  </si>
  <si>
    <t>Развитие дошкольного и общего образования детей</t>
  </si>
  <si>
    <t xml:space="preserve">Предоставление субсидий бюджетным, автономным учреждениям и иным некоммерческим организациям </t>
  </si>
  <si>
    <t>Приобретение муниципальным учреждением движимого имущества</t>
  </si>
  <si>
    <t>Осуществление капитального ремонта</t>
  </si>
  <si>
    <t>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</si>
  <si>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Осуществление отдельных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t>
  </si>
  <si>
    <t>Осуществление отдельных государственных полномочий по обеспечению одноразовым бесплатным питанием учащихся из многодетных семей в муниципальных общеобразовательных организациях (за исключением обучающихся по образовательным программам начального общего образования, обучающихся с ограниченными возможностями здоровья и детей-инвалидов (инвалидов), не являющихся обучающимися с ограниченными возможностями здоровья, получающих основное общее и среднее общее образование)</t>
  </si>
  <si>
    <t>Осуществление отдельных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указанной государственной итоговой аттестации,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t>
  </si>
  <si>
    <t>Дополнительная помощь местным бюджетам для решения социально значимых вопросов местного значения</t>
  </si>
  <si>
    <t>Осуществление отдельных государственных полномочий по обеспечению бесплатным двухразовым питанием детей-инвалидов (инвалидов), не являющихся обучающимися с ограниченными возможностями здоровья, получающих начальное общее, основное общее и среднее общее образование в муниципальных общеобразовательных организациях</t>
  </si>
  <si>
    <t>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дополнительного образования в муниципальных образовательных организациях (проведение капитальных ремонтов зданий, помещений, сооружений, благоустройство территорий, прилегающих к зданиям и сооружениям)</t>
  </si>
  <si>
    <t>58100S0100</t>
  </si>
  <si>
    <t>Реализация мероприятий муниципальной целевой программы "Развитие образования"</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</si>
  <si>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</si>
  <si>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58101L3040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</si>
  <si>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(субсидии на организацию бесплатного горячего питания обучающихся по образовательным программам начального общего образования в муниципальных образовательных организациях)</t>
  </si>
  <si>
    <t>58101L3042</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</si>
  <si>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(субвенции на осуществление отдельного государственного полномочия по обеспечению выплат ежемесячного денежного вознаграждения за классное руководство педагогическим работникам муниципальных общеобразовательных организаций)</t>
  </si>
  <si>
    <t>58101R3032</t>
  </si>
  <si>
    <t xml:space="preserve">Организация и обеспечение бесплатным горячим питанием обучающихся с ограниченными возможностями здоровья в муниципальных общеобразовательных организациях </t>
  </si>
  <si>
    <t>58101S3550</t>
  </si>
  <si>
    <t>Федеральный проект "Патриотическое воспитание граждан Российской Федерации"</t>
  </si>
  <si>
    <t>581EB00000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</si>
  <si>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</si>
  <si>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581EB51790</t>
  </si>
  <si>
    <t>Федеральный проект "Педагоги и наставники"</t>
  </si>
  <si>
    <t>581Ю600000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</si>
  <si>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</si>
  <si>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581Ю650500</t>
  </si>
  <si>
    <t>581Ю651790</t>
  </si>
  <si>
    <t>581Ю653032</t>
  </si>
  <si>
    <t>Развитие дополнительного образования</t>
  </si>
  <si>
    <t>Персонифицированное финансирование дополнительного образования детей</t>
  </si>
  <si>
    <t>Осуществление отдельных государственных полномочий по предоставлению социальной поддержки отдельным категориям работников  муниципальных организаций дополнительного образования Краснодарского края отрасли "Физическая культура и спорт", муниципальных физкультурно-спортивных организаций Краснодарского края отрасли "Физическая культура и спорт" и муниципальных организаций дополнительного образования Краснодарского края отрасли "Образование"</t>
  </si>
  <si>
    <t>Ремонт и укрепление материально-технической базы, в том числе приобретение автотранспорта (автобусы, микроавтобусы), техническое оснащение муниципальных учреждений культуры и (или) детских музыкальных школ, художественных школ, школ искусств, домов детского творчества, функции и полномочия учредителя в отношении которых осуществляют органы местного самоуправления муниципальных образований Краснодарского края</t>
  </si>
  <si>
    <t>58200S0640</t>
  </si>
  <si>
    <t>Мероприятия по проведению углубленных медицинских осмотров занимающихся в муниципальных организациях дополнительного образования детей, осуществляющих деятельность в области физической культуры и спорта в отрасли "Образование"</t>
  </si>
  <si>
    <t>Другие мероприятия в области образования</t>
  </si>
  <si>
    <t>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</si>
  <si>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Реализация мероприятий муниципальной программы "Развитие образования"</t>
  </si>
  <si>
    <t>Муниципальная программа "Организация досуга и обеспечение населения услугами учреждений культуры, сохранение, использование и популяризация объектов культурного наследия"</t>
  </si>
  <si>
    <t>Развитие культурно-досуговой деятельности</t>
  </si>
  <si>
    <t>Участие в проведении Всероссийского фестиваля-марафона «Песни России»</t>
  </si>
  <si>
    <t>Развитие библиотечного обслуживания населения</t>
  </si>
  <si>
    <t>Государственная поддержка отрасли культуры</t>
  </si>
  <si>
    <t>59300L5190</t>
  </si>
  <si>
    <t>11.</t>
  </si>
  <si>
    <t>Муниципальная программа "Обеспечение жильем молодых семей на территории поселений Белореченского района"</t>
  </si>
  <si>
    <t>Улучшение жилищных условий молодых семей</t>
  </si>
  <si>
    <t xml:space="preserve">Реализация мероприятий по обеспечению жильем молодых семей </t>
  </si>
  <si>
    <t>Реализация мероприятий по обеспечению жильем молодых семей</t>
  </si>
  <si>
    <t>60100L4970</t>
  </si>
  <si>
    <t>12.</t>
  </si>
  <si>
    <t>Муниципальная программа "Развитие физической культуры и спорта"</t>
  </si>
  <si>
    <t>Основные мероприятия муниципальной программы</t>
  </si>
  <si>
    <t>Обеспечение условий для развития физической культуры и массового спорта в части оплаты труда инструкторов по спорту</t>
  </si>
  <si>
    <t>61100S2820</t>
  </si>
  <si>
    <t>Реализация мероприятий, направленных на развитие детско-юношеского спорта в целях создания условий для подготовки спортивных сборных команд муниципальных образований и участия в обеспечении подготовки спортивного резерва для спортивных сборных команд Краснодарского края, на укрепление материально-технической базы муниципальных физкультурно-спортивных организаций</t>
  </si>
  <si>
    <t>61100S3570</t>
  </si>
  <si>
    <t>Мероприятия, связанные с участием спортсменов в спартакиадах, первенствах и других соревнованиях</t>
  </si>
  <si>
    <t>Мероприятия в области спорта и физической культуры</t>
  </si>
  <si>
    <t>Реализация мероприятий в области спорта и физической культуры</t>
  </si>
  <si>
    <t>13.</t>
  </si>
  <si>
    <t>Муниципальная программа "Развитие жилищно-коммунального хозяйства и транспорта"</t>
  </si>
  <si>
    <t>Организация в границах поселений электро-, тепло-, газо- и водоснабжения населения</t>
  </si>
  <si>
    <t>Развитие водоснабжения населенных пунктов</t>
  </si>
  <si>
    <t>Развитие благоустройства населенных пунктов</t>
  </si>
  <si>
    <t>Организация благоустройства сельских территорий</t>
  </si>
  <si>
    <t>Повышение доступности транспортных услуг для жителей удаленных населенных пунктов</t>
  </si>
  <si>
    <t>Осуществление пассажирских перевозок автомобильным транспортом по муниципальным пригородным маршрутам Белореченского района</t>
  </si>
  <si>
    <t>14.</t>
  </si>
  <si>
    <t>Муниципальная программа "Поддержка социально ориентированных некоммерческих организаций"</t>
  </si>
  <si>
    <t>Формирование благоприятных условий для осуществления деятельности социально ориентированных некоммерческих организаций</t>
  </si>
  <si>
    <t>Реализация мероприятий по поддержке социально ориентированных некоммерческих организаций</t>
  </si>
  <si>
    <t>15.</t>
  </si>
  <si>
    <t>Муниципальная программа "Дорожная деятельность в отношении автомобильных дорог общего пользования местного значения"</t>
  </si>
  <si>
    <t>Поддержка надлежащего технического состояния автомобильных дорог общего пользования местного значения</t>
  </si>
  <si>
    <t>Проектирование, строительство, реконструкция, капитальный ремонт, ремонт и содержание автомобильных дорог общего пользования межмуниципального значения, местного значения и искусственных дорожных сооружений на них</t>
  </si>
  <si>
    <t>641009Д000</t>
  </si>
  <si>
    <t>16.</t>
  </si>
  <si>
    <t>Муниципальная программа "Капитальные вложения (бюджетные инвестиции) в объекты муниципальной собственности"</t>
  </si>
  <si>
    <t>Капитальные вложения в области здравоохранения</t>
  </si>
  <si>
    <t>Осуществление отдельных государственных полномочий по строительству зданий, включая проектно-изыскательские работы, для размещения фельдшерско-акушерских пунктов, фельдшерских пунктов, врачебных амбулаторий и офисов врача общей практики, а также строительство иных объектов здравоохранения, начатое до 1 января 2019 года,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</si>
  <si>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Капитальные вложения в объекты государственной (муниципальной) собственности</t>
  </si>
  <si>
    <t>Федеральный проект "Модернизация первичного звена здравоохранения Российской Федерации"</t>
  </si>
  <si>
    <t>651N900000</t>
  </si>
  <si>
    <t>Реализация региональных проектов модернизации первичного звена здравоохранения (субвенции на осуществление отдельных государственных полномочий по строительству зданий, включая проектно-изыскательские работы, для размещения фельдшерско-акушерских пунктов, фельдшерских пунктов, врачебных амбулаторий и офисов врача общей практики, а также строительство иных объектов здравоохранения, начатое до 1 января 2019 года,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</si>
  <si>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651N953651</t>
  </si>
  <si>
    <t>651N9C3651</t>
  </si>
  <si>
    <t>Реализация региональных проектов модернизации первичного звена здравоохранения (субвенции на осуществление отдельных государственных полномочий по строительству зданий, включая проектно-изыскательские работы, для размещения фельдшерско-акушерских пунктов, фельдшерских пунктов, врачебных амбулаторий и офисов врача общей практики, а также строительство иных объектов здравоохранения, начатое до 1 января 2019 года,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</si>
  <si>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651N9A3651</t>
  </si>
  <si>
    <t>651Д100000</t>
  </si>
  <si>
    <t>651Д153651</t>
  </si>
  <si>
    <t>651Д1А3651</t>
  </si>
  <si>
    <t>Капитальные вложения в области жилищного хозяйства</t>
  </si>
  <si>
    <t>Осуществление отдельных государственных полномочий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t>
  </si>
  <si>
    <t>65200R0820</t>
  </si>
  <si>
    <t>400</t>
  </si>
  <si>
    <t>65200A0820</t>
  </si>
  <si>
    <t>Капитальные вложения в области коммунального хозяйства</t>
  </si>
  <si>
    <t>Обеспечение в целях жилищного строительства земельных участков инженерной инфраструктурой, в том числе предоставленных (предоставляемых) семьям, имеющим трех и более детей, а также под стандартное жилье и жилье из быстровозводимых конструкций (по земельным участкам, находящимся в муниципальной собственности)</t>
  </si>
  <si>
    <t>65400S2640</t>
  </si>
  <si>
    <t>65400W2640</t>
  </si>
  <si>
    <t>Капитальные вложения в области газификации</t>
  </si>
  <si>
    <t>Строительство подводящего газопровода к хут.Кубанскому Белореченского района</t>
  </si>
  <si>
    <t>Организация газоснабжения населения (поселений) (строительство подводящих газопроводов, распределительных газопроводов)</t>
  </si>
  <si>
    <t>65500S0620</t>
  </si>
  <si>
    <t>65500W0620</t>
  </si>
  <si>
    <t>Капитальные вложения в области образования</t>
  </si>
  <si>
    <t>Выполнение инженерных изысканий, осуществление подготовки проектной и рабочей документации по объектам "Строительство блочно-модульной котельной МАДОУ д/с 12 пос.Заречный"</t>
  </si>
  <si>
    <t>Выполнение инженерных изысканий, осуществление подготовки проектной и рабочей документации по объектам "Строительство блочно-модульной котельной МБОУ ООШ 14 с. Великовечное"</t>
  </si>
  <si>
    <t>Выполнение инженерных изысканий, осуществление подготовки проектной и рабочей документации по объектам "Строительство блочно-модульной котельной МБОУ ООШ 16 пос. Первомайский"</t>
  </si>
  <si>
    <t>Проектирование общеобразовательной организации на 550 мест в микрорайоне Северный города Белореченска</t>
  </si>
  <si>
    <t>Проектирование дошкольной образовательной организации на 80 мест в с. Великовечное</t>
  </si>
  <si>
    <t>Проектирование спортивного зала МБОУ СОШ №1</t>
  </si>
  <si>
    <t>Подготовка проектно-сметной документации для строительства школы в п. Верхневеденеевском Белореченского района Краснодарского края</t>
  </si>
  <si>
    <t>Выполнение инженерных изысканий, осуществление подготовки проектной и рабочей документации по объектам "Строительство блочно-модульной котельной и системы теплоснабжения в МБДОУ д/с №26 села Школьного"</t>
  </si>
  <si>
    <t>Выполнение инженерных изысканий, осуществление подготовки проектной и рабочей документации по объектам "Строительство блочно-модульной котельной МБОУ СОШ 30 пос. Молодежный"</t>
  </si>
  <si>
    <t>Проектирование общеобразовательной организации на 550 мест в п. Заречный</t>
  </si>
  <si>
    <t>Организация теплоснабжения населения (строительство (реконструкция, техническое перевооружение) объектов теплоснабжения населения (котельных, тепловых сетей, тепловых пунктов)</t>
  </si>
  <si>
    <t>65700SТ000</t>
  </si>
  <si>
    <t>65700WТ000</t>
  </si>
  <si>
    <t>Организация теплоснабжения населения (строительство (реконструкция, техническое перевооружение) объектов теплоснабжения населения (котельных, тепловых сетей, тепловых пунктов))</t>
  </si>
  <si>
    <t>65700W1070</t>
  </si>
  <si>
    <t>Государственная программа Краснодарского края "Развитие общественной инфраструктуры"</t>
  </si>
  <si>
    <t>Cтроительство, реконструкция (в том числе реконструкция объектов незавершенного строительства), техническое перевооружение, приобретение объектов общего образования</t>
  </si>
  <si>
    <t>65701S1210</t>
  </si>
  <si>
    <t>Строительство, реконструкция (в том числе реконструкция объектов незавершенного строительства), техническое перевооружение, приобретение объектов дошкольного образования</t>
  </si>
  <si>
    <t>65701S1220</t>
  </si>
  <si>
    <t>65701W1210</t>
  </si>
  <si>
    <t>65701W1220</t>
  </si>
  <si>
    <t>Капитальные вложения в области физкультуры и спорта</t>
  </si>
  <si>
    <t>Проектирование малобюджетного спортивного комплекса в с. Великовечное</t>
  </si>
  <si>
    <t>Строительство Центра единоборств в г. Белореченске</t>
  </si>
  <si>
    <t>Строительство, реконструкция (в том числе реконструкция объектов незавершенного строительства), техническое перевооружение, приобретение объектов спортивной инфраструктуры</t>
  </si>
  <si>
    <t>65800S1200</t>
  </si>
  <si>
    <t>17.</t>
  </si>
  <si>
    <t>Муниципальная программа "Защита населения от чрезвычайных ситуаций природного и техногенного характера, построение (развитие) аппаратно-программного комплекса "Безопасный город"</t>
  </si>
  <si>
    <t>Предупреждение и ликвидация чрезвычайных ситуаций, стихийных бедствий и их последствий</t>
  </si>
  <si>
    <t>Реализация мероприятий муниципальной программы " "Защита населения от чрезвычайных ситуаций природного и техногенного характера, построение (развитие) аппаратно-программного комплекса "Безопасный город"</t>
  </si>
  <si>
    <t>18.</t>
  </si>
  <si>
    <t>Муниципальная программа "Профилактика терроризма, экстремизма и правонарушений, укрепление правопорядка, усиление борьбы с преступностью"</t>
  </si>
  <si>
    <t>Профилактика террористических и экстремистских проявлений на территории муниципального образования</t>
  </si>
  <si>
    <t>Мероприятия по профилактике терроризма и экстремизма</t>
  </si>
  <si>
    <t>Создание условий для укрепления правопорядка, обеспечения общественной безопасности и профилактике правонарушений</t>
  </si>
  <si>
    <t>Мероприятия по укреплению правопорядка, профилактике правонарушений, усилению борьбы с преступностью</t>
  </si>
  <si>
    <t>19.</t>
  </si>
  <si>
    <t>Муниципальная программа "Противодействие коррупции"</t>
  </si>
  <si>
    <t>Повышение эффективности системы противодействия коррупции</t>
  </si>
  <si>
    <t>Мероприятия по противодействию коррупции</t>
  </si>
  <si>
    <t>20.</t>
  </si>
  <si>
    <t>Муниципальная программа "Укрепление межнационального и межконфессионального согласия, развитие культуры народов, проживающих на территории муниципального образования Белореченский район, профилактика межнациональных (межэтнических) конфликтов"</t>
  </si>
  <si>
    <t>Сохранение стабильной общественно-политической обстановки на территории Белореченского района</t>
  </si>
  <si>
    <t>Реализация мероприятий муниципальной программы  "Укрепление межнационального и межконфессионального согласия, развитие культуры народов, проживающих на территории муниципального образования Белореченский район, профилактика межнациональных (межэтнических) конфликтов"</t>
  </si>
  <si>
    <t>21.</t>
  </si>
  <si>
    <t>Муниципальная программа "Дети Кубани"</t>
  </si>
  <si>
    <t>Обеспечение отдыха и оздоровления детей в Краснодарском крае</t>
  </si>
  <si>
    <t>Осуществление отдельных государственных полномочий Краснодарского края по обеспечению отдыха детей в каникулярное время в профильных лагерях, организованных муниципальными общеобразовательными организациями Краснодарского края</t>
  </si>
  <si>
    <t>Реализация мероприятий, направленных на создание современной инфраструктуры для отдыха детей в каникулярное время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</si>
  <si>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70100S0570</t>
  </si>
  <si>
    <t>Обеспечение организации отдыха детей в каникулярное время на базе муниципальных учреждений, осуществляющих организацию отдыха детей в Краснодарском крае</t>
  </si>
  <si>
    <t>70100S0590</t>
  </si>
  <si>
    <t>Реализация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</si>
  <si>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70100А4940</t>
  </si>
  <si>
    <t>Организация занятости детей и подростков</t>
  </si>
  <si>
    <t>Выплата грантов одаренным детям, обучающимся в муниципальных бюджетных образовательных учреждений дополнительного образования</t>
  </si>
  <si>
    <t>22.</t>
  </si>
  <si>
    <t>Муниципальная программа "Патриотическое воспитание населения"</t>
  </si>
  <si>
    <t>Создание условий для повышения гражданской ответственности и формирования высокого патриотического сознания населения</t>
  </si>
  <si>
    <t>Реализация мероприятий муниципальной программы "Патриотическое воспитание населения"</t>
  </si>
  <si>
    <t>23.</t>
  </si>
  <si>
    <t>Муниципальная программа "Устойчивое развитие территории муниципального образования Белореченский район в сфере градостроительства и землепользования"</t>
  </si>
  <si>
    <t>Внесение изменений в документы территориального планирования поселений Белореченского района</t>
  </si>
  <si>
    <t>Подготовка правил землепользования и застройки</t>
  </si>
  <si>
    <t>Подготовка документации по планировке территории (проекта планировки территории и проекта межевания территории) муниципальных образований Краснодарского края</t>
  </si>
  <si>
    <t>72100S0170</t>
  </si>
  <si>
    <t>Подготовка изменений в генеральные планы муниципальных образований Краснодарского края</t>
  </si>
  <si>
    <t>72100S2560</t>
  </si>
  <si>
    <t>24.</t>
  </si>
  <si>
    <t>Муниципальная программа "Охрана окружающей среды"</t>
  </si>
  <si>
    <t>Создание системы обращения с твердыми коммунальными отходами</t>
  </si>
  <si>
    <t>Приобретение контейнеров и обустройство контейнерных площадок на территории сельских поселений</t>
  </si>
  <si>
    <t>Содержание контейнерных площадок на территории сельских поселений</t>
  </si>
  <si>
    <t>Участие в организации деятельности по накоплению (в том числе раздельному накоплению) и транспортированию твердых коммунальных отходов</t>
  </si>
  <si>
    <t>73100S0500</t>
  </si>
  <si>
    <t>Экологическое просвещение и формирование экологической культуры</t>
  </si>
  <si>
    <t>Осуществление экологического просвещения, а также организация экологического воспитания и формирование экологической культуры в области обращения с твердыми коммунальными отходами</t>
  </si>
  <si>
    <t>Повышение экологической безопасности в сфере обращения с отходами производства и потребления</t>
  </si>
  <si>
    <t>Рекультивация свалки, расположенной  на территории Родниковского сельского поселения</t>
  </si>
  <si>
    <t>Реализация мероприятий по владению имуществом, находящимся в муниципальной собственности (рекультивация земельных участков, находящихся в муниципальной собственности и не предоставленных гражданам или юридическим лицам)</t>
  </si>
  <si>
    <t>73300S3150</t>
  </si>
  <si>
    <t>Муниципальная программа "Переселение граждан из аварийного жилищного фонда"</t>
  </si>
  <si>
    <t>Выполнение мероприятий по ликвидации аварийного жилищного фонда</t>
  </si>
  <si>
    <t>Мероприятия по сносу или демонтажу объектов капитального строительства</t>
  </si>
  <si>
    <t>Заключение соглашений об изъятии недвижимого имущества для муниципальных нужд</t>
  </si>
  <si>
    <t>Определение размера возмещения за изымаемые земельные участки под аварийными многоквартирными домами и расположенные на них объекты недвижимого имущества</t>
  </si>
  <si>
    <t>Другие непрограммные направления деятельности органов местного самоуправления</t>
  </si>
  <si>
    <t>Разработка (корректировка) проектной и рабочей документации на капитальный ремонт гидротехнических сооружений, находящихся в муниципальной собственности</t>
  </si>
  <si>
    <t xml:space="preserve">Управление муниципальным имуществом, связанное с оценкой недвижимости, признанием прав и регулированием отношений в сфере собственности </t>
  </si>
  <si>
    <t>Реализация мероприятий по выполнению наказов избирателей депутатам представительного органа</t>
  </si>
  <si>
    <t>Ремонт и обслуживание имущества, находящегося в казне</t>
  </si>
  <si>
    <t>Выплата гражданам, заключившим контракт о прохождении военной службы</t>
  </si>
  <si>
    <t>Выплата пенсий за выслугу лет лицам, замещавшим муниципальные должности и должности муниципальной службы в органах местного самоуправления</t>
  </si>
  <si>
    <t>Возврат средств муниципального бюджета прошлых лет</t>
  </si>
  <si>
    <t>Исполнение судебных решений</t>
  </si>
  <si>
    <t xml:space="preserve">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</si>
  <si>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Иные межбюджетные трансферты бюджетам муниципальных образований Краснодарского края за счет средств резервного фонда администрации Краснодарского края</t>
  </si>
  <si>
    <t>Мероприятия по предупреждению и ликвидации чрезвычайных ситуаций, стихийных бедствий и их последствий, выполняемые в рамках специальных решений</t>
  </si>
  <si>
    <t>Подготовка населения и организаций к действиям в чрезвычайной ситуации в мирное и военное время</t>
  </si>
  <si>
    <t>Обеспечение автономными дымовыми пожарными извещателями</t>
  </si>
  <si>
    <t>Обеспечение деятельности лиц, замещающих муниципальные должности в представительных органах, контрольно-счетных органах муниципальных образований</t>
  </si>
  <si>
    <t>Обеспечение деятельности муниципальных и немуниципальных служащих в представительных органах, контрольно-счетных органах муниципальных образований</t>
  </si>
  <si>
    <t>Финансовое обеспечение непредвиденных расходов</t>
  </si>
  <si>
    <t>Резервные фонды администрации</t>
  </si>
  <si>
    <t>Непрограммные мероприятия в области архитектуры и управления муниципальным имуществом</t>
  </si>
  <si>
    <t>Мероприятия в области строительства, архитектуры и градостроительства</t>
  </si>
  <si>
    <t>Мероприятия в области подготовительных работ и ввода в эксплуатацию объектов строительства</t>
  </si>
  <si>
    <t xml:space="preserve"> </t>
  </si>
  <si>
    <t>Приложение 10</t>
  </si>
  <si>
    <t>Ведомственная структура расходов   бюджета муниципального образования Белореченский муниципальный район Краснодарского края  на 2025 год</t>
  </si>
  <si>
    <t>№ п\п</t>
  </si>
  <si>
    <t>Первоначальный бюджет</t>
  </si>
  <si>
    <t>00.12.2024</t>
  </si>
  <si>
    <t>Заключение 28.04.2025</t>
  </si>
  <si>
    <t>Формулы не заполнять</t>
  </si>
  <si>
    <t>Вед</t>
  </si>
  <si>
    <t>7</t>
  </si>
  <si>
    <t>8</t>
  </si>
  <si>
    <t xml:space="preserve">ВСЕГО </t>
  </si>
  <si>
    <t>Совет муниципального образования Белореченский муниципальный район Краснодарского края</t>
  </si>
  <si>
    <t>Функционирование законодательных (представительных) органов государственной власти и представительных органов муниципальных образований</t>
  </si>
  <si>
    <t>901</t>
  </si>
  <si>
    <t xml:space="preserve">01 </t>
  </si>
  <si>
    <t>Администрация муниципального образования Белореченский муниципальный район Краснодарского края</t>
  </si>
  <si>
    <t>902</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</si>
  <si>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</si>
  <si>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Финансовое обеспечение непредвиденных расходов </t>
  </si>
  <si>
    <t xml:space="preserve">Административно-хозяйственная часть </t>
  </si>
  <si>
    <t>Обеспечение деятельности лиц, замещающих муниципальные должности</t>
  </si>
  <si>
    <t>Реализация мероприятий муниципальной программы  "Защита населения от чрезвычайных ситуаций природного и техногенного характера, построение (развитие) аппаратно-программного комплекса "Безопасный город"</t>
  </si>
  <si>
    <t>Капитальные вложения в области жилишного хозяйства</t>
  </si>
  <si>
    <t xml:space="preserve">Физическая культура </t>
  </si>
  <si>
    <t>Прочие межбюджетные трансферты  общего характера</t>
  </si>
  <si>
    <t>Финансовое управление администрации муниципального образования Белореченский муниципальный район Краснодарского края</t>
  </si>
  <si>
    <t xml:space="preserve">Обеспечение деятельности финансовых, налоговых и таможенных органов и органов финансового </t>
  </si>
  <si>
    <t>Контрольно-счетная палата  муниципального образования Белореченский муниципальный район Краснодарского края</t>
  </si>
  <si>
    <t>Управление сельского хозяйства администрации муниципального образования Белореченский муниципальный район Краснодарского края</t>
  </si>
  <si>
    <t>Управление имущественных отношений администрации  муниципального образования Белореченский муниципальный район Краснодарского края</t>
  </si>
  <si>
    <t xml:space="preserve">13 </t>
  </si>
  <si>
    <t>Управление образованием администрации муниципального образования Белореченский муниципальный район Краснодарского края</t>
  </si>
  <si>
    <t xml:space="preserve">Дополнительное образование </t>
  </si>
  <si>
    <t>Реализация мероприятий по социальному обеспечению и иным выплатам гражданам</t>
  </si>
  <si>
    <t>Физическая культура и спорт</t>
  </si>
  <si>
    <t>Управление культуры администрации муниципального образования Белореченский муниципальный район Краснодарского края</t>
  </si>
  <si>
    <t>Управление по физкультуре и спорту администрации муниципального образования Белореченский муниципальный район Краснодарского края</t>
  </si>
  <si>
    <t xml:space="preserve">Расходы на обеспечение функций органов местного самоуправления </t>
  </si>
  <si>
    <t>Управление по делам молодежи администрации  муниципального образования Белореченский муниципальный район Краснодарского края</t>
  </si>
  <si>
    <t>Управление опеки и попечительства в отношении несовершеннолетних администрации муниципального образования Белореченский муниципальный район Краснодарского края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</si>
</sst>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000"/>
    <numFmt numFmtId="166" formatCode="#,##0,000,000,000"/>
    <numFmt numFmtId="167" formatCode="0000000"/>
    <numFmt numFmtId="168" formatCode="#,##0.00;[Red]\-#,##0.00;0.00"/>
    <numFmt numFmtId="169" formatCode="dd/mm/yy"/>
  </numFmts>
  <fonts count="21">
    <font>
      <sz val="10"/>
      <name val="Arial Cyr"/>
      <charset val="1"/>
    </font>
    <font>
      <sz val="14"/>
      <name val="Times New Roman"/>
      <charset val="1"/>
    </font>
    <font>
      <sz val="14"/>
      <color rgb="FF000000"/>
      <name val="Times New Roman"/>
      <charset val="1"/>
    </font>
    <font>
      <b/>
      <sz val="14"/>
      <name val="Times New Roman"/>
      <charset val="1"/>
    </font>
    <font>
      <sz val="14"/>
      <name val="Arial Cyr"/>
      <charset val="1"/>
    </font>
    <font>
      <sz val="12"/>
      <name val="Times New Roman"/>
      <charset val="1"/>
    </font>
    <font>
      <b/>
      <sz val="14"/>
      <color rgb="FFFF0000"/>
      <name val="Times New Roman"/>
      <charset val="1"/>
    </font>
    <font>
      <b/>
      <sz val="10"/>
      <name val="Arial Cyr"/>
      <charset val="1"/>
    </font>
    <font>
      <sz val="12"/>
      <color rgb="FF000000"/>
      <name val="Arial Cyr"/>
      <charset val="1"/>
    </font>
    <font>
      <sz val="14"/>
      <color rgb="FF000000"/>
      <name val="Arial Cyr"/>
      <charset val="1"/>
    </font>
    <font>
      <sz val="10"/>
      <color rgb="FF000000"/>
      <name val="Arial Cyr"/>
      <charset val="1"/>
    </font>
    <font>
      <b/>
      <sz val="14"/>
      <color rgb="FF000000"/>
      <name val="Times New Roman"/>
      <charset val="1"/>
    </font>
    <font>
      <b/>
      <sz val="10"/>
      <color rgb="FF000000"/>
      <name val="Arial Cyr"/>
      <charset val="1"/>
    </font>
    <font>
      <sz val="10"/>
      <color rgb="FFCE181E"/>
      <name val="Arial Cyr"/>
      <charset val="1"/>
    </font>
    <font>
      <b/>
      <sz val="12"/>
      <name val="Times New Roman"/>
      <charset val="1"/>
    </font>
    <font>
      <b/>
      <u/>
      <sz val="12"/>
      <color rgb="FF000000"/>
      <name val="Times New Roman"/>
      <charset val="1"/>
    </font>
    <font>
      <b/>
      <u/>
      <sz val="12"/>
      <color rgb="FFCE181E"/>
      <name val="Times New Roman"/>
      <charset val="1"/>
    </font>
    <font>
      <b/>
      <sz val="14"/>
      <color rgb="FFCE181E"/>
      <name val="Times New Roman"/>
      <charset val="1"/>
    </font>
    <font>
      <sz val="14"/>
      <color rgb="FFCE181E"/>
      <name val="Times New Roman"/>
      <charset val="1"/>
    </font>
    <font>
      <sz val="12"/>
      <color rgb="FF000000"/>
      <name val="Times New Roman"/>
      <charset val="1"/>
    </font>
    <font>
      <sz val="12"/>
      <color rgb="FFCE181E"/>
      <name val="Times New Roman"/>
      <charset val="1"/>
    </font>
  </fonts>
  <fills count="2">
    <fill>
      <patternFill patternType="none"/>
    </fill>
    <fill>
      <patternFill patternType="gray125"/>
    </fill>
  </fills>
  <borders count="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s>
  <cellStyleXfs count="1">
    <xf numFmtId="0" fontId="0" fillId="0" borderId="0"/>
  </cellStyleXfs>
  <cellXfs count="147">
    <xf numFmtId="0" fontId="0" fillId="0" borderId="0" xfId="0"/>
    <xf numFmtId="0" fontId="5" fillId="0" borderId="2" xfId="0" applyFont="1" applyBorder="1" applyAlignment="1">
      <alignment horizontal="center" vertical="top" wrapText="1"/>
    </xf>
    <xf numFmtId="167" fontId="5" fillId="0" borderId="2" xfId="0" applyNumberFormat="1" applyFont="1" applyBorder="1" applyAlignment="1">
      <alignment horizontal="center" vertical="top" wrapText="1"/>
    </xf>
    <xf numFmtId="49" fontId="14" fillId="0" borderId="2" xfId="0" applyNumberFormat="1" applyFont="1" applyBorder="1" applyAlignment="1">
      <alignment horizontal="center" vertical="top" wrapText="1"/>
    </xf>
    <xf numFmtId="0" fontId="3" fillId="0" borderId="0" xfId="0" applyFont="1" applyAlignment="1">
      <alignment horizontal="center" vertical="center" wrapText="1"/>
    </xf>
    <xf numFmtId="0" fontId="11" fillId="0" borderId="0" xfId="0" applyFont="1" applyAlignment="1">
      <alignment horizontal="center" wrapText="1"/>
    </xf>
    <xf numFmtId="0" fontId="1" fillId="0" borderId="0" xfId="0" applyFont="1" applyAlignment="1">
      <alignment horizontal="left" wrapText="1"/>
    </xf>
    <xf numFmtId="0" fontId="1" fillId="0" borderId="0" xfId="0" applyFont="1" applyAlignment="1">
      <alignment horizontal="left" vertical="center"/>
    </xf>
    <xf numFmtId="0" fontId="1" fillId="0" borderId="2" xfId="0" applyFont="1" applyBorder="1" applyAlignment="1">
      <alignment horizontal="center" vertical="center"/>
    </xf>
    <xf numFmtId="0" fontId="5" fillId="0" borderId="2" xfId="0" applyFont="1" applyBorder="1" applyAlignment="1">
      <alignment horizontal="center" vertical="center" wrapText="1"/>
    </xf>
    <xf numFmtId="0" fontId="1" fillId="0" borderId="2" xfId="0" applyFont="1" applyBorder="1" applyAlignment="1">
      <alignment horizontal="center" vertical="center" wrapText="1"/>
    </xf>
    <xf numFmtId="0" fontId="1" fillId="0" borderId="1" xfId="0" applyFont="1" applyBorder="1" applyAlignment="1">
      <alignment horizontal="right"/>
    </xf>
    <xf numFmtId="0" fontId="3" fillId="0" borderId="0" xfId="0" applyFont="1" applyAlignment="1">
      <alignment horizontal="center" wrapText="1"/>
    </xf>
    <xf numFmtId="0" fontId="2" fillId="0" borderId="0" xfId="0" applyFont="1" applyAlignment="1">
      <alignment horizontal="left" vertical="center" wrapText="1"/>
    </xf>
    <xf numFmtId="0" fontId="1" fillId="0" borderId="0" xfId="0" applyFont="1" applyAlignment="1">
      <alignment horizontal="left"/>
    </xf>
    <xf numFmtId="0" fontId="1" fillId="0" borderId="0" xfId="0" applyFont="1"/>
    <xf numFmtId="0" fontId="1" fillId="0" borderId="0" xfId="0" applyFont="1" applyAlignment="1">
      <alignment horizontal="left"/>
    </xf>
    <xf numFmtId="0" fontId="2" fillId="0" borderId="0" xfId="0" applyFont="1" applyAlignment="1">
      <alignment horizontal="left" vertical="center" wrapText="1"/>
    </xf>
    <xf numFmtId="0" fontId="4" fillId="0" borderId="0" xfId="0" applyFont="1"/>
    <xf numFmtId="0" fontId="1" fillId="0" borderId="2" xfId="0" applyFont="1" applyBorder="1" applyAlignment="1">
      <alignment horizontal="center" vertical="center" wrapText="1"/>
    </xf>
    <xf numFmtId="0" fontId="5" fillId="0" borderId="2" xfId="0" applyFont="1" applyBorder="1" applyAlignment="1">
      <alignment horizontal="center" vertical="center" wrapText="1"/>
    </xf>
    <xf numFmtId="0" fontId="1" fillId="0" borderId="2" xfId="0" applyFont="1" applyBorder="1" applyAlignment="1">
      <alignment horizontal="center" vertical="center"/>
    </xf>
    <xf numFmtId="49" fontId="1" fillId="0" borderId="2" xfId="0" applyNumberFormat="1" applyFont="1" applyBorder="1" applyAlignment="1">
      <alignment horizontal="center" vertical="center" wrapText="1"/>
    </xf>
    <xf numFmtId="0" fontId="1" fillId="0" borderId="2" xfId="0" applyFont="1" applyBorder="1" applyAlignment="1">
      <alignment horizontal="center"/>
    </xf>
    <xf numFmtId="0" fontId="1" fillId="0" borderId="0" xfId="0" applyFont="1" applyAlignment="1">
      <alignment horizontal="center" wrapText="1"/>
    </xf>
    <xf numFmtId="0" fontId="3" fillId="0" borderId="0" xfId="0" applyFont="1" applyAlignment="1">
      <alignment horizontal="left" vertical="center" wrapText="1"/>
    </xf>
    <xf numFmtId="0" fontId="3" fillId="0" borderId="0" xfId="0" applyFont="1" applyAlignment="1">
      <alignment horizontal="center" vertical="center" wrapText="1"/>
    </xf>
    <xf numFmtId="49" fontId="3" fillId="0" borderId="0" xfId="0" applyNumberFormat="1" applyFont="1" applyAlignment="1">
      <alignment horizontal="center" vertical="center" wrapText="1"/>
    </xf>
    <xf numFmtId="4" fontId="3" fillId="0" borderId="0" xfId="0" applyNumberFormat="1" applyFont="1" applyAlignment="1">
      <alignment horizontal="right" vertical="center"/>
    </xf>
    <xf numFmtId="0" fontId="3" fillId="0" borderId="0" xfId="0" applyFont="1" applyAlignment="1">
      <alignment horizontal="center" vertical="top"/>
    </xf>
    <xf numFmtId="0" fontId="3" fillId="0" borderId="0" xfId="0" applyFont="1" applyAlignment="1">
      <alignment horizontal="left" vertical="top" wrapText="1"/>
    </xf>
    <xf numFmtId="49" fontId="3" fillId="0" borderId="0" xfId="0" applyNumberFormat="1" applyFont="1" applyAlignment="1">
      <alignment horizontal="center" wrapText="1"/>
    </xf>
    <xf numFmtId="164" fontId="6" fillId="0" borderId="0" xfId="0" applyNumberFormat="1" applyFont="1"/>
    <xf numFmtId="164" fontId="3" fillId="0" borderId="0" xfId="0" applyNumberFormat="1" applyFont="1"/>
    <xf numFmtId="4" fontId="3" fillId="0" borderId="0" xfId="0" applyNumberFormat="1" applyFont="1"/>
    <xf numFmtId="0" fontId="1" fillId="0" borderId="0" xfId="0" applyFont="1" applyAlignment="1">
      <alignment horizontal="center" vertical="top"/>
    </xf>
    <xf numFmtId="0" fontId="1" fillId="0" borderId="0" xfId="0" applyFont="1" applyAlignment="1">
      <alignment horizontal="left" wrapText="1"/>
    </xf>
    <xf numFmtId="49" fontId="1" fillId="0" borderId="0" xfId="0" applyNumberFormat="1" applyFont="1" applyAlignment="1">
      <alignment horizontal="center"/>
    </xf>
    <xf numFmtId="4" fontId="1" fillId="0" borderId="0" xfId="0" applyNumberFormat="1" applyFont="1"/>
    <xf numFmtId="0" fontId="1" fillId="0" borderId="0" xfId="0" applyFont="1" applyAlignment="1">
      <alignment horizontal="left" vertical="top" wrapText="1"/>
    </xf>
    <xf numFmtId="0" fontId="3" fillId="0" borderId="0" xfId="0" applyFont="1" applyAlignment="1">
      <alignment horizontal="left" wrapText="1"/>
    </xf>
    <xf numFmtId="49" fontId="3" fillId="0" borderId="0" xfId="0" applyNumberFormat="1" applyFont="1" applyAlignment="1">
      <alignment horizontal="center"/>
    </xf>
    <xf numFmtId="0" fontId="7" fillId="0" borderId="0" xfId="0" applyFont="1"/>
    <xf numFmtId="0" fontId="2" fillId="0" borderId="0" xfId="0" applyFont="1" applyAlignment="1">
      <alignment horizontal="left" vertical="top" wrapText="1"/>
    </xf>
    <xf numFmtId="49" fontId="2" fillId="0" borderId="0" xfId="0" applyNumberFormat="1" applyFont="1" applyAlignment="1">
      <alignment horizontal="center"/>
    </xf>
    <xf numFmtId="0" fontId="1" fillId="0" borderId="0" xfId="0" applyFont="1" applyAlignment="1">
      <alignment wrapText="1"/>
    </xf>
    <xf numFmtId="165" fontId="3" fillId="0" borderId="0" xfId="0" applyNumberFormat="1" applyFont="1" applyAlignment="1">
      <alignment horizontal="left" vertical="center" wrapText="1"/>
    </xf>
    <xf numFmtId="165" fontId="1" fillId="0" borderId="0" xfId="0" applyNumberFormat="1" applyFont="1" applyAlignment="1">
      <alignment horizontal="left" vertical="center" wrapText="1"/>
    </xf>
    <xf numFmtId="0" fontId="3" fillId="0" borderId="0" xfId="0" applyFont="1" applyAlignment="1">
      <alignment vertical="center"/>
    </xf>
    <xf numFmtId="0" fontId="1" fillId="0" borderId="0" xfId="0" applyFont="1" applyAlignment="1">
      <alignment horizontal="right"/>
    </xf>
    <xf numFmtId="0" fontId="1" fillId="0" borderId="0" xfId="0" applyFont="1" applyAlignment="1">
      <alignment horizontal="right" vertical="top"/>
    </xf>
    <xf numFmtId="0" fontId="8" fillId="0" borderId="0" xfId="0" applyFont="1"/>
    <xf numFmtId="0" fontId="8" fillId="0" borderId="0" xfId="0" applyFont="1" applyAlignment="1">
      <alignment horizontal="left" vertical="top"/>
    </xf>
    <xf numFmtId="0" fontId="8" fillId="0" borderId="0" xfId="0" applyFont="1" applyAlignment="1">
      <alignment horizontal="center"/>
    </xf>
    <xf numFmtId="0" fontId="9" fillId="0" borderId="0" xfId="0" applyFont="1" applyAlignment="1">
      <alignment horizontal="right"/>
    </xf>
    <xf numFmtId="0" fontId="10" fillId="0" borderId="0" xfId="0" applyFont="1"/>
    <xf numFmtId="4" fontId="10" fillId="0" borderId="0" xfId="0" applyNumberFormat="1" applyFont="1"/>
    <xf numFmtId="0" fontId="2" fillId="0" borderId="0" xfId="0" applyFont="1"/>
    <xf numFmtId="0" fontId="2" fillId="0" borderId="0" xfId="0" applyFont="1" applyAlignment="1">
      <alignment horizontal="left" vertical="top"/>
    </xf>
    <xf numFmtId="0" fontId="2" fillId="0" borderId="0" xfId="0" applyFont="1" applyAlignment="1">
      <alignment horizontal="center"/>
    </xf>
    <xf numFmtId="0" fontId="2" fillId="0" borderId="0" xfId="0" applyFont="1" applyAlignment="1">
      <alignment horizontal="right"/>
    </xf>
    <xf numFmtId="0" fontId="0" fillId="0" borderId="0" xfId="0" applyAlignment="1">
      <alignment vertical="top" wrapText="1"/>
    </xf>
    <xf numFmtId="0" fontId="2" fillId="0" borderId="2" xfId="0" applyFont="1" applyBorder="1" applyAlignment="1">
      <alignment horizontal="center" vertical="top" wrapText="1"/>
    </xf>
    <xf numFmtId="166" fontId="2" fillId="0" borderId="2" xfId="0" applyNumberFormat="1" applyFont="1" applyBorder="1" applyAlignment="1">
      <alignment horizontal="left" vertical="top"/>
    </xf>
    <xf numFmtId="0" fontId="2" fillId="0" borderId="2" xfId="0" applyFont="1" applyBorder="1" applyAlignment="1">
      <alignment horizontal="center"/>
    </xf>
    <xf numFmtId="0" fontId="2" fillId="0" borderId="2" xfId="0" applyFont="1" applyBorder="1" applyAlignment="1">
      <alignment horizontal="center" vertical="center"/>
    </xf>
    <xf numFmtId="166" fontId="2" fillId="0" borderId="2" xfId="0" applyNumberFormat="1" applyFont="1" applyBorder="1" applyAlignment="1">
      <alignment horizontal="center" vertical="top"/>
    </xf>
    <xf numFmtId="49" fontId="2" fillId="0" borderId="2" xfId="0" applyNumberFormat="1" applyFont="1" applyBorder="1" applyAlignment="1">
      <alignment horizontal="center" vertical="center"/>
    </xf>
    <xf numFmtId="0" fontId="11" fillId="0" borderId="0" xfId="0" applyFont="1" applyAlignment="1">
      <alignment horizontal="left" vertical="top" wrapText="1"/>
    </xf>
    <xf numFmtId="166" fontId="11" fillId="0" borderId="0" xfId="0" applyNumberFormat="1" applyFont="1" applyAlignment="1">
      <alignment horizontal="left" vertical="top" wrapText="1"/>
    </xf>
    <xf numFmtId="49" fontId="11" fillId="0" borderId="0" xfId="0" applyNumberFormat="1" applyFont="1" applyAlignment="1">
      <alignment horizontal="center" wrapText="1"/>
    </xf>
    <xf numFmtId="4" fontId="11" fillId="0" borderId="0" xfId="0" applyNumberFormat="1" applyFont="1" applyAlignment="1">
      <alignment horizontal="right" wrapText="1"/>
    </xf>
    <xf numFmtId="0" fontId="12" fillId="0" borderId="0" xfId="0" applyFont="1"/>
    <xf numFmtId="4" fontId="12" fillId="0" borderId="0" xfId="0" applyNumberFormat="1" applyFont="1"/>
    <xf numFmtId="0" fontId="11" fillId="0" borderId="0" xfId="0" applyFont="1" applyAlignment="1">
      <alignment horizontal="left" vertical="top"/>
    </xf>
    <xf numFmtId="0" fontId="11" fillId="0" borderId="0" xfId="0" applyFont="1" applyAlignment="1">
      <alignment horizontal="center" vertical="top"/>
    </xf>
    <xf numFmtId="4" fontId="11" fillId="0" borderId="0" xfId="0" applyNumberFormat="1" applyFont="1" applyAlignment="1">
      <alignment horizontal="right" vertical="top"/>
    </xf>
    <xf numFmtId="49" fontId="2" fillId="0" borderId="0" xfId="0" applyNumberFormat="1" applyFont="1" applyAlignment="1">
      <alignment horizontal="center" vertical="top"/>
    </xf>
    <xf numFmtId="4" fontId="2" fillId="0" borderId="0" xfId="0" applyNumberFormat="1" applyFont="1" applyAlignment="1">
      <alignment horizontal="right" vertical="top"/>
    </xf>
    <xf numFmtId="167" fontId="2" fillId="0" borderId="0" xfId="0" applyNumberFormat="1" applyFont="1" applyAlignment="1">
      <alignment horizontal="left" vertical="top" wrapText="1"/>
    </xf>
    <xf numFmtId="49" fontId="2" fillId="0" borderId="0" xfId="0" applyNumberFormat="1" applyFont="1" applyAlignment="1">
      <alignment horizontal="left" vertical="top" wrapText="1"/>
    </xf>
    <xf numFmtId="1" fontId="2" fillId="0" borderId="0" xfId="0" applyNumberFormat="1" applyFont="1" applyAlignment="1">
      <alignment horizontal="center" vertical="top"/>
    </xf>
    <xf numFmtId="0" fontId="2" fillId="0" borderId="0" xfId="0" applyFont="1" applyAlignment="1">
      <alignment horizontal="center" vertical="top"/>
    </xf>
    <xf numFmtId="0" fontId="1" fillId="0" borderId="0" xfId="0" applyFont="1" applyAlignment="1">
      <alignment horizontal="left" vertical="top"/>
    </xf>
    <xf numFmtId="49" fontId="1" fillId="0" borderId="0" xfId="0" applyNumberFormat="1" applyFont="1" applyAlignment="1">
      <alignment horizontal="center" vertical="top"/>
    </xf>
    <xf numFmtId="49" fontId="11" fillId="0" borderId="0" xfId="0" applyNumberFormat="1" applyFont="1" applyAlignment="1">
      <alignment horizontal="center" vertical="top"/>
    </xf>
    <xf numFmtId="168" fontId="2" fillId="0" borderId="0" xfId="0" applyNumberFormat="1" applyFont="1" applyAlignment="1">
      <alignment horizontal="left" vertical="top" wrapText="1"/>
    </xf>
    <xf numFmtId="4" fontId="1" fillId="0" borderId="0" xfId="0" applyNumberFormat="1" applyFont="1" applyAlignment="1">
      <alignment horizontal="right" vertical="top"/>
    </xf>
    <xf numFmtId="1" fontId="11" fillId="0" borderId="0" xfId="0" applyNumberFormat="1" applyFont="1" applyAlignment="1">
      <alignment horizontal="center" vertical="top"/>
    </xf>
    <xf numFmtId="1" fontId="1" fillId="0" borderId="0" xfId="0" applyNumberFormat="1" applyFont="1" applyAlignment="1">
      <alignment horizontal="center" vertical="top"/>
    </xf>
    <xf numFmtId="0" fontId="3" fillId="0" borderId="0" xfId="0" applyFont="1" applyAlignment="1">
      <alignment horizontal="left" vertical="top"/>
    </xf>
    <xf numFmtId="49" fontId="3" fillId="0" borderId="0" xfId="0" applyNumberFormat="1" applyFont="1" applyAlignment="1">
      <alignment horizontal="center" vertical="top"/>
    </xf>
    <xf numFmtId="167" fontId="11" fillId="0" borderId="0" xfId="0" applyNumberFormat="1" applyFont="1" applyAlignment="1">
      <alignment horizontal="left" vertical="top" wrapText="1"/>
    </xf>
    <xf numFmtId="167" fontId="1" fillId="0" borderId="0" xfId="0" applyNumberFormat="1" applyFont="1" applyAlignment="1">
      <alignment horizontal="left" vertical="top" wrapText="1"/>
    </xf>
    <xf numFmtId="0" fontId="10" fillId="0" borderId="0" xfId="0" applyFont="1" applyAlignment="1">
      <alignment horizontal="left" vertical="top" wrapText="1"/>
    </xf>
    <xf numFmtId="0" fontId="10" fillId="0" borderId="0" xfId="0" applyFont="1" applyAlignment="1">
      <alignment horizontal="left" vertical="top"/>
    </xf>
    <xf numFmtId="0" fontId="10" fillId="0" borderId="0" xfId="0" applyFont="1" applyAlignment="1">
      <alignment horizontal="center"/>
    </xf>
    <xf numFmtId="0" fontId="10" fillId="0" borderId="0" xfId="0" applyFont="1" applyAlignment="1">
      <alignment horizontal="right"/>
    </xf>
    <xf numFmtId="2" fontId="10" fillId="0" borderId="0" xfId="0" applyNumberFormat="1" applyFont="1"/>
    <xf numFmtId="0" fontId="5" fillId="0" borderId="0" xfId="0" applyFont="1" applyAlignment="1">
      <alignment horizontal="center" vertical="top"/>
    </xf>
    <xf numFmtId="0" fontId="5" fillId="0" borderId="0" xfId="0" applyFont="1" applyAlignment="1">
      <alignment horizontal="center"/>
    </xf>
    <xf numFmtId="164" fontId="5" fillId="0" borderId="0" xfId="0" applyNumberFormat="1" applyFont="1" applyAlignment="1">
      <alignment horizontal="center" wrapText="1"/>
    </xf>
    <xf numFmtId="0" fontId="5" fillId="0" borderId="0" xfId="0" applyFont="1"/>
    <xf numFmtId="166" fontId="5" fillId="0" borderId="0" xfId="0" applyNumberFormat="1" applyFont="1" applyAlignment="1">
      <alignment horizontal="right"/>
    </xf>
    <xf numFmtId="0" fontId="5" fillId="0" borderId="0" xfId="0" applyFont="1" applyAlignment="1">
      <alignment horizontal="right"/>
    </xf>
    <xf numFmtId="4" fontId="5" fillId="0" borderId="0" xfId="0" applyNumberFormat="1" applyFont="1" applyAlignment="1">
      <alignment horizontal="right"/>
    </xf>
    <xf numFmtId="0" fontId="13" fillId="0" borderId="0" xfId="0" applyFont="1"/>
    <xf numFmtId="0" fontId="1" fillId="0" borderId="0" xfId="0" applyFont="1" applyAlignment="1">
      <alignment horizontal="center"/>
    </xf>
    <xf numFmtId="166" fontId="0" fillId="0" borderId="0" xfId="0" applyNumberFormat="1" applyAlignment="1">
      <alignment horizontal="right"/>
    </xf>
    <xf numFmtId="0" fontId="5" fillId="0" borderId="0" xfId="0" applyFont="1" applyAlignment="1">
      <alignment horizontal="left" vertical="top"/>
    </xf>
    <xf numFmtId="0" fontId="5" fillId="0" borderId="0" xfId="0" applyFont="1" applyAlignment="1">
      <alignment horizontal="left"/>
    </xf>
    <xf numFmtId="0" fontId="14" fillId="0" borderId="0" xfId="0" applyFont="1" applyAlignment="1">
      <alignment horizontal="center" vertical="top"/>
    </xf>
    <xf numFmtId="0" fontId="1" fillId="0" borderId="0" xfId="0" applyFont="1" applyAlignment="1">
      <alignment horizontal="center" vertical="center" wrapText="1"/>
    </xf>
    <xf numFmtId="0" fontId="14" fillId="0" borderId="0" xfId="0" applyFont="1"/>
    <xf numFmtId="49" fontId="3" fillId="0" borderId="0" xfId="0" applyNumberFormat="1" applyFont="1" applyAlignment="1">
      <alignment horizontal="center" vertical="top" wrapText="1"/>
    </xf>
    <xf numFmtId="167" fontId="1" fillId="0" borderId="0" xfId="0" applyNumberFormat="1" applyFont="1" applyAlignment="1">
      <alignment wrapText="1"/>
    </xf>
    <xf numFmtId="166" fontId="1" fillId="0" borderId="0" xfId="0" applyNumberFormat="1" applyFont="1" applyAlignment="1">
      <alignment horizontal="right"/>
    </xf>
    <xf numFmtId="1" fontId="1" fillId="0" borderId="0" xfId="0" applyNumberFormat="1" applyFont="1" applyAlignment="1">
      <alignment horizontal="center"/>
    </xf>
    <xf numFmtId="4" fontId="1" fillId="0" borderId="0" xfId="0" applyNumberFormat="1" applyFont="1" applyAlignment="1">
      <alignment horizontal="right"/>
    </xf>
    <xf numFmtId="0" fontId="5" fillId="0" borderId="2" xfId="0" applyFont="1" applyBorder="1" applyAlignment="1">
      <alignment horizontal="center" vertical="top" wrapText="1"/>
    </xf>
    <xf numFmtId="49" fontId="5" fillId="0" borderId="2" xfId="0" applyNumberFormat="1" applyFont="1" applyBorder="1" applyAlignment="1">
      <alignment horizontal="center" vertical="top" wrapText="1"/>
    </xf>
    <xf numFmtId="166" fontId="5" fillId="0" borderId="2" xfId="0" applyNumberFormat="1" applyFont="1" applyBorder="1" applyAlignment="1">
      <alignment horizontal="right" vertical="top" wrapText="1"/>
    </xf>
    <xf numFmtId="1" fontId="5" fillId="0" borderId="2" xfId="0" applyNumberFormat="1" applyFont="1" applyBorder="1" applyAlignment="1">
      <alignment horizontal="center" vertical="top" wrapText="1"/>
    </xf>
    <xf numFmtId="166" fontId="5" fillId="0" borderId="2" xfId="0" applyNumberFormat="1" applyFont="1" applyBorder="1" applyAlignment="1">
      <alignment horizontal="center" vertical="center" wrapText="1"/>
    </xf>
    <xf numFmtId="49" fontId="5" fillId="0" borderId="2" xfId="0" applyNumberFormat="1" applyFont="1" applyBorder="1" applyAlignment="1">
      <alignment horizontal="center" vertical="center" wrapText="1"/>
    </xf>
    <xf numFmtId="49" fontId="5" fillId="0" borderId="2" xfId="0" applyNumberFormat="1" applyFont="1" applyBorder="1" applyAlignment="1">
      <alignment horizontal="center" vertical="center"/>
    </xf>
    <xf numFmtId="0" fontId="3" fillId="0" borderId="0" xfId="0" applyFont="1" applyAlignment="1">
      <alignment horizontal="center" vertical="top" wrapText="1"/>
    </xf>
    <xf numFmtId="166" fontId="3" fillId="0" borderId="0" xfId="0" applyNumberFormat="1" applyFont="1" applyAlignment="1">
      <alignment horizontal="left" vertical="top" wrapText="1"/>
    </xf>
    <xf numFmtId="4" fontId="3" fillId="0" borderId="0" xfId="0" applyNumberFormat="1" applyFont="1" applyAlignment="1">
      <alignment horizontal="right" vertical="top"/>
    </xf>
    <xf numFmtId="4" fontId="11" fillId="0" borderId="3" xfId="0" applyNumberFormat="1" applyFont="1" applyBorder="1" applyAlignment="1">
      <alignment horizontal="right" vertical="top"/>
    </xf>
    <xf numFmtId="4" fontId="17" fillId="0" borderId="0" xfId="0" applyNumberFormat="1" applyFont="1" applyAlignment="1">
      <alignment horizontal="right" vertical="top"/>
    </xf>
    <xf numFmtId="49" fontId="1" fillId="0" borderId="0" xfId="0" applyNumberFormat="1" applyFont="1" applyAlignment="1">
      <alignment horizontal="left" vertical="top" wrapText="1"/>
    </xf>
    <xf numFmtId="166" fontId="1" fillId="0" borderId="0" xfId="0" applyNumberFormat="1" applyFont="1" applyAlignment="1">
      <alignment horizontal="left" vertical="top" wrapText="1"/>
    </xf>
    <xf numFmtId="49" fontId="1" fillId="0" borderId="0" xfId="0" applyNumberFormat="1" applyFont="1" applyAlignment="1">
      <alignment horizontal="center" vertical="top" wrapText="1"/>
    </xf>
    <xf numFmtId="4" fontId="18" fillId="0" borderId="0" xfId="0" applyNumberFormat="1" applyFont="1" applyAlignment="1">
      <alignment horizontal="right" vertical="top"/>
    </xf>
    <xf numFmtId="49" fontId="1" fillId="0" borderId="0" xfId="0" applyNumberFormat="1" applyFont="1" applyAlignment="1">
      <alignment horizontal="left" vertical="top"/>
    </xf>
    <xf numFmtId="166" fontId="1" fillId="0" borderId="0" xfId="0" applyNumberFormat="1" applyFont="1" applyAlignment="1">
      <alignment horizontal="left" vertical="top"/>
    </xf>
    <xf numFmtId="49" fontId="3" fillId="0" borderId="0" xfId="0" applyNumberFormat="1" applyFont="1" applyAlignment="1">
      <alignment horizontal="left" vertical="top" wrapText="1"/>
    </xf>
    <xf numFmtId="49" fontId="3" fillId="0" borderId="0" xfId="0" applyNumberFormat="1" applyFont="1" applyAlignment="1">
      <alignment horizontal="left" vertical="top"/>
    </xf>
    <xf numFmtId="168" fontId="1" fillId="0" borderId="0" xfId="0" applyNumberFormat="1" applyFont="1" applyAlignment="1">
      <alignment horizontal="left" vertical="top" wrapText="1"/>
    </xf>
    <xf numFmtId="4" fontId="5" fillId="0" borderId="0" xfId="0" applyNumberFormat="1" applyFont="1" applyAlignment="1">
      <alignment horizontal="right" vertical="top"/>
    </xf>
    <xf numFmtId="4" fontId="19" fillId="0" borderId="0" xfId="0" applyNumberFormat="1" applyFont="1" applyAlignment="1">
      <alignment horizontal="right" vertical="top"/>
    </xf>
    <xf numFmtId="4" fontId="20" fillId="0" borderId="0" xfId="0" applyNumberFormat="1" applyFont="1" applyAlignment="1">
      <alignment horizontal="right" vertical="top"/>
    </xf>
    <xf numFmtId="49" fontId="1" fillId="0" borderId="2" xfId="0" applyNumberFormat="1" applyFont="1" applyBorder="1" applyAlignment="1">
      <alignment horizontal="center" vertical="center"/>
    </xf>
    <xf numFmtId="169" fontId="5" fillId="0" borderId="2" xfId="0" applyNumberFormat="1" applyFont="1" applyBorder="1" applyAlignment="1">
      <alignment horizontal="center" vertical="center" wrapText="1"/>
    </xf>
    <xf numFmtId="169" fontId="15" fillId="0" borderId="2" xfId="0" applyNumberFormat="1" applyFont="1" applyBorder="1" applyAlignment="1">
      <alignment horizontal="center" vertical="center" wrapText="1"/>
    </xf>
    <xf numFmtId="0" fontId="16" fillId="0" borderId="2" xfId="0" applyFont="1" applyBorder="1" applyAlignment="1">
      <alignment horizontal="center" vertical="center" wrapText="1"/>
    </xf>
  </cellXfs>
  <cellStyles count="1">
    <cellStyle name="Обычный"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CE181E"/>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46"/>
  <sheetViews>
    <sheetView view="pageBreakPreview" zoomScale="75" zoomScaleNormal="75" zoomScalePageLayoutView="75" workbookViewId="0">
      <selection activeCell="C2" sqref="C2:G2"/>
    </sheetView>
  </sheetViews>
  <sheetFormatPr defaultRowHeight="12.75"/>
  <cols>
    <col min="1" max="1" width="4.42578125" customWidth="1"/>
    <col min="2" max="2" width="59.28515625" customWidth="1"/>
    <col min="3" max="3" width="5.42578125" customWidth="1"/>
    <col min="4" max="4" width="8.140625" customWidth="1"/>
    <col min="5" max="5" width="8" hidden="1" customWidth="1"/>
    <col min="6" max="6" width="5.140625" hidden="1" customWidth="1"/>
    <col min="7" max="7" width="21.28515625" customWidth="1"/>
    <col min="8" max="1025" width="7.28515625" customWidth="1"/>
  </cols>
  <sheetData>
    <row r="1" spans="1:9" ht="31.35" customHeight="1">
      <c r="A1" s="15"/>
      <c r="B1" s="15"/>
      <c r="C1" s="14" t="s">
        <v>0</v>
      </c>
      <c r="D1" s="14"/>
      <c r="E1" s="14"/>
      <c r="F1" s="14"/>
      <c r="G1" s="14"/>
    </row>
    <row r="2" spans="1:9" ht="111.75" customHeight="1">
      <c r="A2" s="15"/>
      <c r="B2" s="15"/>
      <c r="C2" s="13" t="s">
        <v>1</v>
      </c>
      <c r="D2" s="13"/>
      <c r="E2" s="13"/>
      <c r="F2" s="13"/>
      <c r="G2" s="13"/>
    </row>
    <row r="3" spans="1:9" ht="60" customHeight="1">
      <c r="A3" s="15"/>
      <c r="B3" s="12" t="s">
        <v>2</v>
      </c>
      <c r="C3" s="12"/>
      <c r="D3" s="12"/>
      <c r="E3" s="12"/>
      <c r="F3" s="12"/>
      <c r="G3" s="12"/>
    </row>
    <row r="4" spans="1:9" ht="22.35" customHeight="1">
      <c r="A4" s="18"/>
      <c r="B4" s="18"/>
      <c r="C4" s="18"/>
      <c r="D4" s="11" t="s">
        <v>3</v>
      </c>
      <c r="E4" s="11"/>
      <c r="F4" s="11"/>
      <c r="G4" s="11"/>
      <c r="H4" s="15"/>
      <c r="I4" s="15"/>
    </row>
    <row r="5" spans="1:9" ht="72.2" customHeight="1">
      <c r="A5" s="10" t="s">
        <v>4</v>
      </c>
      <c r="B5" s="10" t="s">
        <v>5</v>
      </c>
      <c r="C5" s="9" t="s">
        <v>6</v>
      </c>
      <c r="D5" s="9"/>
      <c r="E5" s="9"/>
      <c r="F5" s="9"/>
      <c r="G5" s="8" t="s">
        <v>7</v>
      </c>
    </row>
    <row r="6" spans="1:9" ht="36" customHeight="1">
      <c r="A6" s="10"/>
      <c r="B6" s="10"/>
      <c r="C6" s="19" t="s">
        <v>8</v>
      </c>
      <c r="D6" s="19" t="s">
        <v>9</v>
      </c>
      <c r="E6" s="22" t="s">
        <v>10</v>
      </c>
      <c r="F6" s="22" t="s">
        <v>11</v>
      </c>
      <c r="G6" s="8"/>
    </row>
    <row r="7" spans="1:9" ht="18.75">
      <c r="A7" s="23">
        <v>1</v>
      </c>
      <c r="B7" s="19">
        <v>2</v>
      </c>
      <c r="C7" s="19">
        <v>3</v>
      </c>
      <c r="D7" s="19">
        <v>4</v>
      </c>
      <c r="E7" s="22" t="s">
        <v>12</v>
      </c>
      <c r="F7" s="22" t="s">
        <v>13</v>
      </c>
      <c r="G7" s="21">
        <v>5</v>
      </c>
    </row>
    <row r="8" spans="1:9" ht="18.75">
      <c r="A8" s="24"/>
      <c r="B8" s="25" t="s">
        <v>14</v>
      </c>
      <c r="C8" s="26"/>
      <c r="D8" s="26"/>
      <c r="E8" s="27"/>
      <c r="F8" s="27"/>
      <c r="G8" s="28">
        <f>G9+G17+G21+G27+G31+G37+G40+G42+G46+G51</f>
        <v>5546390888.9900007</v>
      </c>
    </row>
    <row r="9" spans="1:9" ht="18.75">
      <c r="A9" s="29" t="s">
        <v>15</v>
      </c>
      <c r="B9" s="30" t="s">
        <v>16</v>
      </c>
      <c r="C9" s="31" t="s">
        <v>17</v>
      </c>
      <c r="D9" s="32"/>
      <c r="E9" s="33"/>
      <c r="F9" s="33"/>
      <c r="G9" s="34">
        <f>G10+G11+G12+G14+G15+G16+G13</f>
        <v>405803645</v>
      </c>
    </row>
    <row r="10" spans="1:9" ht="56.25">
      <c r="A10" s="35"/>
      <c r="B10" s="36" t="s">
        <v>18</v>
      </c>
      <c r="C10" s="37" t="s">
        <v>17</v>
      </c>
      <c r="D10" s="37" t="s">
        <v>19</v>
      </c>
      <c r="E10" s="37"/>
      <c r="F10" s="37"/>
      <c r="G10" s="38">
        <f>'приложение 10'!I27</f>
        <v>2860000</v>
      </c>
    </row>
    <row r="11" spans="1:9" ht="75">
      <c r="A11" s="35"/>
      <c r="B11" s="36" t="s">
        <v>20</v>
      </c>
      <c r="C11" s="37" t="s">
        <v>17</v>
      </c>
      <c r="D11" s="37" t="s">
        <v>21</v>
      </c>
      <c r="E11" s="37" t="s">
        <v>22</v>
      </c>
      <c r="F11" s="37"/>
      <c r="G11" s="38">
        <f>'приложение 10'!I11</f>
        <v>7773700</v>
      </c>
    </row>
    <row r="12" spans="1:9" ht="75">
      <c r="A12" s="35"/>
      <c r="B12" s="36" t="s">
        <v>23</v>
      </c>
      <c r="C12" s="37" t="s">
        <v>17</v>
      </c>
      <c r="D12" s="37" t="s">
        <v>24</v>
      </c>
      <c r="E12" s="37"/>
      <c r="F12" s="37"/>
      <c r="G12" s="38">
        <f>'приложение 10'!I32</f>
        <v>107968700</v>
      </c>
    </row>
    <row r="13" spans="1:9" ht="18.75">
      <c r="A13" s="35"/>
      <c r="B13" s="39" t="s">
        <v>25</v>
      </c>
      <c r="C13" s="37" t="s">
        <v>17</v>
      </c>
      <c r="D13" s="37" t="s">
        <v>26</v>
      </c>
      <c r="E13" s="37"/>
      <c r="F13" s="37"/>
      <c r="G13" s="38">
        <f>'приложение 10'!I46</f>
        <v>7800</v>
      </c>
    </row>
    <row r="14" spans="1:9" ht="56.25">
      <c r="A14" s="35"/>
      <c r="B14" s="36" t="s">
        <v>27</v>
      </c>
      <c r="C14" s="37" t="s">
        <v>17</v>
      </c>
      <c r="D14" s="37" t="s">
        <v>28</v>
      </c>
      <c r="E14" s="37" t="s">
        <v>22</v>
      </c>
      <c r="F14" s="37"/>
      <c r="G14" s="38">
        <f>'приложение 10'!I335+'приложение 10'!I355</f>
        <v>35841600</v>
      </c>
    </row>
    <row r="15" spans="1:9" ht="18.75">
      <c r="A15" s="35"/>
      <c r="B15" s="36" t="s">
        <v>29</v>
      </c>
      <c r="C15" s="37" t="s">
        <v>17</v>
      </c>
      <c r="D15" s="37" t="s">
        <v>30</v>
      </c>
      <c r="E15" s="37" t="s">
        <v>31</v>
      </c>
      <c r="F15" s="37"/>
      <c r="G15" s="38">
        <f>'приложение 10'!I50</f>
        <v>4000000</v>
      </c>
    </row>
    <row r="16" spans="1:9" ht="18.75">
      <c r="A16" s="35"/>
      <c r="B16" s="36" t="s">
        <v>32</v>
      </c>
      <c r="C16" s="37" t="s">
        <v>17</v>
      </c>
      <c r="D16" s="37" t="s">
        <v>33</v>
      </c>
      <c r="E16" s="37" t="s">
        <v>31</v>
      </c>
      <c r="F16" s="37" t="s">
        <v>34</v>
      </c>
      <c r="G16" s="38">
        <f>'приложение 10'!I55+'приложение 10'!I399+'приложение 10'!I341+'приложение 10'!I674+'приложение 10'!I416+'приложение 10'!I603+'приложение 10'!I365+'приложение 10'!I20+'приложение 10'!I372+'приложение 10'!I726</f>
        <v>247351845</v>
      </c>
    </row>
    <row r="17" spans="1:7" s="42" customFormat="1" ht="37.5">
      <c r="A17" s="29" t="s">
        <v>35</v>
      </c>
      <c r="B17" s="40" t="s">
        <v>36</v>
      </c>
      <c r="C17" s="41" t="s">
        <v>21</v>
      </c>
      <c r="D17" s="41"/>
      <c r="E17" s="41"/>
      <c r="F17" s="41"/>
      <c r="G17" s="34">
        <f>G18+G20+G19</f>
        <v>47196200</v>
      </c>
    </row>
    <row r="18" spans="1:7" ht="18.75">
      <c r="A18" s="35"/>
      <c r="B18" s="36" t="s">
        <v>37</v>
      </c>
      <c r="C18" s="37" t="s">
        <v>21</v>
      </c>
      <c r="D18" s="37" t="s">
        <v>38</v>
      </c>
      <c r="E18" s="37"/>
      <c r="F18" s="37"/>
      <c r="G18" s="38">
        <f>'приложение 10'!I103</f>
        <v>39874200</v>
      </c>
    </row>
    <row r="19" spans="1:7" ht="75">
      <c r="A19" s="35"/>
      <c r="B19" s="43" t="s">
        <v>39</v>
      </c>
      <c r="C19" s="44" t="s">
        <v>21</v>
      </c>
      <c r="D19" s="44" t="s">
        <v>40</v>
      </c>
      <c r="E19" s="37"/>
      <c r="F19" s="37"/>
      <c r="G19" s="38">
        <f>'приложение 10'!I117</f>
        <v>252000</v>
      </c>
    </row>
    <row r="20" spans="1:7" ht="56.25">
      <c r="A20" s="35"/>
      <c r="B20" s="36" t="s">
        <v>41</v>
      </c>
      <c r="C20" s="37" t="s">
        <v>21</v>
      </c>
      <c r="D20" s="37" t="s">
        <v>42</v>
      </c>
      <c r="E20" s="37"/>
      <c r="F20" s="37"/>
      <c r="G20" s="38">
        <f>'приложение 10'!I122</f>
        <v>7070000</v>
      </c>
    </row>
    <row r="21" spans="1:7" s="42" customFormat="1" ht="18.75">
      <c r="A21" s="29" t="s">
        <v>43</v>
      </c>
      <c r="B21" s="40" t="s">
        <v>44</v>
      </c>
      <c r="C21" s="41" t="s">
        <v>24</v>
      </c>
      <c r="D21" s="41"/>
      <c r="E21" s="41"/>
      <c r="F21" s="41"/>
      <c r="G21" s="34">
        <f>G22+G25+G24+G23+G26</f>
        <v>54793561.899999999</v>
      </c>
    </row>
    <row r="22" spans="1:7" ht="18.75">
      <c r="A22" s="35"/>
      <c r="B22" s="36" t="s">
        <v>45</v>
      </c>
      <c r="C22" s="37" t="s">
        <v>24</v>
      </c>
      <c r="D22" s="37" t="s">
        <v>26</v>
      </c>
      <c r="E22" s="37"/>
      <c r="F22" s="37"/>
      <c r="G22" s="38">
        <f>'приложение 10'!I378</f>
        <v>32502407</v>
      </c>
    </row>
    <row r="23" spans="1:7" ht="18.75">
      <c r="A23" s="35"/>
      <c r="B23" s="39" t="s">
        <v>46</v>
      </c>
      <c r="C23" s="37" t="s">
        <v>24</v>
      </c>
      <c r="D23" s="37" t="s">
        <v>28</v>
      </c>
      <c r="E23" s="37"/>
      <c r="F23" s="37"/>
      <c r="G23" s="38">
        <f>'приложение 10'!I144</f>
        <v>173300</v>
      </c>
    </row>
    <row r="24" spans="1:7" ht="18.75">
      <c r="A24" s="35"/>
      <c r="B24" s="36" t="s">
        <v>47</v>
      </c>
      <c r="C24" s="37" t="s">
        <v>24</v>
      </c>
      <c r="D24" s="37" t="s">
        <v>48</v>
      </c>
      <c r="E24" s="37"/>
      <c r="F24" s="37"/>
      <c r="G24" s="38">
        <f>'приложение 10'!I148</f>
        <v>1250000</v>
      </c>
    </row>
    <row r="25" spans="1:7" ht="18.75">
      <c r="A25" s="35"/>
      <c r="B25" s="36" t="s">
        <v>49</v>
      </c>
      <c r="C25" s="37" t="s">
        <v>24</v>
      </c>
      <c r="D25" s="37" t="s">
        <v>38</v>
      </c>
      <c r="E25" s="37"/>
      <c r="F25" s="37"/>
      <c r="G25" s="38">
        <f>'приложение 10'!I153</f>
        <v>13609054.9</v>
      </c>
    </row>
    <row r="26" spans="1:7" ht="37.5">
      <c r="A26" s="35"/>
      <c r="B26" s="39" t="s">
        <v>50</v>
      </c>
      <c r="C26" s="37" t="s">
        <v>24</v>
      </c>
      <c r="D26" s="37" t="s">
        <v>51</v>
      </c>
      <c r="E26" s="37"/>
      <c r="F26" s="37"/>
      <c r="G26" s="38">
        <f>'приложение 10'!I158</f>
        <v>7258800</v>
      </c>
    </row>
    <row r="27" spans="1:7" s="42" customFormat="1" ht="18.75">
      <c r="A27" s="29" t="s">
        <v>52</v>
      </c>
      <c r="B27" s="40" t="s">
        <v>53</v>
      </c>
      <c r="C27" s="41" t="s">
        <v>26</v>
      </c>
      <c r="D27" s="41"/>
      <c r="E27" s="41"/>
      <c r="F27" s="41"/>
      <c r="G27" s="34">
        <f>G29+G30+G28</f>
        <v>706044921.28999996</v>
      </c>
    </row>
    <row r="28" spans="1:7" ht="18.75">
      <c r="A28" s="35"/>
      <c r="B28" s="39" t="s">
        <v>54</v>
      </c>
      <c r="C28" s="37" t="s">
        <v>26</v>
      </c>
      <c r="D28" s="37" t="s">
        <v>17</v>
      </c>
      <c r="E28" s="37"/>
      <c r="F28" s="37"/>
      <c r="G28" s="38">
        <f>'приложение 10'!I180</f>
        <v>40809900</v>
      </c>
    </row>
    <row r="29" spans="1:7" ht="18.75">
      <c r="A29" s="29"/>
      <c r="B29" s="36" t="s">
        <v>55</v>
      </c>
      <c r="C29" s="37" t="s">
        <v>26</v>
      </c>
      <c r="D29" s="37" t="s">
        <v>19</v>
      </c>
      <c r="E29" s="41"/>
      <c r="F29" s="41"/>
      <c r="G29" s="38">
        <f>'приложение 10'!I190</f>
        <v>662592521.28999996</v>
      </c>
    </row>
    <row r="30" spans="1:7" ht="18.75">
      <c r="A30" s="29"/>
      <c r="B30" s="39" t="s">
        <v>56</v>
      </c>
      <c r="C30" s="37" t="s">
        <v>26</v>
      </c>
      <c r="D30" s="37" t="s">
        <v>21</v>
      </c>
      <c r="E30" s="41"/>
      <c r="F30" s="41"/>
      <c r="G30" s="38">
        <f>'приложение 10'!I232</f>
        <v>2642500</v>
      </c>
    </row>
    <row r="31" spans="1:7" s="42" customFormat="1" ht="18.75">
      <c r="A31" s="29" t="s">
        <v>57</v>
      </c>
      <c r="B31" s="40" t="s">
        <v>58</v>
      </c>
      <c r="C31" s="41" t="s">
        <v>59</v>
      </c>
      <c r="D31" s="41"/>
      <c r="E31" s="41"/>
      <c r="F31" s="41"/>
      <c r="G31" s="34">
        <f>G32+G33+G35+G36+G34</f>
        <v>3596932939</v>
      </c>
    </row>
    <row r="32" spans="1:7" ht="18.75">
      <c r="A32" s="35"/>
      <c r="B32" s="36" t="s">
        <v>60</v>
      </c>
      <c r="C32" s="37" t="s">
        <v>59</v>
      </c>
      <c r="D32" s="37" t="s">
        <v>17</v>
      </c>
      <c r="E32" s="37"/>
      <c r="F32" s="37"/>
      <c r="G32" s="38">
        <f>'приложение 10'!I423+'приложение 10'!I238</f>
        <v>1082185354.0700002</v>
      </c>
    </row>
    <row r="33" spans="1:7" ht="18.75">
      <c r="A33" s="35"/>
      <c r="B33" s="36" t="s">
        <v>61</v>
      </c>
      <c r="C33" s="37" t="s">
        <v>59</v>
      </c>
      <c r="D33" s="37" t="s">
        <v>19</v>
      </c>
      <c r="E33" s="37"/>
      <c r="F33" s="37"/>
      <c r="G33" s="38">
        <f>'приложение 10'!I455+'приложение 10'!I248</f>
        <v>1982691285.73</v>
      </c>
    </row>
    <row r="34" spans="1:7" ht="18.75">
      <c r="A34" s="35"/>
      <c r="B34" s="43" t="s">
        <v>62</v>
      </c>
      <c r="C34" s="37" t="s">
        <v>59</v>
      </c>
      <c r="D34" s="37" t="s">
        <v>21</v>
      </c>
      <c r="E34" s="37"/>
      <c r="F34" s="37"/>
      <c r="G34" s="38">
        <f>'приложение 10'!I511+'приложение 10'!I609</f>
        <v>354867659</v>
      </c>
    </row>
    <row r="35" spans="1:7" ht="18.75">
      <c r="A35" s="35"/>
      <c r="B35" s="36" t="s">
        <v>63</v>
      </c>
      <c r="C35" s="37" t="s">
        <v>59</v>
      </c>
      <c r="D35" s="37" t="s">
        <v>59</v>
      </c>
      <c r="E35" s="37"/>
      <c r="F35" s="37"/>
      <c r="G35" s="38">
        <f>'приложение 10'!I732+'приложение 10'!I777+'приложение 10'!I261+'приложение 10'!I528</f>
        <v>29999800</v>
      </c>
    </row>
    <row r="36" spans="1:7" ht="18.75">
      <c r="A36" s="35"/>
      <c r="B36" s="36" t="s">
        <v>64</v>
      </c>
      <c r="C36" s="37" t="s">
        <v>59</v>
      </c>
      <c r="D36" s="37" t="s">
        <v>38</v>
      </c>
      <c r="E36" s="37"/>
      <c r="F36" s="37"/>
      <c r="G36" s="38">
        <f>'приложение 10'!I533+'приложение 10'!I266+'приложение 10'!I769+'приложение 10'!I620</f>
        <v>147188840.19999999</v>
      </c>
    </row>
    <row r="37" spans="1:7" s="42" customFormat="1" ht="18.75">
      <c r="A37" s="29" t="s">
        <v>65</v>
      </c>
      <c r="B37" s="40" t="s">
        <v>66</v>
      </c>
      <c r="C37" s="41" t="s">
        <v>48</v>
      </c>
      <c r="D37" s="41"/>
      <c r="E37" s="41"/>
      <c r="F37" s="41"/>
      <c r="G37" s="34">
        <f>G38+G39</f>
        <v>113848100</v>
      </c>
    </row>
    <row r="38" spans="1:7" ht="18.75">
      <c r="A38" s="35"/>
      <c r="B38" s="36" t="s">
        <v>67</v>
      </c>
      <c r="C38" s="37" t="s">
        <v>48</v>
      </c>
      <c r="D38" s="37" t="s">
        <v>17</v>
      </c>
      <c r="E38" s="37"/>
      <c r="F38" s="37"/>
      <c r="G38" s="38">
        <f>'приложение 10'!I633</f>
        <v>95092800</v>
      </c>
    </row>
    <row r="39" spans="1:7" ht="37.5">
      <c r="A39" s="35"/>
      <c r="B39" s="36" t="s">
        <v>68</v>
      </c>
      <c r="C39" s="37" t="s">
        <v>48</v>
      </c>
      <c r="D39" s="37" t="s">
        <v>24</v>
      </c>
      <c r="E39" s="37" t="s">
        <v>69</v>
      </c>
      <c r="F39" s="37" t="s">
        <v>70</v>
      </c>
      <c r="G39" s="38">
        <f>'приложение 10'!I643</f>
        <v>18755300</v>
      </c>
    </row>
    <row r="40" spans="1:7" s="42" customFormat="1" ht="18.75">
      <c r="A40" s="29" t="s">
        <v>71</v>
      </c>
      <c r="B40" s="40" t="s">
        <v>72</v>
      </c>
      <c r="C40" s="41" t="s">
        <v>38</v>
      </c>
      <c r="D40" s="41"/>
      <c r="E40" s="41"/>
      <c r="F40" s="41"/>
      <c r="G40" s="34">
        <f>G41</f>
        <v>29588900</v>
      </c>
    </row>
    <row r="41" spans="1:7" ht="18.75">
      <c r="A41" s="35"/>
      <c r="B41" s="36" t="s">
        <v>73</v>
      </c>
      <c r="C41" s="37" t="s">
        <v>38</v>
      </c>
      <c r="D41" s="37" t="s">
        <v>19</v>
      </c>
      <c r="E41" s="37"/>
      <c r="F41" s="37"/>
      <c r="G41" s="38">
        <f>'приложение 10'!I274</f>
        <v>29588900</v>
      </c>
    </row>
    <row r="42" spans="1:7" s="42" customFormat="1" ht="18.75">
      <c r="A42" s="29" t="s">
        <v>74</v>
      </c>
      <c r="B42" s="40" t="s">
        <v>75</v>
      </c>
      <c r="C42" s="41" t="s">
        <v>40</v>
      </c>
      <c r="D42" s="41"/>
      <c r="E42" s="41"/>
      <c r="F42" s="41"/>
      <c r="G42" s="34">
        <f>G43+G44+G45</f>
        <v>290946000</v>
      </c>
    </row>
    <row r="43" spans="1:7" ht="18.75">
      <c r="A43" s="35"/>
      <c r="B43" s="36" t="s">
        <v>76</v>
      </c>
      <c r="C43" s="37" t="s">
        <v>40</v>
      </c>
      <c r="D43" s="37" t="s">
        <v>21</v>
      </c>
      <c r="E43" s="37"/>
      <c r="F43" s="37"/>
      <c r="G43" s="38">
        <f>'приложение 10'!I296</f>
        <v>74585000</v>
      </c>
    </row>
    <row r="44" spans="1:7" ht="18.75">
      <c r="A44" s="35"/>
      <c r="B44" s="36" t="s">
        <v>77</v>
      </c>
      <c r="C44" s="37" t="s">
        <v>40</v>
      </c>
      <c r="D44" s="37" t="s">
        <v>24</v>
      </c>
      <c r="E44" s="37"/>
      <c r="F44" s="37"/>
      <c r="G44" s="38">
        <f>'приложение 10'!I583+'приложение 10'!I783+'приложение 10'!I305</f>
        <v>202902900</v>
      </c>
    </row>
    <row r="45" spans="1:7" ht="37.5">
      <c r="A45" s="35"/>
      <c r="B45" s="36" t="s">
        <v>78</v>
      </c>
      <c r="C45" s="37" t="s">
        <v>40</v>
      </c>
      <c r="D45" s="37" t="s">
        <v>28</v>
      </c>
      <c r="E45" s="37"/>
      <c r="F45" s="37"/>
      <c r="G45" s="38">
        <f>'приложение 10'!I794</f>
        <v>13458100</v>
      </c>
    </row>
    <row r="46" spans="1:7" s="42" customFormat="1" ht="18.75">
      <c r="A46" s="29" t="s">
        <v>79</v>
      </c>
      <c r="B46" s="40" t="s">
        <v>80</v>
      </c>
      <c r="C46" s="41" t="s">
        <v>30</v>
      </c>
      <c r="D46" s="41"/>
      <c r="E46" s="41"/>
      <c r="F46" s="41"/>
      <c r="G46" s="34">
        <f>G47+G50+G49+G48</f>
        <v>254289621.80000001</v>
      </c>
    </row>
    <row r="47" spans="1:7" ht="18.75">
      <c r="A47" s="35"/>
      <c r="B47" s="36" t="s">
        <v>81</v>
      </c>
      <c r="C47" s="37" t="s">
        <v>30</v>
      </c>
      <c r="D47" s="37" t="s">
        <v>17</v>
      </c>
      <c r="E47" s="37"/>
      <c r="F47" s="37"/>
      <c r="G47" s="38">
        <f>'приложение 10'!I680+'приложение 10'!I320+'приложение 10'!I589</f>
        <v>72893679</v>
      </c>
    </row>
    <row r="48" spans="1:7" ht="18.75">
      <c r="A48" s="35"/>
      <c r="B48" s="39" t="s">
        <v>82</v>
      </c>
      <c r="C48" s="37" t="s">
        <v>30</v>
      </c>
      <c r="D48" s="37" t="s">
        <v>19</v>
      </c>
      <c r="E48" s="37"/>
      <c r="F48" s="37"/>
      <c r="G48" s="38">
        <f>'приложение 10'!I692</f>
        <v>29700</v>
      </c>
    </row>
    <row r="49" spans="1:7" ht="18.75">
      <c r="A49" s="35"/>
      <c r="B49" s="45" t="s">
        <v>83</v>
      </c>
      <c r="C49" s="37" t="s">
        <v>30</v>
      </c>
      <c r="D49" s="37" t="s">
        <v>21</v>
      </c>
      <c r="E49" s="37"/>
      <c r="F49" s="37"/>
      <c r="G49" s="38">
        <f>'приложение 10'!I697</f>
        <v>177591942.80000001</v>
      </c>
    </row>
    <row r="50" spans="1:7" ht="37.5">
      <c r="A50" s="35"/>
      <c r="B50" s="36" t="s">
        <v>84</v>
      </c>
      <c r="C50" s="37" t="s">
        <v>30</v>
      </c>
      <c r="D50" s="37" t="s">
        <v>26</v>
      </c>
      <c r="E50" s="37" t="s">
        <v>85</v>
      </c>
      <c r="F50" s="37"/>
      <c r="G50" s="38">
        <f>'приложение 10'!I718</f>
        <v>3774300</v>
      </c>
    </row>
    <row r="51" spans="1:7" s="42" customFormat="1" ht="56.25">
      <c r="A51" s="29" t="s">
        <v>86</v>
      </c>
      <c r="B51" s="46" t="s">
        <v>87</v>
      </c>
      <c r="C51" s="41" t="s">
        <v>42</v>
      </c>
      <c r="D51" s="41" t="s">
        <v>88</v>
      </c>
      <c r="E51" s="41"/>
      <c r="F51" s="41"/>
      <c r="G51" s="34">
        <f>G52+G53</f>
        <v>46947000</v>
      </c>
    </row>
    <row r="52" spans="1:7" ht="56.25">
      <c r="A52" s="29"/>
      <c r="B52" s="47" t="s">
        <v>89</v>
      </c>
      <c r="C52" s="37" t="s">
        <v>42</v>
      </c>
      <c r="D52" s="37" t="s">
        <v>17</v>
      </c>
      <c r="E52" s="41"/>
      <c r="F52" s="41"/>
      <c r="G52" s="38">
        <f>'приложение 10'!I347</f>
        <v>20000000</v>
      </c>
    </row>
    <row r="53" spans="1:7" ht="37.5">
      <c r="A53" s="29"/>
      <c r="B53" s="43" t="s">
        <v>90</v>
      </c>
      <c r="C53" s="37" t="s">
        <v>42</v>
      </c>
      <c r="D53" s="37" t="s">
        <v>21</v>
      </c>
      <c r="E53" s="41"/>
      <c r="F53" s="41"/>
      <c r="G53" s="38">
        <f>'приложение 10'!I329</f>
        <v>26947000</v>
      </c>
    </row>
    <row r="54" spans="1:7" ht="18.75">
      <c r="A54" s="48"/>
      <c r="B54" s="7"/>
      <c r="C54" s="7"/>
      <c r="D54" s="37"/>
      <c r="E54" s="41"/>
      <c r="F54" s="41"/>
    </row>
    <row r="55" spans="1:7" ht="18.75">
      <c r="B55" s="15" t="s">
        <v>91</v>
      </c>
      <c r="C55" s="36"/>
    </row>
    <row r="56" spans="1:7" ht="17.649999999999999" customHeight="1">
      <c r="B56" s="6" t="s">
        <v>92</v>
      </c>
      <c r="C56" s="6"/>
    </row>
    <row r="57" spans="1:7" ht="17.649999999999999" customHeight="1">
      <c r="B57" s="6" t="s">
        <v>93</v>
      </c>
      <c r="C57" s="6"/>
      <c r="G57" s="49"/>
    </row>
    <row r="58" spans="1:7" ht="18.75">
      <c r="B58" s="15" t="s">
        <v>94</v>
      </c>
      <c r="G58" s="50" t="s">
        <v>95</v>
      </c>
    </row>
    <row r="107" ht="47.25" customHeight="1"/>
    <row r="146" ht="70.5" customHeight="1"/>
  </sheetData>
  <mergeCells count="11">
    <mergeCell ref="B54:C54"/>
    <mergeCell ref="B56:C56"/>
    <mergeCell ref="B57:C57"/>
    <mergeCell ref="C1:G1"/>
    <mergeCell ref="C2:G2"/>
    <mergeCell ref="B3:G3"/>
    <mergeCell ref="D4:G4"/>
    <mergeCell ref="A5:A6"/>
    <mergeCell ref="B5:B6"/>
    <mergeCell ref="C5:F5"/>
    <mergeCell ref="G5:G6"/>
  </mergeCells>
  <pageMargins left="0.78749999999999998" right="0.196527777777778" top="0.78749999999999998" bottom="0.44722222222222202" header="0.51180555555555496" footer="0.51180555555555496"/>
  <pageSetup paperSize="9" scale="87" firstPageNumber="0"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MJ703"/>
  <sheetViews>
    <sheetView view="pageBreakPreview" zoomScale="75" zoomScaleNormal="75" zoomScalePageLayoutView="75" workbookViewId="0">
      <selection activeCell="D3" sqref="D3:E3"/>
    </sheetView>
  </sheetViews>
  <sheetFormatPr defaultRowHeight="18.75"/>
  <cols>
    <col min="1" max="1" width="4.42578125" style="51" customWidth="1"/>
    <col min="2" max="2" width="57.28515625" style="43" customWidth="1"/>
    <col min="3" max="3" width="16.5703125" style="52" customWidth="1"/>
    <col min="4" max="4" width="11" style="53" customWidth="1"/>
    <col min="5" max="5" width="24.42578125" style="54" customWidth="1"/>
    <col min="6" max="6" width="2.28515625" style="55" customWidth="1"/>
    <col min="7" max="7" width="14.140625" style="56" customWidth="1"/>
    <col min="8" max="8" width="11" style="55" customWidth="1"/>
    <col min="9" max="1023" width="7.140625" style="55" customWidth="1"/>
    <col min="1024" max="1025" width="7.140625" customWidth="1"/>
  </cols>
  <sheetData>
    <row r="1" spans="1:7">
      <c r="A1" s="57"/>
      <c r="C1" s="58"/>
      <c r="D1" s="59"/>
      <c r="E1" s="60"/>
    </row>
    <row r="2" spans="1:7" ht="27.95" customHeight="1">
      <c r="A2" s="57"/>
      <c r="C2"/>
      <c r="D2" s="58" t="s">
        <v>96</v>
      </c>
      <c r="E2" s="58"/>
    </row>
    <row r="3" spans="1:7" ht="110.25" customHeight="1">
      <c r="A3" s="57"/>
      <c r="C3"/>
      <c r="D3" s="13" t="s">
        <v>1</v>
      </c>
      <c r="E3" s="13"/>
      <c r="F3" s="61"/>
    </row>
    <row r="4" spans="1:7" ht="75.599999999999994" customHeight="1">
      <c r="A4" s="43"/>
      <c r="B4" s="5" t="s">
        <v>97</v>
      </c>
      <c r="C4" s="5"/>
      <c r="D4" s="5"/>
      <c r="E4" s="5"/>
    </row>
    <row r="5" spans="1:7" ht="19.350000000000001" customHeight="1">
      <c r="A5" s="43"/>
      <c r="C5" s="58"/>
      <c r="D5" s="59"/>
      <c r="E5" s="60" t="s">
        <v>3</v>
      </c>
      <c r="F5" s="60"/>
    </row>
    <row r="6" spans="1:7">
      <c r="A6" s="62"/>
      <c r="B6" s="62" t="s">
        <v>5</v>
      </c>
      <c r="C6" s="63" t="s">
        <v>98</v>
      </c>
      <c r="D6" s="64" t="s">
        <v>99</v>
      </c>
      <c r="E6" s="64" t="s">
        <v>7</v>
      </c>
    </row>
    <row r="7" spans="1:7">
      <c r="A7" s="65">
        <v>1</v>
      </c>
      <c r="B7" s="62">
        <v>2</v>
      </c>
      <c r="C7" s="66" t="s">
        <v>100</v>
      </c>
      <c r="D7" s="67" t="s">
        <v>101</v>
      </c>
      <c r="E7" s="65">
        <v>5</v>
      </c>
    </row>
    <row r="8" spans="1:7" s="72" customFormat="1">
      <c r="A8" s="68"/>
      <c r="B8" s="68" t="s">
        <v>102</v>
      </c>
      <c r="C8" s="69"/>
      <c r="D8" s="70"/>
      <c r="E8" s="71">
        <f>E9+E53+E57+E99+E110+E122+E140+E212+E229+E265+E269+E429+E373+E261+E357+E369+E389+E352+E365+E402+E223+E251+E132+E136+E394+E420</f>
        <v>5546390888.9899998</v>
      </c>
      <c r="G8" s="73"/>
    </row>
    <row r="9" spans="1:7" s="72" customFormat="1" ht="56.25">
      <c r="A9" s="68" t="s">
        <v>15</v>
      </c>
      <c r="B9" s="68" t="s">
        <v>103</v>
      </c>
      <c r="C9" s="74">
        <v>5000000000</v>
      </c>
      <c r="D9" s="75"/>
      <c r="E9" s="76">
        <f>E10+E15+E43+E47+E50</f>
        <v>234035805</v>
      </c>
      <c r="G9" s="73"/>
    </row>
    <row r="10" spans="1:7" ht="56.25">
      <c r="A10" s="43"/>
      <c r="B10" s="43" t="s">
        <v>104</v>
      </c>
      <c r="C10" s="58">
        <v>5010000000</v>
      </c>
      <c r="D10" s="77"/>
      <c r="E10" s="78">
        <f>E11+E13</f>
        <v>3112000</v>
      </c>
    </row>
    <row r="11" spans="1:7" ht="37.5">
      <c r="A11" s="43"/>
      <c r="B11" s="79" t="s">
        <v>105</v>
      </c>
      <c r="C11" s="58">
        <v>5010000190</v>
      </c>
      <c r="D11" s="77"/>
      <c r="E11" s="78">
        <f>E12</f>
        <v>2860000</v>
      </c>
    </row>
    <row r="12" spans="1:7" ht="89.65" customHeight="1">
      <c r="A12" s="43"/>
      <c r="B12" s="43" t="s">
        <v>106</v>
      </c>
      <c r="C12" s="58">
        <v>5010000190</v>
      </c>
      <c r="D12" s="77" t="s">
        <v>107</v>
      </c>
      <c r="E12" s="78">
        <f>'приложение 10'!I31</f>
        <v>2860000</v>
      </c>
    </row>
    <row r="13" spans="1:7" ht="166.15" customHeight="1">
      <c r="A13" s="43"/>
      <c r="B13" s="43" t="s">
        <v>108</v>
      </c>
      <c r="C13" s="58">
        <v>5010060070</v>
      </c>
      <c r="D13" s="77"/>
      <c r="E13" s="78">
        <f>E14</f>
        <v>252000</v>
      </c>
    </row>
    <row r="14" spans="1:7" ht="56.25">
      <c r="A14" s="43"/>
      <c r="B14" s="43" t="s">
        <v>109</v>
      </c>
      <c r="C14" s="58">
        <v>5010060070</v>
      </c>
      <c r="D14" s="77" t="s">
        <v>110</v>
      </c>
      <c r="E14" s="78">
        <f>'приложение 10'!I121</f>
        <v>252000</v>
      </c>
    </row>
    <row r="15" spans="1:7" ht="37.5">
      <c r="A15" s="43"/>
      <c r="B15" s="43" t="s">
        <v>111</v>
      </c>
      <c r="C15" s="58">
        <v>5020000000</v>
      </c>
      <c r="D15" s="77"/>
      <c r="E15" s="78">
        <f>E16+E20+E23+E26+E34+E30+E38+E41</f>
        <v>204410600</v>
      </c>
    </row>
    <row r="16" spans="1:7" ht="37.5">
      <c r="A16" s="43"/>
      <c r="B16" s="79" t="s">
        <v>105</v>
      </c>
      <c r="C16" s="58">
        <v>5020000190</v>
      </c>
      <c r="D16" s="77"/>
      <c r="E16" s="78">
        <f>E17+E18+E19</f>
        <v>182228500</v>
      </c>
    </row>
    <row r="17" spans="1:5" ht="87.2" customHeight="1">
      <c r="A17" s="43"/>
      <c r="B17" s="43" t="s">
        <v>106</v>
      </c>
      <c r="C17" s="58">
        <v>5020000190</v>
      </c>
      <c r="D17" s="77" t="s">
        <v>107</v>
      </c>
      <c r="E17" s="78">
        <f>'приложение 10'!I36+'приложение 10'!I339+'приложение 10'!I382+'приложение 10'!I403+'приложение 10'!I537+'приложение 10'!I647+'приложение 10'!I722+'приложение 10'!I773</f>
        <v>182205400</v>
      </c>
    </row>
    <row r="18" spans="1:5" ht="56.25" hidden="1">
      <c r="A18" s="43"/>
      <c r="B18" s="43" t="s">
        <v>109</v>
      </c>
      <c r="C18" s="58">
        <v>5020000190</v>
      </c>
      <c r="D18" s="77" t="s">
        <v>110</v>
      </c>
      <c r="E18" s="78">
        <f>'приложение 10'!I404+'приложение 10'!I538</f>
        <v>0</v>
      </c>
    </row>
    <row r="19" spans="1:5">
      <c r="A19" s="43"/>
      <c r="B19" s="43" t="s">
        <v>112</v>
      </c>
      <c r="C19" s="58">
        <v>5020000190</v>
      </c>
      <c r="D19" s="77" t="s">
        <v>113</v>
      </c>
      <c r="E19" s="78">
        <f>'приложение 10'!I37+'приложение 10'!I340+'приложение 10'!I383+'приложение 10'!I405+'приложение 10'!I539+'приложение 10'!I648+'приложение 10'!I723+'приложение 10'!I774</f>
        <v>23100</v>
      </c>
    </row>
    <row r="20" spans="1:5" ht="206.25">
      <c r="A20" s="43"/>
      <c r="B20" s="43" t="s">
        <v>114</v>
      </c>
      <c r="C20" s="58">
        <v>5020060870</v>
      </c>
      <c r="D20" s="77"/>
      <c r="E20" s="78">
        <f>E21+E22</f>
        <v>923100</v>
      </c>
    </row>
    <row r="21" spans="1:5" ht="83.85" customHeight="1">
      <c r="A21" s="43"/>
      <c r="B21" s="43" t="s">
        <v>106</v>
      </c>
      <c r="C21" s="58">
        <v>5020060870</v>
      </c>
      <c r="D21" s="77" t="s">
        <v>107</v>
      </c>
      <c r="E21" s="78">
        <f>'приложение 10'!I39</f>
        <v>923100</v>
      </c>
    </row>
    <row r="22" spans="1:5" ht="56.25" hidden="1">
      <c r="A22" s="43"/>
      <c r="B22" s="43" t="s">
        <v>109</v>
      </c>
      <c r="C22" s="58">
        <v>5020060870</v>
      </c>
      <c r="D22" s="77" t="s">
        <v>110</v>
      </c>
      <c r="E22" s="78">
        <f>'приложение 10'!I40</f>
        <v>0</v>
      </c>
    </row>
    <row r="23" spans="1:5" ht="75">
      <c r="A23" s="43"/>
      <c r="B23" s="80" t="s">
        <v>115</v>
      </c>
      <c r="C23" s="58">
        <v>5020060910</v>
      </c>
      <c r="D23" s="81"/>
      <c r="E23" s="78">
        <f>E24+E25</f>
        <v>1840200</v>
      </c>
    </row>
    <row r="24" spans="1:5" ht="83.85" customHeight="1">
      <c r="A24" s="43"/>
      <c r="B24" s="43" t="s">
        <v>106</v>
      </c>
      <c r="C24" s="58">
        <v>5020060910</v>
      </c>
      <c r="D24" s="77" t="s">
        <v>107</v>
      </c>
      <c r="E24" s="78">
        <f>'приложение 10'!I385</f>
        <v>1840200</v>
      </c>
    </row>
    <row r="25" spans="1:5" ht="56.25" hidden="1">
      <c r="A25" s="43"/>
      <c r="B25" s="43" t="s">
        <v>109</v>
      </c>
      <c r="C25" s="58">
        <v>5020060910</v>
      </c>
      <c r="D25" s="77" t="s">
        <v>110</v>
      </c>
      <c r="E25" s="78">
        <f>'приложение 10'!I386</f>
        <v>0</v>
      </c>
    </row>
    <row r="26" spans="1:5" ht="281.25">
      <c r="A26" s="43"/>
      <c r="B26" s="43" t="s">
        <v>116</v>
      </c>
      <c r="C26" s="58">
        <v>5020069170</v>
      </c>
      <c r="D26" s="82"/>
      <c r="E26" s="78">
        <f>E27+E28+E29</f>
        <v>1242200</v>
      </c>
    </row>
    <row r="27" spans="1:5" ht="88.35" customHeight="1">
      <c r="A27" s="43"/>
      <c r="B27" s="43" t="s">
        <v>117</v>
      </c>
      <c r="C27" s="58">
        <v>5020069170</v>
      </c>
      <c r="D27" s="82">
        <v>100</v>
      </c>
      <c r="E27" s="78">
        <f>'приложение 10'!I798</f>
        <v>1242200</v>
      </c>
    </row>
    <row r="28" spans="1:5" ht="56.25" hidden="1">
      <c r="A28" s="43"/>
      <c r="B28" s="43" t="s">
        <v>109</v>
      </c>
      <c r="C28" s="58">
        <v>5020069170</v>
      </c>
      <c r="D28" s="77" t="s">
        <v>110</v>
      </c>
      <c r="E28" s="78">
        <f>'приложение 10'!I799</f>
        <v>0</v>
      </c>
    </row>
    <row r="29" spans="1:5" hidden="1">
      <c r="A29" s="43"/>
      <c r="B29" s="43" t="s">
        <v>112</v>
      </c>
      <c r="C29" s="58">
        <v>5020069170</v>
      </c>
      <c r="D29" s="77" t="s">
        <v>113</v>
      </c>
      <c r="E29" s="78">
        <f>'приложение 10'!I800</f>
        <v>0</v>
      </c>
    </row>
    <row r="30" spans="1:5" ht="87.2" customHeight="1">
      <c r="A30" s="43"/>
      <c r="B30" s="43" t="s">
        <v>118</v>
      </c>
      <c r="C30" s="58">
        <v>5020069180</v>
      </c>
      <c r="D30" s="81"/>
      <c r="E30" s="78">
        <f>E31+E32+E33</f>
        <v>923300</v>
      </c>
    </row>
    <row r="31" spans="1:5" ht="93.75">
      <c r="A31" s="43"/>
      <c r="B31" s="43" t="s">
        <v>117</v>
      </c>
      <c r="C31" s="58">
        <v>5020069180</v>
      </c>
      <c r="D31" s="81">
        <v>100</v>
      </c>
      <c r="E31" s="78">
        <f>'приложение 10'!I802</f>
        <v>923300</v>
      </c>
    </row>
    <row r="32" spans="1:5" ht="56.25" hidden="1">
      <c r="A32" s="43"/>
      <c r="B32" s="43" t="s">
        <v>109</v>
      </c>
      <c r="C32" s="58">
        <v>5020069180</v>
      </c>
      <c r="D32" s="81">
        <v>200</v>
      </c>
      <c r="E32" s="78">
        <f>'приложение 10'!I803</f>
        <v>0</v>
      </c>
    </row>
    <row r="33" spans="1:5" hidden="1">
      <c r="A33" s="43"/>
      <c r="B33" s="43" t="s">
        <v>112</v>
      </c>
      <c r="C33" s="58">
        <v>5020069180</v>
      </c>
      <c r="D33" s="81">
        <v>800</v>
      </c>
      <c r="E33" s="78">
        <f>'приложение 10'!I804</f>
        <v>0</v>
      </c>
    </row>
    <row r="34" spans="1:5" ht="69.95" customHeight="1">
      <c r="A34" s="43"/>
      <c r="B34" s="43" t="s">
        <v>119</v>
      </c>
      <c r="C34" s="58">
        <v>5020069190</v>
      </c>
      <c r="D34" s="81"/>
      <c r="E34" s="78">
        <f>E35+E36+E37</f>
        <v>11292600</v>
      </c>
    </row>
    <row r="35" spans="1:5" ht="81.599999999999994" customHeight="1">
      <c r="A35" s="43"/>
      <c r="B35" s="43" t="s">
        <v>117</v>
      </c>
      <c r="C35" s="58">
        <v>5020069190</v>
      </c>
      <c r="D35" s="81">
        <v>100</v>
      </c>
      <c r="E35" s="78">
        <f>'приложение 10'!I806</f>
        <v>10592100</v>
      </c>
    </row>
    <row r="36" spans="1:5" ht="56.25">
      <c r="A36" s="43"/>
      <c r="B36" s="43" t="s">
        <v>109</v>
      </c>
      <c r="C36" s="58">
        <v>5020069190</v>
      </c>
      <c r="D36" s="81">
        <v>200</v>
      </c>
      <c r="E36" s="78">
        <f>'приложение 10'!I807</f>
        <v>700000</v>
      </c>
    </row>
    <row r="37" spans="1:5">
      <c r="A37" s="43"/>
      <c r="B37" s="43" t="s">
        <v>112</v>
      </c>
      <c r="C37" s="58">
        <v>5020069190</v>
      </c>
      <c r="D37" s="81">
        <v>800</v>
      </c>
      <c r="E37" s="78">
        <f>'приложение 10'!I808</f>
        <v>500</v>
      </c>
    </row>
    <row r="38" spans="1:5" ht="72.400000000000006" customHeight="1">
      <c r="A38" s="43"/>
      <c r="B38" s="43" t="s">
        <v>120</v>
      </c>
      <c r="C38" s="58">
        <v>5020069200</v>
      </c>
      <c r="D38" s="77"/>
      <c r="E38" s="78">
        <f>E39+E40</f>
        <v>5037600</v>
      </c>
    </row>
    <row r="39" spans="1:5" ht="94.15" customHeight="1">
      <c r="A39" s="43"/>
      <c r="B39" s="43" t="s">
        <v>106</v>
      </c>
      <c r="C39" s="58">
        <v>5020069200</v>
      </c>
      <c r="D39" s="77" t="s">
        <v>107</v>
      </c>
      <c r="E39" s="78">
        <f>'приложение 10'!I42</f>
        <v>4937600</v>
      </c>
    </row>
    <row r="40" spans="1:5" ht="56.25">
      <c r="A40" s="43"/>
      <c r="B40" s="43" t="s">
        <v>109</v>
      </c>
      <c r="C40" s="58">
        <v>5020069200</v>
      </c>
      <c r="D40" s="77" t="s">
        <v>110</v>
      </c>
      <c r="E40" s="78">
        <f>'приложение 10'!I43</f>
        <v>100000</v>
      </c>
    </row>
    <row r="41" spans="1:5" ht="195.2" customHeight="1">
      <c r="A41" s="43"/>
      <c r="B41" s="39" t="s">
        <v>121</v>
      </c>
      <c r="C41" s="83">
        <v>5020069210</v>
      </c>
      <c r="D41" s="84"/>
      <c r="E41" s="78">
        <f>E42</f>
        <v>923100</v>
      </c>
    </row>
    <row r="42" spans="1:5" ht="88.35" customHeight="1">
      <c r="A42" s="43"/>
      <c r="B42" s="39" t="s">
        <v>106</v>
      </c>
      <c r="C42" s="83">
        <v>5020069210</v>
      </c>
      <c r="D42" s="84" t="s">
        <v>107</v>
      </c>
      <c r="E42" s="78">
        <f>'приложение 10'!I45</f>
        <v>923100</v>
      </c>
    </row>
    <row r="43" spans="1:5" ht="37.5">
      <c r="A43" s="43"/>
      <c r="B43" s="43" t="s">
        <v>122</v>
      </c>
      <c r="C43" s="58">
        <v>5030000000</v>
      </c>
      <c r="D43" s="77"/>
      <c r="E43" s="78">
        <f>E44</f>
        <v>20915800</v>
      </c>
    </row>
    <row r="44" spans="1:5" ht="56.25">
      <c r="A44" s="43"/>
      <c r="B44" s="43" t="s">
        <v>123</v>
      </c>
      <c r="C44" s="58">
        <v>5030010030</v>
      </c>
      <c r="D44" s="77"/>
      <c r="E44" s="78">
        <f>E45+E46</f>
        <v>20915800</v>
      </c>
    </row>
    <row r="45" spans="1:5" ht="56.25">
      <c r="A45" s="43"/>
      <c r="B45" s="43" t="s">
        <v>109</v>
      </c>
      <c r="C45" s="58">
        <v>5030010030</v>
      </c>
      <c r="D45" s="77" t="s">
        <v>110</v>
      </c>
      <c r="E45" s="78">
        <f>'приложение 10'!I24+'приложение 10'!I369+'приложение 10'!I376+'приложение 10'!I408+'приложение 10'!I730+'приложение 10'!I420+'приложение 10'!I345+'приложение 10'!I607+'приложение 10'!I678+'приложение 10'!I59</f>
        <v>18960800</v>
      </c>
    </row>
    <row r="46" spans="1:5">
      <c r="A46" s="43"/>
      <c r="B46" s="43" t="s">
        <v>112</v>
      </c>
      <c r="C46" s="58">
        <v>5030010030</v>
      </c>
      <c r="D46" s="77" t="s">
        <v>113</v>
      </c>
      <c r="E46" s="78">
        <f>'приложение 10'!I421+'приложение 10'!I60</f>
        <v>1955000</v>
      </c>
    </row>
    <row r="47" spans="1:5" ht="37.5">
      <c r="A47" s="43"/>
      <c r="B47" s="39" t="s">
        <v>124</v>
      </c>
      <c r="C47" s="83">
        <v>5040000000</v>
      </c>
      <c r="D47" s="84"/>
      <c r="E47" s="78">
        <f>E48</f>
        <v>1800000</v>
      </c>
    </row>
    <row r="48" spans="1:5" ht="37.5">
      <c r="A48" s="43"/>
      <c r="B48" s="39" t="s">
        <v>125</v>
      </c>
      <c r="C48" s="83">
        <v>5040010560</v>
      </c>
      <c r="D48" s="84"/>
      <c r="E48" s="78">
        <f>E49</f>
        <v>1800000</v>
      </c>
    </row>
    <row r="49" spans="1:7" ht="56.25">
      <c r="A49" s="43"/>
      <c r="B49" s="39" t="s">
        <v>109</v>
      </c>
      <c r="C49" s="83">
        <v>5040010560</v>
      </c>
      <c r="D49" s="84" t="s">
        <v>110</v>
      </c>
      <c r="E49" s="78">
        <f>'приложение 10'!I63</f>
        <v>1800000</v>
      </c>
    </row>
    <row r="50" spans="1:7" ht="37.5">
      <c r="A50" s="43"/>
      <c r="B50" s="39" t="s">
        <v>126</v>
      </c>
      <c r="C50" s="83">
        <v>5050000000</v>
      </c>
      <c r="D50" s="84"/>
      <c r="E50" s="78">
        <f>E51</f>
        <v>3797405</v>
      </c>
    </row>
    <row r="51" spans="1:7" ht="37.5">
      <c r="A51" s="43"/>
      <c r="B51" s="39" t="s">
        <v>127</v>
      </c>
      <c r="C51" s="83">
        <v>5050010780</v>
      </c>
      <c r="D51" s="84"/>
      <c r="E51" s="78">
        <f>E52</f>
        <v>3797405</v>
      </c>
    </row>
    <row r="52" spans="1:7" ht="56.25">
      <c r="A52" s="43"/>
      <c r="B52" s="39" t="s">
        <v>109</v>
      </c>
      <c r="C52" s="83">
        <v>5050010780</v>
      </c>
      <c r="D52" s="84" t="s">
        <v>110</v>
      </c>
      <c r="E52" s="78">
        <f>'приложение 10'!I66</f>
        <v>3797405</v>
      </c>
    </row>
    <row r="53" spans="1:7" s="72" customFormat="1" ht="37.5">
      <c r="A53" s="68" t="s">
        <v>35</v>
      </c>
      <c r="B53" s="68" t="s">
        <v>128</v>
      </c>
      <c r="C53" s="74">
        <v>5100000000</v>
      </c>
      <c r="D53" s="85"/>
      <c r="E53" s="76">
        <f>E54</f>
        <v>20000000</v>
      </c>
      <c r="G53" s="73"/>
    </row>
    <row r="54" spans="1:7" ht="56.25">
      <c r="A54" s="43"/>
      <c r="B54" s="39" t="s">
        <v>129</v>
      </c>
      <c r="C54" s="83">
        <v>5110000000</v>
      </c>
      <c r="D54" s="84"/>
      <c r="E54" s="78">
        <f>E55</f>
        <v>20000000</v>
      </c>
    </row>
    <row r="55" spans="1:7" ht="37.5">
      <c r="A55" s="43"/>
      <c r="B55" s="39" t="s">
        <v>130</v>
      </c>
      <c r="C55" s="83" t="s">
        <v>131</v>
      </c>
      <c r="D55" s="84"/>
      <c r="E55" s="78">
        <f>E56</f>
        <v>20000000</v>
      </c>
    </row>
    <row r="56" spans="1:7">
      <c r="A56" s="43"/>
      <c r="B56" s="39" t="s">
        <v>132</v>
      </c>
      <c r="C56" s="83" t="s">
        <v>131</v>
      </c>
      <c r="D56" s="84" t="s">
        <v>133</v>
      </c>
      <c r="E56" s="78">
        <f>'приложение 10'!I351</f>
        <v>20000000</v>
      </c>
    </row>
    <row r="57" spans="1:7" s="72" customFormat="1" ht="37.5">
      <c r="A57" s="68" t="s">
        <v>43</v>
      </c>
      <c r="B57" s="68" t="s">
        <v>134</v>
      </c>
      <c r="C57" s="74">
        <v>5200000000</v>
      </c>
      <c r="D57" s="85"/>
      <c r="E57" s="76">
        <f>E58+E63+E73+E79+E89+E94+E84+E68</f>
        <v>314700500</v>
      </c>
      <c r="G57" s="73"/>
    </row>
    <row r="58" spans="1:7">
      <c r="A58" s="43"/>
      <c r="B58" s="43" t="s">
        <v>135</v>
      </c>
      <c r="C58" s="58">
        <v>5210000000</v>
      </c>
      <c r="D58" s="77"/>
      <c r="E58" s="78">
        <f>E59</f>
        <v>145382500</v>
      </c>
    </row>
    <row r="59" spans="1:7" ht="37.5">
      <c r="A59" s="43"/>
      <c r="B59" s="79" t="s">
        <v>136</v>
      </c>
      <c r="C59" s="58">
        <v>5210000590</v>
      </c>
      <c r="D59" s="77"/>
      <c r="E59" s="78">
        <f>E60+E61+E62</f>
        <v>145382500</v>
      </c>
    </row>
    <row r="60" spans="1:7" ht="87.2" customHeight="1">
      <c r="A60" s="43"/>
      <c r="B60" s="43" t="s">
        <v>106</v>
      </c>
      <c r="C60" s="58">
        <v>5210000590</v>
      </c>
      <c r="D60" s="77" t="s">
        <v>107</v>
      </c>
      <c r="E60" s="78">
        <f>'приложение 10'!I270+'приложение 10'!I70</f>
        <v>129919020</v>
      </c>
    </row>
    <row r="61" spans="1:7" ht="56.25">
      <c r="A61" s="43"/>
      <c r="B61" s="43" t="s">
        <v>109</v>
      </c>
      <c r="C61" s="58">
        <v>5210000590</v>
      </c>
      <c r="D61" s="77" t="s">
        <v>110</v>
      </c>
      <c r="E61" s="78">
        <f>'приложение 10'!I271+'приложение 10'!I71</f>
        <v>15286780</v>
      </c>
    </row>
    <row r="62" spans="1:7">
      <c r="A62" s="43"/>
      <c r="B62" s="43" t="s">
        <v>112</v>
      </c>
      <c r="C62" s="58">
        <v>5210000590</v>
      </c>
      <c r="D62" s="77" t="s">
        <v>113</v>
      </c>
      <c r="E62" s="78">
        <f>'приложение 10'!I272+'приложение 10'!I72</f>
        <v>176700</v>
      </c>
    </row>
    <row r="63" spans="1:7">
      <c r="A63" s="43"/>
      <c r="B63" s="86" t="s">
        <v>137</v>
      </c>
      <c r="C63" s="58">
        <v>5220000000</v>
      </c>
      <c r="D63" s="77"/>
      <c r="E63" s="78">
        <f>E64</f>
        <v>40145900</v>
      </c>
    </row>
    <row r="64" spans="1:7" ht="37.5">
      <c r="A64" s="43"/>
      <c r="B64" s="79" t="s">
        <v>136</v>
      </c>
      <c r="C64" s="58">
        <v>5220000590</v>
      </c>
      <c r="D64" s="77"/>
      <c r="E64" s="78">
        <f>E65+E66+E67</f>
        <v>40145900</v>
      </c>
    </row>
    <row r="65" spans="1:5" ht="87.2" customHeight="1">
      <c r="A65" s="43"/>
      <c r="B65" s="43" t="s">
        <v>106</v>
      </c>
      <c r="C65" s="58">
        <v>5220000590</v>
      </c>
      <c r="D65" s="77" t="s">
        <v>107</v>
      </c>
      <c r="E65" s="78">
        <f>'приложение 10'!I75</f>
        <v>18907500</v>
      </c>
    </row>
    <row r="66" spans="1:5" ht="56.25">
      <c r="A66" s="43"/>
      <c r="B66" s="43" t="s">
        <v>109</v>
      </c>
      <c r="C66" s="58">
        <v>5220000590</v>
      </c>
      <c r="D66" s="77" t="s">
        <v>110</v>
      </c>
      <c r="E66" s="78">
        <f>'приложение 10'!I76</f>
        <v>21074400</v>
      </c>
    </row>
    <row r="67" spans="1:5">
      <c r="A67" s="43"/>
      <c r="B67" s="43" t="s">
        <v>112</v>
      </c>
      <c r="C67" s="58">
        <v>5220000590</v>
      </c>
      <c r="D67" s="77" t="s">
        <v>113</v>
      </c>
      <c r="E67" s="78">
        <f>'приложение 10'!I77</f>
        <v>164000</v>
      </c>
    </row>
    <row r="68" spans="1:5">
      <c r="A68" s="43"/>
      <c r="B68" s="39" t="s">
        <v>138</v>
      </c>
      <c r="C68" s="83">
        <v>5230000000</v>
      </c>
      <c r="D68" s="84"/>
      <c r="E68" s="78">
        <f>E69</f>
        <v>10942800</v>
      </c>
    </row>
    <row r="69" spans="1:5" ht="37.5">
      <c r="A69" s="43"/>
      <c r="B69" s="39" t="s">
        <v>136</v>
      </c>
      <c r="C69" s="83">
        <v>5230000590</v>
      </c>
      <c r="D69" s="84"/>
      <c r="E69" s="78">
        <f>E70+E71+E72</f>
        <v>10942800</v>
      </c>
    </row>
    <row r="70" spans="1:5" ht="87.2" customHeight="1">
      <c r="A70" s="43"/>
      <c r="B70" s="39" t="s">
        <v>106</v>
      </c>
      <c r="C70" s="83">
        <v>5230000590</v>
      </c>
      <c r="D70" s="84" t="s">
        <v>107</v>
      </c>
      <c r="E70" s="78">
        <f>'приложение 10'!I80</f>
        <v>9239300</v>
      </c>
    </row>
    <row r="71" spans="1:5" ht="56.25">
      <c r="A71" s="43"/>
      <c r="B71" s="39" t="s">
        <v>109</v>
      </c>
      <c r="C71" s="83">
        <v>5230000590</v>
      </c>
      <c r="D71" s="84" t="s">
        <v>110</v>
      </c>
      <c r="E71" s="78">
        <f>'приложение 10'!I81</f>
        <v>1450100</v>
      </c>
    </row>
    <row r="72" spans="1:5">
      <c r="A72" s="43"/>
      <c r="B72" s="39" t="s">
        <v>112</v>
      </c>
      <c r="C72" s="83">
        <v>5230000590</v>
      </c>
      <c r="D72" s="84" t="s">
        <v>113</v>
      </c>
      <c r="E72" s="78">
        <f>'приложение 10'!I82</f>
        <v>253400</v>
      </c>
    </row>
    <row r="73" spans="1:5">
      <c r="A73" s="43"/>
      <c r="B73" s="79" t="s">
        <v>139</v>
      </c>
      <c r="C73" s="58">
        <v>5240000000</v>
      </c>
      <c r="D73" s="77"/>
      <c r="E73" s="78">
        <f>E74</f>
        <v>39673500</v>
      </c>
    </row>
    <row r="74" spans="1:5" ht="37.5">
      <c r="A74" s="43"/>
      <c r="B74" s="79" t="s">
        <v>136</v>
      </c>
      <c r="C74" s="58">
        <v>5240000590</v>
      </c>
      <c r="D74" s="77"/>
      <c r="E74" s="78">
        <f>E75+E76+E78+E77</f>
        <v>39673500</v>
      </c>
    </row>
    <row r="75" spans="1:5" ht="89.65" customHeight="1">
      <c r="A75" s="43"/>
      <c r="B75" s="43" t="s">
        <v>106</v>
      </c>
      <c r="C75" s="58">
        <v>5240000590</v>
      </c>
      <c r="D75" s="77" t="s">
        <v>107</v>
      </c>
      <c r="E75" s="78">
        <f>'приложение 10'!I107</f>
        <v>24648100</v>
      </c>
    </row>
    <row r="76" spans="1:5" ht="56.25">
      <c r="A76" s="43"/>
      <c r="B76" s="43" t="s">
        <v>109</v>
      </c>
      <c r="C76" s="58">
        <v>5240000590</v>
      </c>
      <c r="D76" s="77" t="s">
        <v>110</v>
      </c>
      <c r="E76" s="78">
        <f>'приложение 10'!I108</f>
        <v>3000400</v>
      </c>
    </row>
    <row r="77" spans="1:5">
      <c r="A77" s="43"/>
      <c r="B77" s="43" t="s">
        <v>132</v>
      </c>
      <c r="C77" s="58">
        <v>5240000590</v>
      </c>
      <c r="D77" s="77" t="s">
        <v>133</v>
      </c>
      <c r="E77" s="78">
        <f>'приложение 10'!I109</f>
        <v>12000000</v>
      </c>
    </row>
    <row r="78" spans="1:5">
      <c r="A78" s="43"/>
      <c r="B78" s="43" t="s">
        <v>112</v>
      </c>
      <c r="C78" s="58">
        <v>5240000590</v>
      </c>
      <c r="D78" s="77" t="s">
        <v>113</v>
      </c>
      <c r="E78" s="78">
        <f>'приложение 10'!I110</f>
        <v>25000</v>
      </c>
    </row>
    <row r="79" spans="1:5">
      <c r="A79" s="43"/>
      <c r="B79" s="43" t="s">
        <v>140</v>
      </c>
      <c r="C79" s="58">
        <v>5250000000</v>
      </c>
      <c r="D79" s="81"/>
      <c r="E79" s="78">
        <f>E80</f>
        <v>34386500</v>
      </c>
    </row>
    <row r="80" spans="1:5" ht="37.5">
      <c r="A80" s="43"/>
      <c r="B80" s="43" t="s">
        <v>136</v>
      </c>
      <c r="C80" s="58">
        <v>5250000590</v>
      </c>
      <c r="D80" s="81"/>
      <c r="E80" s="78">
        <f>E81+E82+E83</f>
        <v>34386500</v>
      </c>
    </row>
    <row r="81" spans="1:5" ht="87.2" customHeight="1">
      <c r="A81" s="43"/>
      <c r="B81" s="43" t="s">
        <v>106</v>
      </c>
      <c r="C81" s="58">
        <v>5250000590</v>
      </c>
      <c r="D81" s="81">
        <v>100</v>
      </c>
      <c r="E81" s="78">
        <f>'приложение 10'!I543+'приложение 10'!I652</f>
        <v>30806100</v>
      </c>
    </row>
    <row r="82" spans="1:5" ht="56.25">
      <c r="A82" s="43"/>
      <c r="B82" s="43" t="s">
        <v>109</v>
      </c>
      <c r="C82" s="58">
        <v>5250000590</v>
      </c>
      <c r="D82" s="81">
        <v>200</v>
      </c>
      <c r="E82" s="78">
        <f>'приложение 10'!I544+'приложение 10'!I653</f>
        <v>3547400</v>
      </c>
    </row>
    <row r="83" spans="1:5">
      <c r="A83" s="43"/>
      <c r="B83" s="43" t="s">
        <v>112</v>
      </c>
      <c r="C83" s="58">
        <v>5250000590</v>
      </c>
      <c r="D83" s="81">
        <v>800</v>
      </c>
      <c r="E83" s="78">
        <f>'приложение 10'!I545+'приложение 10'!I654</f>
        <v>33000</v>
      </c>
    </row>
    <row r="84" spans="1:5">
      <c r="A84" s="43"/>
      <c r="B84" s="43" t="s">
        <v>141</v>
      </c>
      <c r="C84" s="58">
        <v>5260000000</v>
      </c>
      <c r="D84" s="77"/>
      <c r="E84" s="78">
        <f>E85</f>
        <v>19911500</v>
      </c>
    </row>
    <row r="85" spans="1:5" ht="37.5">
      <c r="A85" s="43"/>
      <c r="B85" s="43" t="s">
        <v>136</v>
      </c>
      <c r="C85" s="58">
        <v>5260000590</v>
      </c>
      <c r="D85" s="77"/>
      <c r="E85" s="78">
        <f>E86+E87+E88</f>
        <v>19911500</v>
      </c>
    </row>
    <row r="86" spans="1:5" ht="84.95" customHeight="1">
      <c r="A86" s="43"/>
      <c r="B86" s="43" t="s">
        <v>106</v>
      </c>
      <c r="C86" s="58">
        <v>5260000590</v>
      </c>
      <c r="D86" s="77" t="s">
        <v>107</v>
      </c>
      <c r="E86" s="78">
        <f>'приложение 10'!I85</f>
        <v>16472500</v>
      </c>
    </row>
    <row r="87" spans="1:5" ht="56.25">
      <c r="A87" s="43"/>
      <c r="B87" s="43" t="s">
        <v>109</v>
      </c>
      <c r="C87" s="58">
        <v>5260000590</v>
      </c>
      <c r="D87" s="77" t="s">
        <v>110</v>
      </c>
      <c r="E87" s="78">
        <f>'приложение 10'!I86</f>
        <v>2792000</v>
      </c>
    </row>
    <row r="88" spans="1:5">
      <c r="A88" s="43"/>
      <c r="B88" s="43" t="s">
        <v>112</v>
      </c>
      <c r="C88" s="58">
        <v>5260000590</v>
      </c>
      <c r="D88" s="77" t="s">
        <v>113</v>
      </c>
      <c r="E88" s="78">
        <f>'приложение 10'!I87</f>
        <v>647000</v>
      </c>
    </row>
    <row r="89" spans="1:5">
      <c r="A89" s="43"/>
      <c r="B89" s="43" t="s">
        <v>142</v>
      </c>
      <c r="C89" s="58">
        <v>5270000000</v>
      </c>
      <c r="D89" s="81"/>
      <c r="E89" s="78">
        <f>E90</f>
        <v>20130300</v>
      </c>
    </row>
    <row r="90" spans="1:5" ht="37.5">
      <c r="A90" s="43"/>
      <c r="B90" s="43" t="s">
        <v>136</v>
      </c>
      <c r="C90" s="58">
        <v>5270000590</v>
      </c>
      <c r="D90" s="81"/>
      <c r="E90" s="78">
        <f>E91+E92+E93</f>
        <v>20130300</v>
      </c>
    </row>
    <row r="91" spans="1:5" ht="87.2" customHeight="1">
      <c r="A91" s="43"/>
      <c r="B91" s="43" t="s">
        <v>106</v>
      </c>
      <c r="C91" s="58">
        <v>5270000590</v>
      </c>
      <c r="D91" s="81">
        <v>100</v>
      </c>
      <c r="E91" s="78">
        <f>'приложение 10'!I736</f>
        <v>13567100</v>
      </c>
    </row>
    <row r="92" spans="1:5" ht="56.25">
      <c r="A92" s="43"/>
      <c r="B92" s="43" t="s">
        <v>109</v>
      </c>
      <c r="C92" s="58">
        <v>5270000590</v>
      </c>
      <c r="D92" s="81">
        <v>200</v>
      </c>
      <c r="E92" s="78">
        <f>'приложение 10'!I737</f>
        <v>6558200</v>
      </c>
    </row>
    <row r="93" spans="1:5">
      <c r="A93" s="43"/>
      <c r="B93" s="43" t="s">
        <v>112</v>
      </c>
      <c r="C93" s="58">
        <v>5270000590</v>
      </c>
      <c r="D93" s="81">
        <v>800</v>
      </c>
      <c r="E93" s="78">
        <f>'приложение 10'!I738</f>
        <v>5000</v>
      </c>
    </row>
    <row r="94" spans="1:5" ht="56.25">
      <c r="A94" s="43"/>
      <c r="B94" s="43" t="s">
        <v>143</v>
      </c>
      <c r="C94" s="58">
        <v>5280000000</v>
      </c>
      <c r="D94" s="77"/>
      <c r="E94" s="78">
        <f>E95</f>
        <v>4127500</v>
      </c>
    </row>
    <row r="95" spans="1:5" ht="37.5">
      <c r="A95" s="43"/>
      <c r="B95" s="43" t="s">
        <v>144</v>
      </c>
      <c r="C95" s="58">
        <v>5280000590</v>
      </c>
      <c r="D95" s="77"/>
      <c r="E95" s="78">
        <f>E96+E97+E98</f>
        <v>4127500</v>
      </c>
    </row>
    <row r="96" spans="1:5" ht="88.35" customHeight="1">
      <c r="A96" s="43"/>
      <c r="B96" s="43" t="s">
        <v>106</v>
      </c>
      <c r="C96" s="58">
        <v>5280000590</v>
      </c>
      <c r="D96" s="77" t="s">
        <v>107</v>
      </c>
      <c r="E96" s="78">
        <f>'приложение 10'!I741</f>
        <v>3965500</v>
      </c>
    </row>
    <row r="97" spans="1:7" ht="56.25">
      <c r="A97" s="43"/>
      <c r="B97" s="43" t="s">
        <v>109</v>
      </c>
      <c r="C97" s="58">
        <v>5280000590</v>
      </c>
      <c r="D97" s="77" t="s">
        <v>110</v>
      </c>
      <c r="E97" s="78">
        <f>'приложение 10'!I742</f>
        <v>161000</v>
      </c>
    </row>
    <row r="98" spans="1:7">
      <c r="A98" s="43"/>
      <c r="B98" s="43" t="s">
        <v>112</v>
      </c>
      <c r="C98" s="58">
        <v>5280000590</v>
      </c>
      <c r="D98" s="77" t="s">
        <v>113</v>
      </c>
      <c r="E98" s="78">
        <f>'приложение 10'!I743</f>
        <v>1000</v>
      </c>
    </row>
    <row r="99" spans="1:7" s="72" customFormat="1" ht="56.25">
      <c r="A99" s="68" t="s">
        <v>52</v>
      </c>
      <c r="B99" s="68" t="s">
        <v>145</v>
      </c>
      <c r="C99" s="74">
        <v>5300000000</v>
      </c>
      <c r="D99" s="85"/>
      <c r="E99" s="76">
        <f>E100+E105</f>
        <v>3960700</v>
      </c>
      <c r="G99" s="73"/>
    </row>
    <row r="100" spans="1:7" ht="37.5">
      <c r="A100" s="43"/>
      <c r="B100" s="79" t="s">
        <v>146</v>
      </c>
      <c r="C100" s="58">
        <v>5310000000</v>
      </c>
      <c r="D100" s="77"/>
      <c r="E100" s="78">
        <f>E101</f>
        <v>1760700</v>
      </c>
    </row>
    <row r="101" spans="1:7" ht="37.5">
      <c r="A101" s="43"/>
      <c r="B101" s="39" t="s">
        <v>147</v>
      </c>
      <c r="C101" s="83">
        <v>5310010350</v>
      </c>
      <c r="D101" s="84"/>
      <c r="E101" s="78">
        <f>E102+E103+E104</f>
        <v>1760700</v>
      </c>
    </row>
    <row r="102" spans="1:7" ht="88.35" customHeight="1">
      <c r="A102" s="43"/>
      <c r="B102" s="39" t="s">
        <v>106</v>
      </c>
      <c r="C102" s="83">
        <v>5310010350</v>
      </c>
      <c r="D102" s="84" t="s">
        <v>107</v>
      </c>
      <c r="E102" s="78">
        <f>'приложение 10'!I747</f>
        <v>100000</v>
      </c>
    </row>
    <row r="103" spans="1:7" ht="56.25">
      <c r="A103" s="43"/>
      <c r="B103" s="39" t="s">
        <v>109</v>
      </c>
      <c r="C103" s="83">
        <v>5310010350</v>
      </c>
      <c r="D103" s="84" t="s">
        <v>110</v>
      </c>
      <c r="E103" s="78">
        <f>'приложение 10'!I748</f>
        <v>1210700</v>
      </c>
    </row>
    <row r="104" spans="1:7" ht="37.5">
      <c r="A104" s="43"/>
      <c r="B104" s="39" t="s">
        <v>148</v>
      </c>
      <c r="C104" s="83">
        <v>5310010350</v>
      </c>
      <c r="D104" s="84" t="s">
        <v>149</v>
      </c>
      <c r="E104" s="78">
        <f>'приложение 10'!I749</f>
        <v>450000</v>
      </c>
    </row>
    <row r="105" spans="1:7" ht="37.5">
      <c r="A105" s="43"/>
      <c r="B105" s="39" t="s">
        <v>150</v>
      </c>
      <c r="C105" s="83">
        <v>5320000000</v>
      </c>
      <c r="D105" s="84"/>
      <c r="E105" s="87">
        <f>E106</f>
        <v>2200000</v>
      </c>
    </row>
    <row r="106" spans="1:7" ht="56.25">
      <c r="A106" s="43"/>
      <c r="B106" s="39" t="s">
        <v>151</v>
      </c>
      <c r="C106" s="83">
        <v>5320010360</v>
      </c>
      <c r="D106" s="84"/>
      <c r="E106" s="87">
        <f>E107+E109+E108</f>
        <v>2200000</v>
      </c>
    </row>
    <row r="107" spans="1:7" ht="87.2" customHeight="1">
      <c r="A107" s="43"/>
      <c r="B107" s="39" t="s">
        <v>106</v>
      </c>
      <c r="C107" s="83">
        <v>5320010360</v>
      </c>
      <c r="D107" s="84" t="s">
        <v>107</v>
      </c>
      <c r="E107" s="87">
        <f>'приложение 10'!I752</f>
        <v>900000</v>
      </c>
    </row>
    <row r="108" spans="1:7" ht="87.2" customHeight="1">
      <c r="A108" s="43"/>
      <c r="B108" s="39" t="s">
        <v>152</v>
      </c>
      <c r="C108" s="83">
        <v>5320010360</v>
      </c>
      <c r="D108" s="84" t="s">
        <v>153</v>
      </c>
      <c r="E108" s="87">
        <f>'приложение 10'!I532</f>
        <v>1200000</v>
      </c>
    </row>
    <row r="109" spans="1:7">
      <c r="A109" s="43"/>
      <c r="B109" s="39" t="s">
        <v>112</v>
      </c>
      <c r="C109" s="83">
        <v>5320010360</v>
      </c>
      <c r="D109" s="84" t="s">
        <v>113</v>
      </c>
      <c r="E109" s="87">
        <f>'приложение 10'!I753</f>
        <v>100000</v>
      </c>
    </row>
    <row r="110" spans="1:7" s="72" customFormat="1" ht="37.5">
      <c r="A110" s="68" t="s">
        <v>57</v>
      </c>
      <c r="B110" s="68" t="s">
        <v>154</v>
      </c>
      <c r="C110" s="74">
        <v>5400000000</v>
      </c>
      <c r="D110" s="88"/>
      <c r="E110" s="76">
        <f>E111</f>
        <v>96433800</v>
      </c>
      <c r="G110" s="73"/>
    </row>
    <row r="111" spans="1:7">
      <c r="A111" s="43"/>
      <c r="B111" s="43" t="s">
        <v>155</v>
      </c>
      <c r="C111" s="58">
        <v>5410000000</v>
      </c>
      <c r="D111" s="77"/>
      <c r="E111" s="78">
        <f>E116+E112+E114+E118+E120</f>
        <v>96433800</v>
      </c>
    </row>
    <row r="112" spans="1:7" ht="133.69999999999999" customHeight="1">
      <c r="A112" s="43"/>
      <c r="B112" s="39" t="s">
        <v>156</v>
      </c>
      <c r="C112" s="83">
        <v>5410069100</v>
      </c>
      <c r="D112" s="89"/>
      <c r="E112" s="78">
        <f>E113</f>
        <v>54201700</v>
      </c>
    </row>
    <row r="113" spans="1:7" ht="37.5">
      <c r="A113" s="43"/>
      <c r="B113" s="39" t="s">
        <v>148</v>
      </c>
      <c r="C113" s="83">
        <v>5410069100</v>
      </c>
      <c r="D113" s="89">
        <v>300</v>
      </c>
      <c r="E113" s="78">
        <f>'приложение 10'!I787</f>
        <v>54201700</v>
      </c>
    </row>
    <row r="114" spans="1:7" ht="93.75">
      <c r="A114" s="43"/>
      <c r="B114" s="39" t="s">
        <v>157</v>
      </c>
      <c r="C114" s="83">
        <v>5410069110</v>
      </c>
      <c r="D114" s="89"/>
      <c r="E114" s="78">
        <f>E115</f>
        <v>387100</v>
      </c>
    </row>
    <row r="115" spans="1:7" ht="37.5">
      <c r="A115" s="43"/>
      <c r="B115" s="39" t="s">
        <v>148</v>
      </c>
      <c r="C115" s="83">
        <v>5410069110</v>
      </c>
      <c r="D115" s="89">
        <v>300</v>
      </c>
      <c r="E115" s="78">
        <f>'приложение 10'!I789</f>
        <v>387100</v>
      </c>
    </row>
    <row r="116" spans="1:7" ht="150">
      <c r="A116" s="43"/>
      <c r="B116" s="39" t="s">
        <v>158</v>
      </c>
      <c r="C116" s="83">
        <v>5410069120</v>
      </c>
      <c r="D116" s="84"/>
      <c r="E116" s="78">
        <f>E117</f>
        <v>275300</v>
      </c>
    </row>
    <row r="117" spans="1:7" ht="56.25">
      <c r="A117" s="43"/>
      <c r="B117" s="39" t="s">
        <v>109</v>
      </c>
      <c r="C117" s="83">
        <v>5410069120</v>
      </c>
      <c r="D117" s="84" t="s">
        <v>110</v>
      </c>
      <c r="E117" s="78">
        <f>'приложение 10'!I781</f>
        <v>275300</v>
      </c>
    </row>
    <row r="118" spans="1:7" ht="84.95" customHeight="1">
      <c r="A118" s="43"/>
      <c r="B118" s="39" t="s">
        <v>159</v>
      </c>
      <c r="C118" s="83">
        <v>5410069130</v>
      </c>
      <c r="D118" s="89"/>
      <c r="E118" s="78">
        <f>E119</f>
        <v>41140600</v>
      </c>
    </row>
    <row r="119" spans="1:7" ht="37.5">
      <c r="A119" s="43"/>
      <c r="B119" s="39" t="s">
        <v>148</v>
      </c>
      <c r="C119" s="83">
        <v>5410069130</v>
      </c>
      <c r="D119" s="89">
        <v>300</v>
      </c>
      <c r="E119" s="78">
        <f>'приложение 10'!I791</f>
        <v>41140600</v>
      </c>
    </row>
    <row r="120" spans="1:7" ht="112.5">
      <c r="A120" s="43"/>
      <c r="B120" s="39" t="s">
        <v>160</v>
      </c>
      <c r="C120" s="83">
        <v>5410069140</v>
      </c>
      <c r="D120" s="89"/>
      <c r="E120" s="78">
        <f>E121</f>
        <v>429100</v>
      </c>
    </row>
    <row r="121" spans="1:7" ht="37.5">
      <c r="A121" s="43"/>
      <c r="B121" s="39" t="s">
        <v>148</v>
      </c>
      <c r="C121" s="83">
        <v>5410069140</v>
      </c>
      <c r="D121" s="89">
        <v>300</v>
      </c>
      <c r="E121" s="78">
        <f>'приложение 10'!I793</f>
        <v>429100</v>
      </c>
    </row>
    <row r="122" spans="1:7" s="72" customFormat="1" ht="73.5" customHeight="1">
      <c r="A122" s="68" t="s">
        <v>65</v>
      </c>
      <c r="B122" s="68" t="s">
        <v>161</v>
      </c>
      <c r="C122" s="74">
        <v>5500000000</v>
      </c>
      <c r="D122" s="85"/>
      <c r="E122" s="76">
        <f>E123+E126+E129</f>
        <v>19257607</v>
      </c>
      <c r="G122" s="73"/>
    </row>
    <row r="123" spans="1:7">
      <c r="A123" s="43"/>
      <c r="B123" s="39" t="s">
        <v>162</v>
      </c>
      <c r="C123" s="83">
        <v>5510000000</v>
      </c>
      <c r="D123" s="84"/>
      <c r="E123" s="78">
        <f>E124</f>
        <v>18554600</v>
      </c>
    </row>
    <row r="124" spans="1:7" ht="129.75" customHeight="1">
      <c r="A124" s="43"/>
      <c r="B124" s="39" t="s">
        <v>163</v>
      </c>
      <c r="C124" s="83">
        <v>5510060912</v>
      </c>
      <c r="D124" s="84"/>
      <c r="E124" s="78">
        <f>E125</f>
        <v>18554600</v>
      </c>
    </row>
    <row r="125" spans="1:7">
      <c r="A125" s="43"/>
      <c r="B125" s="39" t="s">
        <v>112</v>
      </c>
      <c r="C125" s="83">
        <v>5510060912</v>
      </c>
      <c r="D125" s="84" t="s">
        <v>113</v>
      </c>
      <c r="E125" s="78">
        <f>'приложение 10'!I390</f>
        <v>18554600</v>
      </c>
    </row>
    <row r="126" spans="1:7" ht="37.5">
      <c r="A126" s="43"/>
      <c r="B126" s="39" t="s">
        <v>164</v>
      </c>
      <c r="C126" s="83">
        <v>5520000000</v>
      </c>
      <c r="D126" s="84"/>
      <c r="E126" s="78">
        <f>E127</f>
        <v>686100</v>
      </c>
    </row>
    <row r="127" spans="1:7" ht="145.9" customHeight="1">
      <c r="A127" s="43"/>
      <c r="B127" s="39" t="s">
        <v>165</v>
      </c>
      <c r="C127" s="83">
        <v>5520061650</v>
      </c>
      <c r="D127" s="84"/>
      <c r="E127" s="78">
        <f>E128</f>
        <v>686100</v>
      </c>
    </row>
    <row r="128" spans="1:7" ht="56.25">
      <c r="A128" s="43"/>
      <c r="B128" s="39" t="s">
        <v>109</v>
      </c>
      <c r="C128" s="83">
        <v>5520061650</v>
      </c>
      <c r="D128" s="84" t="s">
        <v>110</v>
      </c>
      <c r="E128" s="78">
        <f>'приложение 10'!I393</f>
        <v>686100</v>
      </c>
    </row>
    <row r="129" spans="1:1024" ht="56.25">
      <c r="A129" s="43"/>
      <c r="B129" s="39" t="s">
        <v>166</v>
      </c>
      <c r="C129" s="83">
        <v>5530000000</v>
      </c>
      <c r="D129" s="84"/>
      <c r="E129" s="78">
        <f>E130</f>
        <v>16907</v>
      </c>
    </row>
    <row r="130" spans="1:1024" ht="37.5">
      <c r="A130" s="43"/>
      <c r="B130" s="39" t="s">
        <v>167</v>
      </c>
      <c r="C130" s="83" t="s">
        <v>168</v>
      </c>
      <c r="D130" s="84"/>
      <c r="E130" s="78">
        <f>E131</f>
        <v>16907</v>
      </c>
    </row>
    <row r="131" spans="1:1024" ht="56.25">
      <c r="A131" s="43"/>
      <c r="B131" s="39" t="s">
        <v>109</v>
      </c>
      <c r="C131" s="83" t="s">
        <v>168</v>
      </c>
      <c r="D131" s="84" t="s">
        <v>110</v>
      </c>
      <c r="E131" s="78">
        <f>'приложение 10'!I396</f>
        <v>16907</v>
      </c>
    </row>
    <row r="132" spans="1:1024" s="72" customFormat="1" ht="37.5">
      <c r="A132" s="68" t="s">
        <v>71</v>
      </c>
      <c r="B132" s="30" t="s">
        <v>169</v>
      </c>
      <c r="C132" s="90">
        <v>5600000000</v>
      </c>
      <c r="D132" s="91"/>
      <c r="E132" s="76">
        <f>E133</f>
        <v>500000</v>
      </c>
      <c r="G132" s="73"/>
      <c r="AMJ132" s="42"/>
    </row>
    <row r="133" spans="1:1024" ht="56.25">
      <c r="A133" s="43"/>
      <c r="B133" s="39" t="s">
        <v>170</v>
      </c>
      <c r="C133" s="83">
        <v>5610000000</v>
      </c>
      <c r="D133" s="84"/>
      <c r="E133" s="78">
        <f>E134</f>
        <v>500000</v>
      </c>
    </row>
    <row r="134" spans="1:1024" ht="37.5">
      <c r="A134" s="43"/>
      <c r="B134" s="39" t="s">
        <v>171</v>
      </c>
      <c r="C134" s="83">
        <v>5610010550</v>
      </c>
      <c r="D134" s="84"/>
      <c r="E134" s="78">
        <f>E135</f>
        <v>500000</v>
      </c>
    </row>
    <row r="135" spans="1:1024" ht="56.25">
      <c r="A135" s="43"/>
      <c r="B135" s="39" t="s">
        <v>109</v>
      </c>
      <c r="C135" s="83">
        <v>5610010550</v>
      </c>
      <c r="D135" s="84" t="s">
        <v>110</v>
      </c>
      <c r="E135" s="78">
        <f>'приложение 10'!I162</f>
        <v>500000</v>
      </c>
    </row>
    <row r="136" spans="1:1024" s="72" customFormat="1" ht="56.25">
      <c r="A136" s="68" t="s">
        <v>74</v>
      </c>
      <c r="B136" s="30" t="s">
        <v>172</v>
      </c>
      <c r="C136" s="90">
        <v>5700000000</v>
      </c>
      <c r="D136" s="91"/>
      <c r="E136" s="76">
        <f>E137</f>
        <v>330000</v>
      </c>
      <c r="G136" s="73"/>
      <c r="AMJ136" s="42"/>
    </row>
    <row r="137" spans="1:1024" ht="37.5">
      <c r="A137" s="43"/>
      <c r="B137" s="39" t="s">
        <v>173</v>
      </c>
      <c r="C137" s="83">
        <v>5710000000</v>
      </c>
      <c r="D137" s="84"/>
      <c r="E137" s="78">
        <f>E138</f>
        <v>330000</v>
      </c>
    </row>
    <row r="138" spans="1:1024" ht="56.25">
      <c r="A138" s="43"/>
      <c r="B138" s="39" t="s">
        <v>174</v>
      </c>
      <c r="C138" s="83">
        <v>5710010400</v>
      </c>
      <c r="D138" s="84"/>
      <c r="E138" s="78">
        <f>E139</f>
        <v>330000</v>
      </c>
    </row>
    <row r="139" spans="1:1024" ht="56.25">
      <c r="A139" s="43"/>
      <c r="B139" s="39" t="s">
        <v>109</v>
      </c>
      <c r="C139" s="83">
        <v>5710010400</v>
      </c>
      <c r="D139" s="84" t="s">
        <v>110</v>
      </c>
      <c r="E139" s="78">
        <f>'приложение 10'!I166</f>
        <v>330000</v>
      </c>
    </row>
    <row r="140" spans="1:1024" s="72" customFormat="1" ht="37.5">
      <c r="A140" s="68" t="s">
        <v>79</v>
      </c>
      <c r="B140" s="68" t="s">
        <v>175</v>
      </c>
      <c r="C140" s="74">
        <v>5800000000</v>
      </c>
      <c r="D140" s="88"/>
      <c r="E140" s="76">
        <f>E141+E183+E201</f>
        <v>3351912593.4300003</v>
      </c>
      <c r="G140" s="73"/>
    </row>
    <row r="141" spans="1:1024" ht="37.5">
      <c r="A141" s="43"/>
      <c r="B141" s="43" t="s">
        <v>176</v>
      </c>
      <c r="C141" s="58">
        <v>5810000000</v>
      </c>
      <c r="D141" s="81"/>
      <c r="E141" s="78">
        <f>E148+E150+E152+E154+E142+E146+E162+E158+E173+E176+E144+E160+E156</f>
        <v>2914624552.4200001</v>
      </c>
    </row>
    <row r="142" spans="1:1024" ht="37.5">
      <c r="A142" s="43"/>
      <c r="B142" s="43" t="s">
        <v>136</v>
      </c>
      <c r="C142" s="58">
        <v>5810000590</v>
      </c>
      <c r="D142" s="81"/>
      <c r="E142" s="78">
        <f>E143</f>
        <v>509059047.96000004</v>
      </c>
    </row>
    <row r="143" spans="1:1024" ht="54" customHeight="1">
      <c r="A143" s="43"/>
      <c r="B143" s="43" t="s">
        <v>177</v>
      </c>
      <c r="C143" s="58">
        <v>5810000590</v>
      </c>
      <c r="D143" s="81">
        <v>600</v>
      </c>
      <c r="E143" s="78">
        <f>'приложение 10'!I427+'приложение 10'!I459</f>
        <v>509059047.96000004</v>
      </c>
    </row>
    <row r="144" spans="1:1024" ht="42.4" customHeight="1">
      <c r="A144" s="43"/>
      <c r="B144" s="39" t="s">
        <v>178</v>
      </c>
      <c r="C144" s="83">
        <v>5810009010</v>
      </c>
      <c r="D144" s="89"/>
      <c r="E144" s="78">
        <f>E145</f>
        <v>1546500</v>
      </c>
    </row>
    <row r="145" spans="1:5" ht="49.35" customHeight="1">
      <c r="A145" s="43"/>
      <c r="B145" s="39" t="s">
        <v>152</v>
      </c>
      <c r="C145" s="83">
        <v>5810009010</v>
      </c>
      <c r="D145" s="89">
        <v>600</v>
      </c>
      <c r="E145" s="78">
        <f>'приложение 10'!I461</f>
        <v>1546500</v>
      </c>
    </row>
    <row r="146" spans="1:5">
      <c r="A146" s="43"/>
      <c r="B146" s="43" t="s">
        <v>179</v>
      </c>
      <c r="C146" s="58">
        <v>5810009020</v>
      </c>
      <c r="D146" s="81"/>
      <c r="E146" s="78">
        <f>E147</f>
        <v>2809648</v>
      </c>
    </row>
    <row r="147" spans="1:5" ht="56.25">
      <c r="A147" s="43"/>
      <c r="B147" s="43" t="s">
        <v>152</v>
      </c>
      <c r="C147" s="58">
        <v>5810009020</v>
      </c>
      <c r="D147" s="81">
        <v>600</v>
      </c>
      <c r="E147" s="78">
        <f>'приложение 10'!I429+'приложение 10'!I463</f>
        <v>2809648</v>
      </c>
    </row>
    <row r="148" spans="1:5" ht="187.5">
      <c r="A148" s="43"/>
      <c r="B148" s="43" t="s">
        <v>180</v>
      </c>
      <c r="C148" s="58">
        <v>5810060820</v>
      </c>
      <c r="D148" s="81"/>
      <c r="E148" s="78">
        <f>E149</f>
        <v>4943700</v>
      </c>
    </row>
    <row r="149" spans="1:5" ht="56.25">
      <c r="A149" s="43"/>
      <c r="B149" s="43" t="s">
        <v>152</v>
      </c>
      <c r="C149" s="58">
        <v>5810060820</v>
      </c>
      <c r="D149" s="81">
        <v>600</v>
      </c>
      <c r="E149" s="78">
        <f>'приложение 10'!I431+'приложение 10'!I465</f>
        <v>4943700</v>
      </c>
    </row>
    <row r="150" spans="1:5" ht="98.65" customHeight="1">
      <c r="A150" s="43"/>
      <c r="B150" s="43" t="s">
        <v>181</v>
      </c>
      <c r="C150" s="58">
        <v>5810060860</v>
      </c>
      <c r="D150" s="81"/>
      <c r="E150" s="78">
        <f>E151</f>
        <v>1912020100</v>
      </c>
    </row>
    <row r="151" spans="1:5" ht="56.25">
      <c r="A151" s="43"/>
      <c r="B151" s="43" t="s">
        <v>152</v>
      </c>
      <c r="C151" s="58">
        <v>5810060860</v>
      </c>
      <c r="D151" s="81">
        <v>600</v>
      </c>
      <c r="E151" s="78">
        <f>'приложение 10'!I433+'приложение 10'!I467</f>
        <v>1912020100</v>
      </c>
    </row>
    <row r="152" spans="1:5" ht="196.35" customHeight="1">
      <c r="A152" s="43"/>
      <c r="B152" s="43" t="s">
        <v>182</v>
      </c>
      <c r="C152" s="58">
        <v>5810062370</v>
      </c>
      <c r="D152" s="81"/>
      <c r="E152" s="78">
        <f>E153</f>
        <v>52390800</v>
      </c>
    </row>
    <row r="153" spans="1:5" ht="56.25">
      <c r="A153" s="43"/>
      <c r="B153" s="43" t="s">
        <v>152</v>
      </c>
      <c r="C153" s="58">
        <v>5810062370</v>
      </c>
      <c r="D153" s="81">
        <v>600</v>
      </c>
      <c r="E153" s="78">
        <f>'приложение 10'!I469</f>
        <v>52390800</v>
      </c>
    </row>
    <row r="154" spans="1:5" ht="195.2" customHeight="1">
      <c r="A154" s="43"/>
      <c r="B154" s="43" t="s">
        <v>183</v>
      </c>
      <c r="C154" s="58">
        <v>5810062500</v>
      </c>
      <c r="D154" s="81"/>
      <c r="E154" s="78">
        <f>E155</f>
        <v>7071500</v>
      </c>
    </row>
    <row r="155" spans="1:5" ht="56.25">
      <c r="A155" s="43"/>
      <c r="B155" s="43" t="s">
        <v>152</v>
      </c>
      <c r="C155" s="58">
        <v>5810062500</v>
      </c>
      <c r="D155" s="81">
        <v>600</v>
      </c>
      <c r="E155" s="78">
        <f>'приложение 10'!I471</f>
        <v>7071500</v>
      </c>
    </row>
    <row r="156" spans="1:5" ht="56.25">
      <c r="A156" s="43"/>
      <c r="B156" s="39" t="s">
        <v>184</v>
      </c>
      <c r="C156" s="83">
        <v>5810062980</v>
      </c>
      <c r="D156" s="89"/>
      <c r="E156" s="78">
        <f>E157</f>
        <v>8600000</v>
      </c>
    </row>
    <row r="157" spans="1:5" ht="56.25">
      <c r="A157" s="43"/>
      <c r="B157" s="39" t="s">
        <v>152</v>
      </c>
      <c r="C157" s="83">
        <v>5810062980</v>
      </c>
      <c r="D157" s="89">
        <v>600</v>
      </c>
      <c r="E157" s="78">
        <f>'приложение 10'!I435+'приложение 10'!I473</f>
        <v>8600000</v>
      </c>
    </row>
    <row r="158" spans="1:5" ht="168.75">
      <c r="A158" s="43"/>
      <c r="B158" s="43" t="s">
        <v>185</v>
      </c>
      <c r="C158" s="58">
        <v>5810063540</v>
      </c>
      <c r="D158" s="81"/>
      <c r="E158" s="78">
        <f>E159</f>
        <v>2309200</v>
      </c>
    </row>
    <row r="159" spans="1:5" ht="56.25">
      <c r="A159" s="43"/>
      <c r="B159" s="43" t="s">
        <v>152</v>
      </c>
      <c r="C159" s="58">
        <v>5810063540</v>
      </c>
      <c r="D159" s="81">
        <v>600</v>
      </c>
      <c r="E159" s="78">
        <f>'приложение 10'!I475</f>
        <v>2309200</v>
      </c>
    </row>
    <row r="160" spans="1:5" ht="147" customHeight="1">
      <c r="A160" s="43"/>
      <c r="B160" s="39" t="s">
        <v>186</v>
      </c>
      <c r="C160" s="83" t="s">
        <v>187</v>
      </c>
      <c r="D160" s="89"/>
      <c r="E160" s="78">
        <f>E161</f>
        <v>96347800</v>
      </c>
    </row>
    <row r="161" spans="1:5" ht="56.25">
      <c r="A161" s="43"/>
      <c r="B161" s="39" t="s">
        <v>152</v>
      </c>
      <c r="C161" s="83" t="s">
        <v>187</v>
      </c>
      <c r="D161" s="89">
        <v>600</v>
      </c>
      <c r="E161" s="78">
        <f>'приложение 10'!I477</f>
        <v>96347800</v>
      </c>
    </row>
    <row r="162" spans="1:5" ht="37.5">
      <c r="A162" s="43"/>
      <c r="B162" s="43" t="s">
        <v>188</v>
      </c>
      <c r="C162" s="58">
        <v>5810100000</v>
      </c>
      <c r="D162" s="81"/>
      <c r="E162" s="78">
        <f>E163+E165+E171+E169+E167</f>
        <v>207661356.45999998</v>
      </c>
    </row>
    <row r="163" spans="1:5" ht="37.5">
      <c r="A163" s="43"/>
      <c r="B163" s="43" t="s">
        <v>188</v>
      </c>
      <c r="C163" s="58">
        <v>5810100590</v>
      </c>
      <c r="D163" s="81"/>
      <c r="E163" s="78">
        <f>E164</f>
        <v>64147856.459999993</v>
      </c>
    </row>
    <row r="164" spans="1:5" ht="56.25">
      <c r="A164" s="43"/>
      <c r="B164" s="43" t="s">
        <v>152</v>
      </c>
      <c r="C164" s="58">
        <v>5810100590</v>
      </c>
      <c r="D164" s="81">
        <v>600</v>
      </c>
      <c r="E164" s="78">
        <f>'приложение 10'!I480+'приложение 10'!I438</f>
        <v>64147856.459999993</v>
      </c>
    </row>
    <row r="165" spans="1:5" ht="93.75" hidden="1">
      <c r="A165" s="43"/>
      <c r="B165" s="43" t="s">
        <v>189</v>
      </c>
      <c r="C165" s="58" t="s">
        <v>190</v>
      </c>
      <c r="D165" s="81"/>
      <c r="E165" s="78">
        <f>E166</f>
        <v>0</v>
      </c>
    </row>
    <row r="166" spans="1:5" ht="56.25" hidden="1">
      <c r="A166" s="43"/>
      <c r="B166" s="43" t="s">
        <v>152</v>
      </c>
      <c r="C166" s="58" t="s">
        <v>190</v>
      </c>
      <c r="D166" s="81">
        <v>600</v>
      </c>
      <c r="E166" s="78">
        <f>'приложение 10'!I482</f>
        <v>0</v>
      </c>
    </row>
    <row r="167" spans="1:5" ht="136.69999999999999" customHeight="1">
      <c r="A167" s="43"/>
      <c r="B167" s="39" t="s">
        <v>191</v>
      </c>
      <c r="C167" s="83" t="s">
        <v>192</v>
      </c>
      <c r="D167" s="89"/>
      <c r="E167" s="78">
        <f>E168</f>
        <v>125364900</v>
      </c>
    </row>
    <row r="168" spans="1:5" ht="56.25">
      <c r="A168" s="43"/>
      <c r="B168" s="39" t="s">
        <v>152</v>
      </c>
      <c r="C168" s="83" t="s">
        <v>192</v>
      </c>
      <c r="D168" s="89">
        <v>600</v>
      </c>
      <c r="E168" s="78">
        <f>'приложение 10'!I484</f>
        <v>125364900</v>
      </c>
    </row>
    <row r="169" spans="1:5" ht="300" hidden="1">
      <c r="A169" s="43"/>
      <c r="B169" s="39" t="s">
        <v>193</v>
      </c>
      <c r="C169" s="83" t="s">
        <v>194</v>
      </c>
      <c r="D169" s="89"/>
      <c r="E169" s="78">
        <f>E170</f>
        <v>0</v>
      </c>
    </row>
    <row r="170" spans="1:5" ht="56.25" hidden="1">
      <c r="A170" s="43"/>
      <c r="B170" s="39" t="s">
        <v>152</v>
      </c>
      <c r="C170" s="83" t="s">
        <v>194</v>
      </c>
      <c r="D170" s="89">
        <v>600</v>
      </c>
      <c r="E170" s="78">
        <f>'приложение 10'!I486</f>
        <v>0</v>
      </c>
    </row>
    <row r="171" spans="1:5" ht="71.099999999999994" customHeight="1">
      <c r="A171" s="43"/>
      <c r="B171" s="43" t="s">
        <v>195</v>
      </c>
      <c r="C171" s="58" t="s">
        <v>196</v>
      </c>
      <c r="D171" s="81"/>
      <c r="E171" s="78">
        <f>E172</f>
        <v>18148600</v>
      </c>
    </row>
    <row r="172" spans="1:5" ht="56.25">
      <c r="A172" s="43"/>
      <c r="B172" s="43" t="s">
        <v>152</v>
      </c>
      <c r="C172" s="58" t="s">
        <v>196</v>
      </c>
      <c r="D172" s="81">
        <v>600</v>
      </c>
      <c r="E172" s="78">
        <f>'приложение 10'!I488</f>
        <v>18148600</v>
      </c>
    </row>
    <row r="173" spans="1:5" ht="37.5" hidden="1">
      <c r="A173" s="43"/>
      <c r="B173" s="43" t="s">
        <v>197</v>
      </c>
      <c r="C173" s="58" t="s">
        <v>198</v>
      </c>
      <c r="D173" s="81"/>
      <c r="E173" s="78">
        <f>E174</f>
        <v>0</v>
      </c>
    </row>
    <row r="174" spans="1:5" ht="93.75" hidden="1">
      <c r="A174" s="43"/>
      <c r="B174" s="43" t="s">
        <v>199</v>
      </c>
      <c r="C174" s="58" t="s">
        <v>200</v>
      </c>
      <c r="D174" s="81"/>
      <c r="E174" s="78">
        <f>E175</f>
        <v>0</v>
      </c>
    </row>
    <row r="175" spans="1:5" ht="56.25" hidden="1">
      <c r="A175" s="43"/>
      <c r="B175" s="43" t="s">
        <v>152</v>
      </c>
      <c r="C175" s="58" t="s">
        <v>200</v>
      </c>
      <c r="D175" s="81">
        <v>600</v>
      </c>
      <c r="E175" s="78">
        <f>'приложение 10'!I491</f>
        <v>0</v>
      </c>
    </row>
    <row r="176" spans="1:5">
      <c r="A176" s="43"/>
      <c r="B176" s="43" t="s">
        <v>201</v>
      </c>
      <c r="C176" s="58" t="s">
        <v>202</v>
      </c>
      <c r="D176" s="81"/>
      <c r="E176" s="78">
        <f>E179+E181+E177</f>
        <v>109864900</v>
      </c>
    </row>
    <row r="177" spans="1:5" ht="225">
      <c r="A177" s="43"/>
      <c r="B177" s="39" t="s">
        <v>203</v>
      </c>
      <c r="C177" s="83" t="s">
        <v>204</v>
      </c>
      <c r="D177" s="89"/>
      <c r="E177" s="78">
        <f>E178</f>
        <v>2499800</v>
      </c>
    </row>
    <row r="178" spans="1:5" ht="56.25">
      <c r="A178" s="43"/>
      <c r="B178" s="39" t="s">
        <v>152</v>
      </c>
      <c r="C178" s="83" t="s">
        <v>204</v>
      </c>
      <c r="D178" s="89">
        <v>600</v>
      </c>
      <c r="E178" s="78">
        <f>'приложение 10'!I550</f>
        <v>2499800</v>
      </c>
    </row>
    <row r="179" spans="1:5" ht="83.85" customHeight="1">
      <c r="A179" s="43"/>
      <c r="B179" s="43" t="s">
        <v>199</v>
      </c>
      <c r="C179" s="58" t="s">
        <v>205</v>
      </c>
      <c r="D179" s="81"/>
      <c r="E179" s="78">
        <f>E180</f>
        <v>8012100</v>
      </c>
    </row>
    <row r="180" spans="1:5" ht="56.25">
      <c r="A180" s="43"/>
      <c r="B180" s="43" t="s">
        <v>152</v>
      </c>
      <c r="C180" s="58" t="s">
        <v>205</v>
      </c>
      <c r="D180" s="81">
        <v>600</v>
      </c>
      <c r="E180" s="78">
        <f>'приложение 10'!I494</f>
        <v>8012100</v>
      </c>
    </row>
    <row r="181" spans="1:5" ht="300">
      <c r="A181" s="43"/>
      <c r="B181" s="43" t="s">
        <v>193</v>
      </c>
      <c r="C181" s="58" t="s">
        <v>206</v>
      </c>
      <c r="D181" s="81"/>
      <c r="E181" s="78">
        <f>E182</f>
        <v>99353000</v>
      </c>
    </row>
    <row r="182" spans="1:5" ht="56.25">
      <c r="A182" s="43"/>
      <c r="B182" s="43" t="s">
        <v>152</v>
      </c>
      <c r="C182" s="58" t="s">
        <v>206</v>
      </c>
      <c r="D182" s="81">
        <v>600</v>
      </c>
      <c r="E182" s="78">
        <f>'приложение 10'!I496</f>
        <v>99353000</v>
      </c>
    </row>
    <row r="183" spans="1:5">
      <c r="A183" s="43"/>
      <c r="B183" s="43" t="s">
        <v>207</v>
      </c>
      <c r="C183" s="58">
        <v>5820000000</v>
      </c>
      <c r="D183" s="81"/>
      <c r="E183" s="78">
        <f>E184+E192+E190+E198+E187+E194+E196</f>
        <v>412877227.00999999</v>
      </c>
    </row>
    <row r="184" spans="1:5" ht="37.5">
      <c r="A184" s="43"/>
      <c r="B184" s="79" t="s">
        <v>136</v>
      </c>
      <c r="C184" s="58">
        <v>5820000590</v>
      </c>
      <c r="D184" s="81"/>
      <c r="E184" s="78">
        <f>E185+E186</f>
        <v>338232638.69999999</v>
      </c>
    </row>
    <row r="185" spans="1:5" ht="56.25">
      <c r="A185" s="43"/>
      <c r="B185" s="43" t="s">
        <v>152</v>
      </c>
      <c r="C185" s="58">
        <v>5820000590</v>
      </c>
      <c r="D185" s="81">
        <v>600</v>
      </c>
      <c r="E185" s="78">
        <f>'приложение 10'!I515+'приложение 10'!I613+'приложение 10'!I593</f>
        <v>338232638.69999999</v>
      </c>
    </row>
    <row r="186" spans="1:5" hidden="1">
      <c r="A186" s="43"/>
      <c r="B186" s="43" t="s">
        <v>112</v>
      </c>
      <c r="C186" s="58">
        <v>5820000590</v>
      </c>
      <c r="D186" s="81">
        <v>800</v>
      </c>
      <c r="E186" s="78">
        <f>'приложение 10'!I516</f>
        <v>0</v>
      </c>
    </row>
    <row r="187" spans="1:5" ht="37.5">
      <c r="A187" s="43"/>
      <c r="B187" s="39" t="s">
        <v>208</v>
      </c>
      <c r="C187" s="83">
        <v>5820010660</v>
      </c>
      <c r="D187" s="81"/>
      <c r="E187" s="78">
        <f>E188+E189</f>
        <v>44518400</v>
      </c>
    </row>
    <row r="188" spans="1:5" ht="56.25">
      <c r="A188" s="43"/>
      <c r="B188" s="39" t="s">
        <v>152</v>
      </c>
      <c r="C188" s="83">
        <v>5820010660</v>
      </c>
      <c r="D188" s="89">
        <v>600</v>
      </c>
      <c r="E188" s="78">
        <f>'приложение 10'!I518+'приложение 10'!I595</f>
        <v>44518400</v>
      </c>
    </row>
    <row r="189" spans="1:5" hidden="1">
      <c r="A189" s="43"/>
      <c r="B189" s="39" t="s">
        <v>112</v>
      </c>
      <c r="C189" s="83">
        <v>5820010660</v>
      </c>
      <c r="D189" s="89">
        <v>800</v>
      </c>
      <c r="E189" s="78">
        <f>'приложение 10'!I519</f>
        <v>0</v>
      </c>
    </row>
    <row r="190" spans="1:5" ht="181.35" customHeight="1">
      <c r="A190" s="43"/>
      <c r="B190" s="43" t="s">
        <v>209</v>
      </c>
      <c r="C190" s="58">
        <v>5820060740</v>
      </c>
      <c r="D190" s="77"/>
      <c r="E190" s="78">
        <f>E191</f>
        <v>156288</v>
      </c>
    </row>
    <row r="191" spans="1:5" ht="56.25">
      <c r="A191" s="43"/>
      <c r="B191" s="43" t="s">
        <v>152</v>
      </c>
      <c r="C191" s="58">
        <v>5820060740</v>
      </c>
      <c r="D191" s="77" t="s">
        <v>153</v>
      </c>
      <c r="E191" s="78">
        <f>'приложение 10'!I521+'приложение 10'!I597</f>
        <v>156288</v>
      </c>
    </row>
    <row r="192" spans="1:5" ht="187.5">
      <c r="A192" s="43"/>
      <c r="B192" s="43" t="s">
        <v>180</v>
      </c>
      <c r="C192" s="58">
        <v>5820060820</v>
      </c>
      <c r="D192" s="81"/>
      <c r="E192" s="78">
        <f>E193</f>
        <v>132300</v>
      </c>
    </row>
    <row r="193" spans="1:5" ht="56.25">
      <c r="A193" s="43"/>
      <c r="B193" s="43" t="s">
        <v>152</v>
      </c>
      <c r="C193" s="58">
        <v>5820060820</v>
      </c>
      <c r="D193" s="81">
        <v>600</v>
      </c>
      <c r="E193" s="78">
        <f>'приложение 10'!I615</f>
        <v>132300</v>
      </c>
    </row>
    <row r="194" spans="1:5" ht="56.25">
      <c r="A194" s="43"/>
      <c r="B194" s="39" t="s">
        <v>184</v>
      </c>
      <c r="C194" s="83">
        <v>5820062980</v>
      </c>
      <c r="D194" s="89"/>
      <c r="E194" s="78">
        <f>E195</f>
        <v>300000</v>
      </c>
    </row>
    <row r="195" spans="1:5" ht="56.25">
      <c r="A195" s="43"/>
      <c r="B195" s="39" t="s">
        <v>152</v>
      </c>
      <c r="C195" s="83">
        <v>5820062980</v>
      </c>
      <c r="D195" s="89">
        <v>600</v>
      </c>
      <c r="E195" s="78">
        <f>'приложение 10'!I617</f>
        <v>300000</v>
      </c>
    </row>
    <row r="196" spans="1:5" ht="206.25">
      <c r="A196" s="43"/>
      <c r="B196" s="39" t="s">
        <v>210</v>
      </c>
      <c r="C196" s="83" t="s">
        <v>211</v>
      </c>
      <c r="D196" s="89"/>
      <c r="E196" s="78">
        <f>E197</f>
        <v>17650000</v>
      </c>
    </row>
    <row r="197" spans="1:5" ht="56.25">
      <c r="A197" s="43"/>
      <c r="B197" s="39" t="s">
        <v>152</v>
      </c>
      <c r="C197" s="83" t="s">
        <v>211</v>
      </c>
      <c r="D197" s="89">
        <v>600</v>
      </c>
      <c r="E197" s="78">
        <f>'приложение 10'!I619</f>
        <v>17650000</v>
      </c>
    </row>
    <row r="198" spans="1:5" ht="101.1" customHeight="1">
      <c r="A198" s="43"/>
      <c r="B198" s="43" t="s">
        <v>212</v>
      </c>
      <c r="C198" s="58">
        <v>5820100000</v>
      </c>
      <c r="D198" s="81"/>
      <c r="E198" s="78">
        <f>E199</f>
        <v>11887600.310000001</v>
      </c>
    </row>
    <row r="199" spans="1:5" ht="37.5">
      <c r="A199" s="43"/>
      <c r="B199" s="43" t="s">
        <v>188</v>
      </c>
      <c r="C199" s="58">
        <v>5820100590</v>
      </c>
      <c r="D199" s="81"/>
      <c r="E199" s="78">
        <f>E200</f>
        <v>11887600.310000001</v>
      </c>
    </row>
    <row r="200" spans="1:5" ht="56.25">
      <c r="A200" s="43"/>
      <c r="B200" s="43" t="s">
        <v>152</v>
      </c>
      <c r="C200" s="58">
        <v>5820100590</v>
      </c>
      <c r="D200" s="81">
        <v>600</v>
      </c>
      <c r="E200" s="78">
        <f>'приложение 10'!I524+'приложение 10'!I600</f>
        <v>11887600.310000001</v>
      </c>
    </row>
    <row r="201" spans="1:5">
      <c r="A201" s="43"/>
      <c r="B201" s="43" t="s">
        <v>213</v>
      </c>
      <c r="C201" s="58">
        <v>5830000000</v>
      </c>
      <c r="D201" s="81"/>
      <c r="E201" s="78">
        <f>E202+E204+E207</f>
        <v>24410814</v>
      </c>
    </row>
    <row r="202" spans="1:5" ht="37.5">
      <c r="A202" s="43"/>
      <c r="B202" s="43" t="s">
        <v>136</v>
      </c>
      <c r="C202" s="58">
        <v>5830000590</v>
      </c>
      <c r="D202" s="81"/>
      <c r="E202" s="78">
        <f>E203</f>
        <v>10511714</v>
      </c>
    </row>
    <row r="203" spans="1:5" ht="56.25">
      <c r="A203" s="43"/>
      <c r="B203" s="43" t="s">
        <v>152</v>
      </c>
      <c r="C203" s="58">
        <v>5830000590</v>
      </c>
      <c r="D203" s="81">
        <v>600</v>
      </c>
      <c r="E203" s="78">
        <f>'приложение 10'!I553</f>
        <v>10511714</v>
      </c>
    </row>
    <row r="204" spans="1:5" ht="131.25">
      <c r="A204" s="43"/>
      <c r="B204" s="39" t="s">
        <v>214</v>
      </c>
      <c r="C204" s="83">
        <v>5830060710</v>
      </c>
      <c r="D204" s="89"/>
      <c r="E204" s="78">
        <f>E205+E206</f>
        <v>12624100</v>
      </c>
    </row>
    <row r="205" spans="1:5" ht="56.25">
      <c r="A205" s="43"/>
      <c r="B205" s="39" t="s">
        <v>109</v>
      </c>
      <c r="C205" s="83">
        <v>5830060710</v>
      </c>
      <c r="D205" s="89">
        <v>200</v>
      </c>
      <c r="E205" s="78">
        <f>'приложение 10'!I586</f>
        <v>184700</v>
      </c>
    </row>
    <row r="206" spans="1:5" ht="37.5">
      <c r="A206" s="43"/>
      <c r="B206" s="39" t="s">
        <v>148</v>
      </c>
      <c r="C206" s="83">
        <v>5830060710</v>
      </c>
      <c r="D206" s="89">
        <v>300</v>
      </c>
      <c r="E206" s="78">
        <f>'приложение 10'!I587</f>
        <v>12439400</v>
      </c>
    </row>
    <row r="207" spans="1:5" ht="37.5">
      <c r="A207" s="43"/>
      <c r="B207" s="39" t="s">
        <v>215</v>
      </c>
      <c r="C207" s="83">
        <v>5830100000</v>
      </c>
      <c r="D207" s="89"/>
      <c r="E207" s="78">
        <f>E208</f>
        <v>1275000</v>
      </c>
    </row>
    <row r="208" spans="1:5" ht="37.5">
      <c r="A208" s="43"/>
      <c r="B208" s="39" t="s">
        <v>136</v>
      </c>
      <c r="C208" s="83">
        <v>5830100590</v>
      </c>
      <c r="D208" s="89"/>
      <c r="E208" s="78">
        <f>E210+E209+E211</f>
        <v>1275000</v>
      </c>
    </row>
    <row r="209" spans="1:7" ht="56.25">
      <c r="A209" s="43"/>
      <c r="B209" s="39" t="s">
        <v>109</v>
      </c>
      <c r="C209" s="83">
        <v>5830100590</v>
      </c>
      <c r="D209" s="89">
        <v>200</v>
      </c>
      <c r="E209" s="78">
        <f>'приложение 10'!I556</f>
        <v>306000</v>
      </c>
    </row>
    <row r="210" spans="1:7" ht="37.5">
      <c r="A210" s="43"/>
      <c r="B210" s="39" t="s">
        <v>148</v>
      </c>
      <c r="C210" s="83">
        <v>5830100590</v>
      </c>
      <c r="D210" s="89">
        <v>300</v>
      </c>
      <c r="E210" s="78">
        <f>'приложение 10'!I557</f>
        <v>828000</v>
      </c>
    </row>
    <row r="211" spans="1:7" ht="56.25">
      <c r="A211" s="43"/>
      <c r="B211" s="43" t="s">
        <v>152</v>
      </c>
      <c r="C211" s="83">
        <v>5830100590</v>
      </c>
      <c r="D211" s="89">
        <v>600</v>
      </c>
      <c r="E211" s="78">
        <f>'приложение 10'!I558</f>
        <v>141000</v>
      </c>
    </row>
    <row r="212" spans="1:7" s="72" customFormat="1" ht="84.95" customHeight="1">
      <c r="A212" s="68" t="s">
        <v>86</v>
      </c>
      <c r="B212" s="92" t="s">
        <v>216</v>
      </c>
      <c r="C212" s="74">
        <v>5900000000</v>
      </c>
      <c r="D212" s="88"/>
      <c r="E212" s="76">
        <f>E213+E218</f>
        <v>95092800</v>
      </c>
      <c r="G212" s="73"/>
    </row>
    <row r="213" spans="1:7">
      <c r="A213" s="43"/>
      <c r="B213" s="43" t="s">
        <v>217</v>
      </c>
      <c r="C213" s="58">
        <v>5920000000</v>
      </c>
      <c r="D213" s="81"/>
      <c r="E213" s="78">
        <f>E214+E216</f>
        <v>62280400</v>
      </c>
    </row>
    <row r="214" spans="1:7" ht="37.5">
      <c r="A214" s="43"/>
      <c r="B214" s="79" t="s">
        <v>136</v>
      </c>
      <c r="C214" s="58">
        <v>5920000590</v>
      </c>
      <c r="D214" s="81"/>
      <c r="E214" s="78">
        <f>E215</f>
        <v>62280400</v>
      </c>
    </row>
    <row r="215" spans="1:7" ht="56.25">
      <c r="A215" s="43"/>
      <c r="B215" s="43" t="s">
        <v>152</v>
      </c>
      <c r="C215" s="58">
        <v>5920000590</v>
      </c>
      <c r="D215" s="81">
        <v>600</v>
      </c>
      <c r="E215" s="78">
        <f>'приложение 10'!I637</f>
        <v>62280400</v>
      </c>
    </row>
    <row r="216" spans="1:7" ht="37.5" hidden="1">
      <c r="A216" s="43"/>
      <c r="B216" s="39" t="s">
        <v>218</v>
      </c>
      <c r="C216" s="83">
        <v>5920011040</v>
      </c>
      <c r="D216" s="89"/>
      <c r="E216" s="78">
        <f>E217</f>
        <v>0</v>
      </c>
    </row>
    <row r="217" spans="1:7" ht="56.25" hidden="1">
      <c r="A217" s="43"/>
      <c r="B217" s="39" t="s">
        <v>152</v>
      </c>
      <c r="C217" s="83">
        <v>5920011040</v>
      </c>
      <c r="D217" s="89">
        <v>600</v>
      </c>
      <c r="E217" s="78">
        <f>'приложение 10'!I658</f>
        <v>0</v>
      </c>
    </row>
    <row r="218" spans="1:7" ht="37.5">
      <c r="A218" s="43"/>
      <c r="B218" s="43" t="s">
        <v>219</v>
      </c>
      <c r="C218" s="58">
        <v>5930000000</v>
      </c>
      <c r="D218" s="81"/>
      <c r="E218" s="78">
        <f>E219+E221</f>
        <v>32812400</v>
      </c>
    </row>
    <row r="219" spans="1:7" ht="37.5">
      <c r="A219" s="43"/>
      <c r="B219" s="79" t="s">
        <v>136</v>
      </c>
      <c r="C219" s="58">
        <v>5930000590</v>
      </c>
      <c r="D219" s="81"/>
      <c r="E219" s="78">
        <f>E220</f>
        <v>32324500</v>
      </c>
    </row>
    <row r="220" spans="1:7" ht="56.25">
      <c r="A220" s="43"/>
      <c r="B220" s="43" t="s">
        <v>152</v>
      </c>
      <c r="C220" s="58">
        <v>5930000590</v>
      </c>
      <c r="D220" s="81">
        <v>600</v>
      </c>
      <c r="E220" s="78">
        <f>'приложение 10'!I640</f>
        <v>32324500</v>
      </c>
    </row>
    <row r="221" spans="1:7" ht="37.5">
      <c r="A221" s="43"/>
      <c r="B221" s="43" t="s">
        <v>220</v>
      </c>
      <c r="C221" s="58" t="s">
        <v>221</v>
      </c>
      <c r="D221" s="81"/>
      <c r="E221" s="78">
        <f>E222</f>
        <v>487900</v>
      </c>
    </row>
    <row r="222" spans="1:7" ht="56.25">
      <c r="A222" s="43"/>
      <c r="B222" s="43" t="s">
        <v>177</v>
      </c>
      <c r="C222" s="58" t="s">
        <v>221</v>
      </c>
      <c r="D222" s="81">
        <v>600</v>
      </c>
      <c r="E222" s="78">
        <f>'приложение 10'!I642</f>
        <v>487900</v>
      </c>
    </row>
    <row r="223" spans="1:7" s="72" customFormat="1" ht="56.25">
      <c r="A223" s="68" t="s">
        <v>222</v>
      </c>
      <c r="B223" s="30" t="s">
        <v>223</v>
      </c>
      <c r="C223" s="90">
        <v>600000000</v>
      </c>
      <c r="D223" s="91"/>
      <c r="E223" s="76">
        <f>E224</f>
        <v>5997800</v>
      </c>
      <c r="G223" s="73"/>
    </row>
    <row r="224" spans="1:7" ht="37.5">
      <c r="A224" s="43"/>
      <c r="B224" s="39" t="s">
        <v>224</v>
      </c>
      <c r="C224" s="83">
        <v>6010000000</v>
      </c>
      <c r="D224" s="84"/>
      <c r="E224" s="78">
        <f>E227+E225</f>
        <v>5997800</v>
      </c>
    </row>
    <row r="225" spans="1:7" ht="37.5" hidden="1">
      <c r="A225" s="43"/>
      <c r="B225" s="39" t="s">
        <v>225</v>
      </c>
      <c r="C225" s="83">
        <v>6010010680</v>
      </c>
      <c r="D225" s="84"/>
      <c r="E225" s="78">
        <f>E226</f>
        <v>0</v>
      </c>
    </row>
    <row r="226" spans="1:7" ht="37.5" hidden="1">
      <c r="A226" s="43"/>
      <c r="B226" s="39" t="s">
        <v>148</v>
      </c>
      <c r="C226" s="83">
        <v>6010010680</v>
      </c>
      <c r="D226" s="84" t="s">
        <v>149</v>
      </c>
      <c r="E226" s="78">
        <f>'приложение 10'!I309</f>
        <v>0</v>
      </c>
    </row>
    <row r="227" spans="1:7" ht="37.5">
      <c r="A227" s="43"/>
      <c r="B227" s="39" t="s">
        <v>226</v>
      </c>
      <c r="C227" s="83" t="s">
        <v>227</v>
      </c>
      <c r="D227" s="84"/>
      <c r="E227" s="78">
        <f>E228</f>
        <v>5997800</v>
      </c>
    </row>
    <row r="228" spans="1:7" ht="37.5">
      <c r="A228" s="43"/>
      <c r="B228" s="39" t="s">
        <v>148</v>
      </c>
      <c r="C228" s="83" t="s">
        <v>227</v>
      </c>
      <c r="D228" s="84" t="s">
        <v>149</v>
      </c>
      <c r="E228" s="78">
        <f>'приложение 10'!I311</f>
        <v>5997800</v>
      </c>
    </row>
    <row r="229" spans="1:7" s="72" customFormat="1" ht="37.5">
      <c r="A229" s="68" t="s">
        <v>228</v>
      </c>
      <c r="B229" s="68" t="s">
        <v>229</v>
      </c>
      <c r="C229" s="74">
        <v>6100000000</v>
      </c>
      <c r="D229" s="85"/>
      <c r="E229" s="76">
        <f>E230</f>
        <v>184419212</v>
      </c>
      <c r="G229" s="73"/>
    </row>
    <row r="230" spans="1:7" ht="37.5">
      <c r="A230" s="43"/>
      <c r="B230" s="39" t="s">
        <v>230</v>
      </c>
      <c r="C230" s="83">
        <v>6110000000</v>
      </c>
      <c r="D230" s="84"/>
      <c r="E230" s="78">
        <f>E246+E231+E239+E243+E237+E233+E235+E241</f>
        <v>184419212</v>
      </c>
    </row>
    <row r="231" spans="1:7" ht="37.5">
      <c r="A231" s="43"/>
      <c r="B231" s="39" t="s">
        <v>136</v>
      </c>
      <c r="C231" s="83">
        <v>6110000590</v>
      </c>
      <c r="D231" s="84"/>
      <c r="E231" s="78">
        <f>E232</f>
        <v>165244300</v>
      </c>
    </row>
    <row r="232" spans="1:7" ht="56.25">
      <c r="A232" s="43"/>
      <c r="B232" s="39" t="s">
        <v>177</v>
      </c>
      <c r="C232" s="83">
        <v>6110000590</v>
      </c>
      <c r="D232" s="84" t="s">
        <v>153</v>
      </c>
      <c r="E232" s="78">
        <f>'приложение 10'!I701</f>
        <v>165244300</v>
      </c>
    </row>
    <row r="233" spans="1:7" ht="37.5">
      <c r="A233" s="43"/>
      <c r="B233" s="39" t="s">
        <v>178</v>
      </c>
      <c r="C233" s="83">
        <v>6110009010</v>
      </c>
      <c r="D233" s="84"/>
      <c r="E233" s="78">
        <f>E234</f>
        <v>4000000</v>
      </c>
    </row>
    <row r="234" spans="1:7" ht="56.25">
      <c r="A234" s="43"/>
      <c r="B234" s="39" t="s">
        <v>177</v>
      </c>
      <c r="C234" s="83">
        <v>6110009010</v>
      </c>
      <c r="D234" s="84" t="s">
        <v>153</v>
      </c>
      <c r="E234" s="78">
        <f>'приложение 10'!I703</f>
        <v>4000000</v>
      </c>
    </row>
    <row r="235" spans="1:7" ht="180.2" customHeight="1">
      <c r="A235" s="43"/>
      <c r="B235" s="39" t="s">
        <v>209</v>
      </c>
      <c r="C235" s="83">
        <v>6110060740</v>
      </c>
      <c r="D235" s="84"/>
      <c r="E235" s="78">
        <f>E236</f>
        <v>7812</v>
      </c>
    </row>
    <row r="236" spans="1:7" ht="56.25">
      <c r="A236" s="43"/>
      <c r="B236" s="39" t="s">
        <v>177</v>
      </c>
      <c r="C236" s="83">
        <v>6110060740</v>
      </c>
      <c r="D236" s="84" t="s">
        <v>153</v>
      </c>
      <c r="E236" s="78">
        <f>'приложение 10'!I705</f>
        <v>7812</v>
      </c>
    </row>
    <row r="237" spans="1:7" ht="148.15" customHeight="1">
      <c r="A237" s="43"/>
      <c r="B237" s="39" t="s">
        <v>180</v>
      </c>
      <c r="C237" s="83">
        <v>6110060820</v>
      </c>
      <c r="D237" s="84"/>
      <c r="E237" s="78">
        <f>E238</f>
        <v>29700</v>
      </c>
    </row>
    <row r="238" spans="1:7" ht="56.25">
      <c r="A238" s="43"/>
      <c r="B238" s="39" t="s">
        <v>152</v>
      </c>
      <c r="C238" s="83">
        <v>6110060820</v>
      </c>
      <c r="D238" s="84" t="s">
        <v>153</v>
      </c>
      <c r="E238" s="78">
        <f>'приложение 10'!I696</f>
        <v>29700</v>
      </c>
    </row>
    <row r="239" spans="1:7" ht="56.25">
      <c r="A239" s="43"/>
      <c r="B239" s="39" t="s">
        <v>231</v>
      </c>
      <c r="C239" s="83" t="s">
        <v>232</v>
      </c>
      <c r="D239" s="84"/>
      <c r="E239" s="78">
        <f>E240</f>
        <v>1601800</v>
      </c>
    </row>
    <row r="240" spans="1:7" ht="56.25">
      <c r="A240" s="43"/>
      <c r="B240" s="39" t="s">
        <v>177</v>
      </c>
      <c r="C240" s="83" t="s">
        <v>232</v>
      </c>
      <c r="D240" s="84" t="s">
        <v>153</v>
      </c>
      <c r="E240" s="78">
        <f>'приложение 10'!I707</f>
        <v>1601800</v>
      </c>
    </row>
    <row r="241" spans="1:1024" ht="148.15" customHeight="1">
      <c r="A241" s="43"/>
      <c r="B241" s="39" t="s">
        <v>233</v>
      </c>
      <c r="C241" s="83" t="s">
        <v>234</v>
      </c>
      <c r="D241" s="84"/>
      <c r="E241" s="78">
        <f>E242</f>
        <v>5735600</v>
      </c>
    </row>
    <row r="242" spans="1:1024" ht="56.25">
      <c r="A242" s="43"/>
      <c r="B242" s="39" t="s">
        <v>177</v>
      </c>
      <c r="C242" s="83" t="s">
        <v>234</v>
      </c>
      <c r="D242" s="84" t="s">
        <v>153</v>
      </c>
      <c r="E242" s="78">
        <f>'приложение 10'!I709</f>
        <v>5735600</v>
      </c>
    </row>
    <row r="243" spans="1:1024" ht="56.25">
      <c r="A243" s="43"/>
      <c r="B243" s="39" t="s">
        <v>235</v>
      </c>
      <c r="C243" s="83">
        <v>6110100000</v>
      </c>
      <c r="D243" s="84"/>
      <c r="E243" s="78">
        <f>E244</f>
        <v>600000</v>
      </c>
    </row>
    <row r="244" spans="1:1024" ht="37.5">
      <c r="A244" s="43"/>
      <c r="B244" s="39" t="s">
        <v>136</v>
      </c>
      <c r="C244" s="83">
        <v>6110100590</v>
      </c>
      <c r="D244" s="84"/>
      <c r="E244" s="78">
        <f>E245</f>
        <v>600000</v>
      </c>
    </row>
    <row r="245" spans="1:1024" ht="56.25">
      <c r="A245" s="43"/>
      <c r="B245" s="39" t="s">
        <v>177</v>
      </c>
      <c r="C245" s="83">
        <v>6110100590</v>
      </c>
      <c r="D245" s="84" t="s">
        <v>153</v>
      </c>
      <c r="E245" s="78">
        <f>'приложение 10'!I712</f>
        <v>600000</v>
      </c>
    </row>
    <row r="246" spans="1:1024" ht="37.5">
      <c r="A246" s="43"/>
      <c r="B246" s="39" t="s">
        <v>236</v>
      </c>
      <c r="C246" s="83">
        <v>6110200000</v>
      </c>
      <c r="D246" s="84"/>
      <c r="E246" s="78">
        <f>E247</f>
        <v>7200000</v>
      </c>
    </row>
    <row r="247" spans="1:1024" ht="37.5">
      <c r="A247" s="43"/>
      <c r="B247" s="39" t="s">
        <v>237</v>
      </c>
      <c r="C247" s="83">
        <v>6110210160</v>
      </c>
      <c r="D247" s="84"/>
      <c r="E247" s="78">
        <f>E248+E249+E250</f>
        <v>7200000</v>
      </c>
    </row>
    <row r="248" spans="1:1024" ht="84.95" customHeight="1">
      <c r="A248" s="43"/>
      <c r="B248" s="39" t="s">
        <v>106</v>
      </c>
      <c r="C248" s="83">
        <v>6110210160</v>
      </c>
      <c r="D248" s="84" t="s">
        <v>107</v>
      </c>
      <c r="E248" s="78">
        <f>'приложение 10'!I685</f>
        <v>4932980</v>
      </c>
    </row>
    <row r="249" spans="1:1024" ht="56.25">
      <c r="A249" s="43"/>
      <c r="B249" s="39" t="s">
        <v>109</v>
      </c>
      <c r="C249" s="83">
        <v>6110210160</v>
      </c>
      <c r="D249" s="84" t="s">
        <v>110</v>
      </c>
      <c r="E249" s="78">
        <f>'приложение 10'!I686</f>
        <v>1267020</v>
      </c>
    </row>
    <row r="250" spans="1:1024" ht="56.25">
      <c r="A250" s="43"/>
      <c r="B250" s="39" t="s">
        <v>152</v>
      </c>
      <c r="C250" s="83">
        <v>6110210160</v>
      </c>
      <c r="D250" s="84" t="s">
        <v>153</v>
      </c>
      <c r="E250" s="78">
        <f>'приложение 10'!I687</f>
        <v>1000000</v>
      </c>
    </row>
    <row r="251" spans="1:1024" s="72" customFormat="1" ht="56.25">
      <c r="A251" s="68" t="s">
        <v>238</v>
      </c>
      <c r="B251" s="30" t="s">
        <v>239</v>
      </c>
      <c r="C251" s="90">
        <v>6200000000</v>
      </c>
      <c r="D251" s="91"/>
      <c r="E251" s="76">
        <f>E258+E255+E252</f>
        <v>4342500</v>
      </c>
      <c r="G251" s="73"/>
      <c r="AMJ251" s="42"/>
    </row>
    <row r="252" spans="1:1024" s="72" customFormat="1" ht="37.5">
      <c r="A252" s="68"/>
      <c r="B252" s="39" t="s">
        <v>240</v>
      </c>
      <c r="C252" s="83">
        <v>6210000000</v>
      </c>
      <c r="D252" s="84"/>
      <c r="E252" s="78">
        <f>E253</f>
        <v>450000</v>
      </c>
      <c r="G252" s="73"/>
      <c r="AMJ252" s="42"/>
    </row>
    <row r="253" spans="1:1024" s="72" customFormat="1">
      <c r="A253" s="68"/>
      <c r="B253" s="39" t="s">
        <v>241</v>
      </c>
      <c r="C253" s="83">
        <v>6210010280</v>
      </c>
      <c r="D253" s="84"/>
      <c r="E253" s="78">
        <f>E254</f>
        <v>450000</v>
      </c>
      <c r="G253" s="73"/>
      <c r="AMJ253" s="42"/>
    </row>
    <row r="254" spans="1:1024" s="72" customFormat="1" ht="56.25">
      <c r="A254" s="68"/>
      <c r="B254" s="39" t="s">
        <v>109</v>
      </c>
      <c r="C254" s="83">
        <v>6210010280</v>
      </c>
      <c r="D254" s="84" t="s">
        <v>110</v>
      </c>
      <c r="E254" s="78">
        <f>'приложение 10'!I194</f>
        <v>450000</v>
      </c>
      <c r="G254" s="73"/>
      <c r="AMJ254" s="42"/>
    </row>
    <row r="255" spans="1:1024" s="72" customFormat="1" ht="37.5">
      <c r="A255" s="68"/>
      <c r="B255" s="39" t="s">
        <v>242</v>
      </c>
      <c r="C255" s="83">
        <v>6220000000</v>
      </c>
      <c r="D255" s="84"/>
      <c r="E255" s="78">
        <f>E256</f>
        <v>2642500</v>
      </c>
      <c r="G255" s="73"/>
      <c r="AMJ255" s="42"/>
    </row>
    <row r="256" spans="1:1024" s="72" customFormat="1" ht="37.5">
      <c r="A256" s="68"/>
      <c r="B256" s="39" t="s">
        <v>243</v>
      </c>
      <c r="C256" s="83">
        <v>6220012720</v>
      </c>
      <c r="D256" s="84"/>
      <c r="E256" s="78">
        <f>E257</f>
        <v>2642500</v>
      </c>
      <c r="G256" s="73"/>
      <c r="AMJ256" s="42"/>
    </row>
    <row r="257" spans="1:1024" s="72" customFormat="1" ht="56.25">
      <c r="A257" s="68"/>
      <c r="B257" s="39" t="s">
        <v>109</v>
      </c>
      <c r="C257" s="83">
        <v>6220012720</v>
      </c>
      <c r="D257" s="84" t="s">
        <v>110</v>
      </c>
      <c r="E257" s="78">
        <f>'приложение 10'!I236</f>
        <v>2642500</v>
      </c>
      <c r="G257" s="73"/>
      <c r="AMJ257" s="42"/>
    </row>
    <row r="258" spans="1:1024" ht="37.5">
      <c r="A258" s="43"/>
      <c r="B258" s="39" t="s">
        <v>244</v>
      </c>
      <c r="C258" s="83">
        <v>6240000000</v>
      </c>
      <c r="D258" s="84"/>
      <c r="E258" s="78">
        <f>E259</f>
        <v>1250000</v>
      </c>
    </row>
    <row r="259" spans="1:1024" ht="75">
      <c r="A259" s="43"/>
      <c r="B259" s="39" t="s">
        <v>245</v>
      </c>
      <c r="C259" s="83">
        <v>6240010070</v>
      </c>
      <c r="D259" s="84"/>
      <c r="E259" s="78">
        <f>E260</f>
        <v>1250000</v>
      </c>
    </row>
    <row r="260" spans="1:1024" ht="56.25">
      <c r="A260" s="43"/>
      <c r="B260" s="39" t="s">
        <v>109</v>
      </c>
      <c r="C260" s="83">
        <v>6240010070</v>
      </c>
      <c r="D260" s="84" t="s">
        <v>110</v>
      </c>
      <c r="E260" s="78">
        <f>'приложение 10'!I152</f>
        <v>1250000</v>
      </c>
    </row>
    <row r="261" spans="1:1024" s="72" customFormat="1" ht="56.25">
      <c r="A261" s="68" t="s">
        <v>246</v>
      </c>
      <c r="B261" s="30" t="s">
        <v>247</v>
      </c>
      <c r="C261" s="90">
        <v>6300000000</v>
      </c>
      <c r="D261" s="91"/>
      <c r="E261" s="76">
        <f>E262</f>
        <v>7968000</v>
      </c>
      <c r="G261" s="73"/>
    </row>
    <row r="262" spans="1:1024" s="72" customFormat="1" ht="75">
      <c r="A262" s="68"/>
      <c r="B262" s="39" t="s">
        <v>248</v>
      </c>
      <c r="C262" s="83">
        <v>6310000000</v>
      </c>
      <c r="D262" s="84"/>
      <c r="E262" s="78">
        <f>E263</f>
        <v>7968000</v>
      </c>
      <c r="G262" s="73"/>
    </row>
    <row r="263" spans="1:1024" ht="56.25">
      <c r="A263" s="43"/>
      <c r="B263" s="39" t="s">
        <v>249</v>
      </c>
      <c r="C263" s="83">
        <v>6310010050</v>
      </c>
      <c r="D263" s="84"/>
      <c r="E263" s="78">
        <f>E264</f>
        <v>7968000</v>
      </c>
    </row>
    <row r="264" spans="1:1024" ht="56.25">
      <c r="A264" s="43"/>
      <c r="B264" s="39" t="s">
        <v>152</v>
      </c>
      <c r="C264" s="83">
        <v>6310010050</v>
      </c>
      <c r="D264" s="84" t="s">
        <v>153</v>
      </c>
      <c r="E264" s="78">
        <f>'приложение 10'!I91</f>
        <v>7968000</v>
      </c>
    </row>
    <row r="265" spans="1:1024" s="72" customFormat="1" ht="75">
      <c r="A265" s="68" t="s">
        <v>250</v>
      </c>
      <c r="B265" s="92" t="s">
        <v>251</v>
      </c>
      <c r="C265" s="74">
        <v>6400000000</v>
      </c>
      <c r="D265" s="85"/>
      <c r="E265" s="76">
        <f>E266</f>
        <v>13609054.9</v>
      </c>
      <c r="G265" s="73"/>
    </row>
    <row r="266" spans="1:1024" ht="56.25">
      <c r="A266" s="43"/>
      <c r="B266" s="39" t="s">
        <v>252</v>
      </c>
      <c r="C266" s="83">
        <v>6410000000</v>
      </c>
      <c r="D266" s="84"/>
      <c r="E266" s="78">
        <f>E267</f>
        <v>13609054.9</v>
      </c>
    </row>
    <row r="267" spans="1:1024" ht="90.75" customHeight="1">
      <c r="A267" s="43"/>
      <c r="B267" s="93" t="s">
        <v>253</v>
      </c>
      <c r="C267" s="83" t="s">
        <v>254</v>
      </c>
      <c r="D267" s="84"/>
      <c r="E267" s="78">
        <f>E268</f>
        <v>13609054.9</v>
      </c>
    </row>
    <row r="268" spans="1:1024" ht="56.25">
      <c r="A268" s="43"/>
      <c r="B268" s="39" t="s">
        <v>109</v>
      </c>
      <c r="C268" s="83" t="s">
        <v>254</v>
      </c>
      <c r="D268" s="84" t="s">
        <v>110</v>
      </c>
      <c r="E268" s="78">
        <f>'приложение 10'!I157</f>
        <v>13609054.9</v>
      </c>
    </row>
    <row r="269" spans="1:1024" s="72" customFormat="1" ht="75">
      <c r="A269" s="68" t="s">
        <v>255</v>
      </c>
      <c r="B269" s="68" t="s">
        <v>256</v>
      </c>
      <c r="C269" s="74">
        <v>6500000000</v>
      </c>
      <c r="D269" s="85"/>
      <c r="E269" s="76">
        <f>E289+E270+E301+E295+E308+E344</f>
        <v>638279168</v>
      </c>
      <c r="G269" s="73"/>
    </row>
    <row r="270" spans="1:1024" ht="37.5">
      <c r="A270" s="43"/>
      <c r="B270" s="43" t="s">
        <v>257</v>
      </c>
      <c r="C270" s="58">
        <v>6510000000</v>
      </c>
      <c r="D270" s="81"/>
      <c r="E270" s="78">
        <f>E274+E283+E271</f>
        <v>29588900</v>
      </c>
    </row>
    <row r="271" spans="1:1024" ht="262.5">
      <c r="A271" s="43"/>
      <c r="B271" s="39" t="s">
        <v>258</v>
      </c>
      <c r="C271" s="83">
        <v>6510060960</v>
      </c>
      <c r="D271" s="89"/>
      <c r="E271" s="78">
        <f>E273+E272</f>
        <v>16588900</v>
      </c>
    </row>
    <row r="272" spans="1:1024" ht="56.25">
      <c r="A272" s="43"/>
      <c r="B272" s="39" t="s">
        <v>109</v>
      </c>
      <c r="C272" s="83">
        <v>6510060960</v>
      </c>
      <c r="D272" s="89">
        <v>200</v>
      </c>
      <c r="E272" s="78">
        <f>'приложение 10'!I278</f>
        <v>15800000</v>
      </c>
    </row>
    <row r="273" spans="1:5" ht="56.25">
      <c r="A273" s="43"/>
      <c r="B273" s="39" t="s">
        <v>259</v>
      </c>
      <c r="C273" s="83">
        <v>6510060960</v>
      </c>
      <c r="D273" s="89">
        <v>400</v>
      </c>
      <c r="E273" s="78">
        <f>'приложение 10'!I279</f>
        <v>788900</v>
      </c>
    </row>
    <row r="274" spans="1:5" ht="56.25" hidden="1">
      <c r="A274" s="43"/>
      <c r="B274" s="39" t="s">
        <v>260</v>
      </c>
      <c r="C274" s="83" t="s">
        <v>261</v>
      </c>
      <c r="D274" s="89"/>
      <c r="E274" s="78">
        <f>E275+E278+E280</f>
        <v>0</v>
      </c>
    </row>
    <row r="275" spans="1:5" ht="318.75" hidden="1">
      <c r="A275" s="43"/>
      <c r="B275" s="39" t="s">
        <v>262</v>
      </c>
      <c r="C275" s="83" t="s">
        <v>263</v>
      </c>
      <c r="D275" s="89"/>
      <c r="E275" s="78">
        <f>E277+E276</f>
        <v>0</v>
      </c>
    </row>
    <row r="276" spans="1:5" ht="56.25" hidden="1">
      <c r="A276" s="43"/>
      <c r="B276" s="39" t="s">
        <v>109</v>
      </c>
      <c r="C276" s="83" t="s">
        <v>263</v>
      </c>
      <c r="D276" s="89">
        <v>200</v>
      </c>
      <c r="E276" s="78">
        <f>'приложение 10'!I282</f>
        <v>0</v>
      </c>
    </row>
    <row r="277" spans="1:5" ht="56.25" hidden="1">
      <c r="A277" s="43"/>
      <c r="B277" s="39" t="s">
        <v>259</v>
      </c>
      <c r="C277" s="83" t="s">
        <v>263</v>
      </c>
      <c r="D277" s="89">
        <v>400</v>
      </c>
      <c r="E277" s="78">
        <f>'приложение 10'!I283</f>
        <v>0</v>
      </c>
    </row>
    <row r="278" spans="1:5" ht="318.75" hidden="1">
      <c r="A278" s="43"/>
      <c r="B278" s="39" t="s">
        <v>262</v>
      </c>
      <c r="C278" s="83" t="s">
        <v>264</v>
      </c>
      <c r="D278" s="89"/>
      <c r="E278" s="78">
        <f>E279</f>
        <v>0</v>
      </c>
    </row>
    <row r="279" spans="1:5" ht="56.25" hidden="1">
      <c r="A279" s="43"/>
      <c r="B279" s="39" t="s">
        <v>259</v>
      </c>
      <c r="C279" s="83" t="s">
        <v>264</v>
      </c>
      <c r="D279" s="89">
        <v>400</v>
      </c>
      <c r="E279" s="78">
        <f>'приложение 10'!I285</f>
        <v>0</v>
      </c>
    </row>
    <row r="280" spans="1:5" ht="318.75" hidden="1">
      <c r="A280" s="43"/>
      <c r="B280" s="39" t="s">
        <v>265</v>
      </c>
      <c r="C280" s="83" t="s">
        <v>266</v>
      </c>
      <c r="D280" s="89"/>
      <c r="E280" s="78">
        <f>E282+E281</f>
        <v>0</v>
      </c>
    </row>
    <row r="281" spans="1:5" ht="56.25" hidden="1">
      <c r="A281" s="43"/>
      <c r="B281" s="39" t="s">
        <v>109</v>
      </c>
      <c r="C281" s="83" t="s">
        <v>266</v>
      </c>
      <c r="D281" s="89">
        <v>200</v>
      </c>
      <c r="E281" s="78">
        <f>'приложение 10'!I287</f>
        <v>0</v>
      </c>
    </row>
    <row r="282" spans="1:5" ht="56.25" hidden="1">
      <c r="A282" s="43"/>
      <c r="B282" s="39" t="s">
        <v>259</v>
      </c>
      <c r="C282" s="83" t="s">
        <v>266</v>
      </c>
      <c r="D282" s="89">
        <v>400</v>
      </c>
      <c r="E282" s="78">
        <f>'приложение 10'!I288</f>
        <v>0</v>
      </c>
    </row>
    <row r="283" spans="1:5" ht="56.25">
      <c r="A283" s="43"/>
      <c r="B283" s="39" t="s">
        <v>260</v>
      </c>
      <c r="C283" s="83" t="s">
        <v>267</v>
      </c>
      <c r="D283" s="89"/>
      <c r="E283" s="78">
        <f>E287+E284</f>
        <v>13000000</v>
      </c>
    </row>
    <row r="284" spans="1:5" ht="225" customHeight="1">
      <c r="A284" s="43"/>
      <c r="B284" s="39" t="s">
        <v>262</v>
      </c>
      <c r="C284" s="83" t="s">
        <v>268</v>
      </c>
      <c r="D284" s="89"/>
      <c r="E284" s="78">
        <f>E285+E286</f>
        <v>10000000</v>
      </c>
    </row>
    <row r="285" spans="1:5" ht="56.25">
      <c r="A285" s="43"/>
      <c r="B285" s="39" t="s">
        <v>109</v>
      </c>
      <c r="C285" s="83" t="s">
        <v>268</v>
      </c>
      <c r="D285" s="89">
        <v>200</v>
      </c>
      <c r="E285" s="78">
        <f>'приложение 10'!I291</f>
        <v>6779700</v>
      </c>
    </row>
    <row r="286" spans="1:5" ht="56.25">
      <c r="A286" s="43"/>
      <c r="B286" s="39" t="s">
        <v>259</v>
      </c>
      <c r="C286" s="83" t="s">
        <v>268</v>
      </c>
      <c r="D286" s="89">
        <v>400</v>
      </c>
      <c r="E286" s="78">
        <f>'приложение 10'!I292</f>
        <v>3220300</v>
      </c>
    </row>
    <row r="287" spans="1:5" ht="228.4" customHeight="1">
      <c r="A287" s="43"/>
      <c r="B287" s="39" t="s">
        <v>265</v>
      </c>
      <c r="C287" s="83" t="s">
        <v>269</v>
      </c>
      <c r="D287" s="89"/>
      <c r="E287" s="78">
        <f>E288</f>
        <v>3000000</v>
      </c>
    </row>
    <row r="288" spans="1:5" ht="56.25">
      <c r="A288" s="43"/>
      <c r="B288" s="39" t="s">
        <v>109</v>
      </c>
      <c r="C288" s="83" t="s">
        <v>269</v>
      </c>
      <c r="D288" s="89">
        <v>200</v>
      </c>
      <c r="E288" s="78">
        <f>'приложение 10'!I294</f>
        <v>3000000</v>
      </c>
    </row>
    <row r="289" spans="1:5" ht="37.5">
      <c r="A289" s="43"/>
      <c r="B289" s="43" t="s">
        <v>270</v>
      </c>
      <c r="C289" s="58">
        <v>6520000000</v>
      </c>
      <c r="D289" s="77"/>
      <c r="E289" s="78">
        <f>E292+E290</f>
        <v>88122500</v>
      </c>
    </row>
    <row r="290" spans="1:5" ht="112.5">
      <c r="A290" s="43"/>
      <c r="B290" s="39" t="s">
        <v>271</v>
      </c>
      <c r="C290" s="83" t="s">
        <v>272</v>
      </c>
      <c r="D290" s="84"/>
      <c r="E290" s="78">
        <f>E291</f>
        <v>37246600</v>
      </c>
    </row>
    <row r="291" spans="1:5" ht="56.25">
      <c r="A291" s="43"/>
      <c r="B291" s="39" t="s">
        <v>259</v>
      </c>
      <c r="C291" s="83" t="s">
        <v>272</v>
      </c>
      <c r="D291" s="84" t="s">
        <v>273</v>
      </c>
      <c r="E291" s="78">
        <f>'приложение 10'!I315</f>
        <v>37246600</v>
      </c>
    </row>
    <row r="292" spans="1:5" ht="112.5">
      <c r="A292" s="43"/>
      <c r="B292" s="39" t="s">
        <v>271</v>
      </c>
      <c r="C292" s="83" t="s">
        <v>274</v>
      </c>
      <c r="D292" s="84"/>
      <c r="E292" s="78">
        <f>E294+E293</f>
        <v>50875900</v>
      </c>
    </row>
    <row r="293" spans="1:5" ht="56.25">
      <c r="A293" s="43"/>
      <c r="B293" s="43" t="s">
        <v>109</v>
      </c>
      <c r="C293" s="83" t="s">
        <v>274</v>
      </c>
      <c r="D293" s="84" t="s">
        <v>110</v>
      </c>
      <c r="E293" s="78">
        <f>'приложение 10'!I317</f>
        <v>85132.1</v>
      </c>
    </row>
    <row r="294" spans="1:5" ht="56.25">
      <c r="A294" s="43"/>
      <c r="B294" s="39" t="s">
        <v>259</v>
      </c>
      <c r="C294" s="83" t="s">
        <v>274</v>
      </c>
      <c r="D294" s="84" t="s">
        <v>273</v>
      </c>
      <c r="E294" s="78">
        <f>'приложение 10'!I318</f>
        <v>50790767.899999999</v>
      </c>
    </row>
    <row r="295" spans="1:5" ht="37.5">
      <c r="A295" s="43"/>
      <c r="B295" s="39" t="s">
        <v>275</v>
      </c>
      <c r="C295" s="83">
        <v>6540000000</v>
      </c>
      <c r="D295" s="84"/>
      <c r="E295" s="78">
        <f>E296+E299</f>
        <v>348642700</v>
      </c>
    </row>
    <row r="296" spans="1:5" ht="168.75">
      <c r="A296" s="43"/>
      <c r="B296" s="39" t="s">
        <v>276</v>
      </c>
      <c r="C296" s="83" t="s">
        <v>277</v>
      </c>
      <c r="D296" s="84"/>
      <c r="E296" s="78">
        <f>E298+E297</f>
        <v>348088700</v>
      </c>
    </row>
    <row r="297" spans="1:5" ht="56.25">
      <c r="A297" s="43"/>
      <c r="B297" s="39" t="s">
        <v>109</v>
      </c>
      <c r="C297" s="83" t="s">
        <v>277</v>
      </c>
      <c r="D297" s="84" t="s">
        <v>110</v>
      </c>
      <c r="E297" s="78">
        <f>'приложение 10'!I198</f>
        <v>3327070.94</v>
      </c>
    </row>
    <row r="298" spans="1:5" ht="56.25">
      <c r="A298" s="43"/>
      <c r="B298" s="39" t="s">
        <v>259</v>
      </c>
      <c r="C298" s="83" t="s">
        <v>277</v>
      </c>
      <c r="D298" s="84" t="s">
        <v>273</v>
      </c>
      <c r="E298" s="78">
        <f>'приложение 10'!I199</f>
        <v>344761629.06</v>
      </c>
    </row>
    <row r="299" spans="1:5" ht="168.75">
      <c r="A299" s="43"/>
      <c r="B299" s="39" t="s">
        <v>276</v>
      </c>
      <c r="C299" s="83" t="s">
        <v>278</v>
      </c>
      <c r="D299" s="84"/>
      <c r="E299" s="78">
        <f>E300</f>
        <v>554000</v>
      </c>
    </row>
    <row r="300" spans="1:5" ht="56.25">
      <c r="A300" s="43"/>
      <c r="B300" s="39" t="s">
        <v>259</v>
      </c>
      <c r="C300" s="83" t="s">
        <v>278</v>
      </c>
      <c r="D300" s="84" t="s">
        <v>273</v>
      </c>
      <c r="E300" s="78">
        <f>'приложение 10'!I201</f>
        <v>554000</v>
      </c>
    </row>
    <row r="301" spans="1:5" ht="37.5">
      <c r="A301" s="43"/>
      <c r="B301" s="43" t="s">
        <v>279</v>
      </c>
      <c r="C301" s="58">
        <v>6550000000</v>
      </c>
      <c r="D301" s="77"/>
      <c r="E301" s="78">
        <f>E304+E302+E306</f>
        <v>14223800</v>
      </c>
    </row>
    <row r="302" spans="1:5" ht="37.5">
      <c r="A302" s="43"/>
      <c r="B302" s="39" t="s">
        <v>280</v>
      </c>
      <c r="C302" s="83">
        <v>6550010840</v>
      </c>
      <c r="D302" s="84"/>
      <c r="E302" s="78">
        <f>E303</f>
        <v>1300000</v>
      </c>
    </row>
    <row r="303" spans="1:5" ht="56.25">
      <c r="A303" s="43"/>
      <c r="B303" s="39" t="s">
        <v>259</v>
      </c>
      <c r="C303" s="83">
        <v>6550010840</v>
      </c>
      <c r="D303" s="84" t="s">
        <v>273</v>
      </c>
      <c r="E303" s="78">
        <f>'приложение 10'!I204</f>
        <v>1300000</v>
      </c>
    </row>
    <row r="304" spans="1:5" ht="75">
      <c r="A304" s="43"/>
      <c r="B304" s="43" t="s">
        <v>281</v>
      </c>
      <c r="C304" s="58" t="s">
        <v>282</v>
      </c>
      <c r="D304" s="77"/>
      <c r="E304" s="78">
        <f>E305</f>
        <v>12320000</v>
      </c>
    </row>
    <row r="305" spans="1:5" ht="56.25">
      <c r="A305" s="43"/>
      <c r="B305" s="43" t="s">
        <v>259</v>
      </c>
      <c r="C305" s="58" t="s">
        <v>282</v>
      </c>
      <c r="D305" s="77" t="s">
        <v>273</v>
      </c>
      <c r="E305" s="78">
        <f>'приложение 10'!I206</f>
        <v>12320000</v>
      </c>
    </row>
    <row r="306" spans="1:5" ht="75">
      <c r="A306" s="43"/>
      <c r="B306" s="39" t="s">
        <v>281</v>
      </c>
      <c r="C306" s="83" t="s">
        <v>283</v>
      </c>
      <c r="D306" s="84"/>
      <c r="E306" s="78">
        <f>E307</f>
        <v>603800</v>
      </c>
    </row>
    <row r="307" spans="1:5" ht="56.25">
      <c r="A307" s="43"/>
      <c r="B307" s="39" t="s">
        <v>259</v>
      </c>
      <c r="C307" s="83" t="s">
        <v>283</v>
      </c>
      <c r="D307" s="84" t="s">
        <v>273</v>
      </c>
      <c r="E307" s="78">
        <f>'приложение 10'!I208</f>
        <v>603800</v>
      </c>
    </row>
    <row r="308" spans="1:5">
      <c r="A308" s="43"/>
      <c r="B308" s="39" t="s">
        <v>284</v>
      </c>
      <c r="C308" s="83">
        <v>6570000000</v>
      </c>
      <c r="D308" s="84"/>
      <c r="E308" s="78">
        <f>E327+E317+E333+E335+E329+E309+E311+E313+E319+E325+E315+E321+E323+E331</f>
        <v>151261768</v>
      </c>
    </row>
    <row r="309" spans="1:5" ht="93.75" hidden="1">
      <c r="A309" s="43"/>
      <c r="B309" s="39" t="s">
        <v>285</v>
      </c>
      <c r="C309" s="83">
        <v>6570010190</v>
      </c>
      <c r="D309" s="89"/>
      <c r="E309" s="78">
        <f>E310</f>
        <v>0</v>
      </c>
    </row>
    <row r="310" spans="1:5" ht="56.25" hidden="1">
      <c r="A310" s="43"/>
      <c r="B310" s="39" t="s">
        <v>259</v>
      </c>
      <c r="C310" s="83">
        <v>6570010190</v>
      </c>
      <c r="D310" s="89">
        <v>400</v>
      </c>
      <c r="E310" s="78">
        <f>'приложение 10'!I442</f>
        <v>0</v>
      </c>
    </row>
    <row r="311" spans="1:5" ht="93.75" hidden="1">
      <c r="A311" s="43"/>
      <c r="B311" s="43" t="s">
        <v>286</v>
      </c>
      <c r="C311" s="58">
        <v>6570010470</v>
      </c>
      <c r="D311" s="81"/>
      <c r="E311" s="78">
        <f>E312</f>
        <v>0</v>
      </c>
    </row>
    <row r="312" spans="1:5" ht="56.25" hidden="1">
      <c r="A312" s="43"/>
      <c r="B312" s="39" t="s">
        <v>259</v>
      </c>
      <c r="C312" s="58">
        <v>6570010470</v>
      </c>
      <c r="D312" s="81">
        <v>400</v>
      </c>
      <c r="E312" s="78">
        <f>'приложение 10'!I500</f>
        <v>0</v>
      </c>
    </row>
    <row r="313" spans="1:5" ht="93.75" hidden="1">
      <c r="A313" s="43"/>
      <c r="B313" s="43" t="s">
        <v>287</v>
      </c>
      <c r="C313" s="58">
        <v>6570010520</v>
      </c>
      <c r="D313" s="81"/>
      <c r="E313" s="78">
        <f>E314</f>
        <v>0</v>
      </c>
    </row>
    <row r="314" spans="1:5" ht="56.25" hidden="1">
      <c r="A314" s="43"/>
      <c r="B314" s="39" t="s">
        <v>259</v>
      </c>
      <c r="C314" s="58">
        <v>6570010520</v>
      </c>
      <c r="D314" s="81">
        <v>400</v>
      </c>
      <c r="E314" s="78">
        <f>'приложение 10'!I502</f>
        <v>0</v>
      </c>
    </row>
    <row r="315" spans="1:5" ht="56.25">
      <c r="A315" s="43"/>
      <c r="B315" s="39" t="s">
        <v>288</v>
      </c>
      <c r="C315" s="83">
        <v>6570010710</v>
      </c>
      <c r="D315" s="84"/>
      <c r="E315" s="78">
        <f>E316</f>
        <v>18375300</v>
      </c>
    </row>
    <row r="316" spans="1:5" ht="56.25">
      <c r="A316" s="43"/>
      <c r="B316" s="39" t="s">
        <v>259</v>
      </c>
      <c r="C316" s="83">
        <v>6570010710</v>
      </c>
      <c r="D316" s="84" t="s">
        <v>273</v>
      </c>
      <c r="E316" s="78">
        <f>'приложение 10'!I251</f>
        <v>18375300</v>
      </c>
    </row>
    <row r="317" spans="1:5" ht="56.25">
      <c r="A317" s="43"/>
      <c r="B317" s="39" t="s">
        <v>289</v>
      </c>
      <c r="C317" s="83">
        <v>6570010970</v>
      </c>
      <c r="D317" s="84"/>
      <c r="E317" s="78">
        <f>E318</f>
        <v>8538500</v>
      </c>
    </row>
    <row r="318" spans="1:5" ht="56.25">
      <c r="A318" s="43"/>
      <c r="B318" s="39" t="s">
        <v>259</v>
      </c>
      <c r="C318" s="83">
        <v>6570010970</v>
      </c>
      <c r="D318" s="84" t="s">
        <v>273</v>
      </c>
      <c r="E318" s="78">
        <f>'приложение 10'!I242</f>
        <v>8538500</v>
      </c>
    </row>
    <row r="319" spans="1:5" ht="37.5">
      <c r="A319" s="43"/>
      <c r="B319" s="43" t="s">
        <v>290</v>
      </c>
      <c r="C319" s="58">
        <v>6570010980</v>
      </c>
      <c r="D319" s="81"/>
      <c r="E319" s="78">
        <f>E320</f>
        <v>13849968</v>
      </c>
    </row>
    <row r="320" spans="1:5" ht="56.25">
      <c r="A320" s="43"/>
      <c r="B320" s="39" t="s">
        <v>259</v>
      </c>
      <c r="C320" s="58">
        <v>6570010980</v>
      </c>
      <c r="D320" s="81">
        <v>400</v>
      </c>
      <c r="E320" s="78">
        <f>'приложение 10'!I504</f>
        <v>13849968</v>
      </c>
    </row>
    <row r="321" spans="1:5" ht="75">
      <c r="A321" s="43"/>
      <c r="B321" s="39" t="s">
        <v>291</v>
      </c>
      <c r="C321" s="83">
        <v>6570011030</v>
      </c>
      <c r="D321" s="84"/>
      <c r="E321" s="78">
        <f>E322</f>
        <v>15340000</v>
      </c>
    </row>
    <row r="322" spans="1:5" ht="56.25">
      <c r="A322" s="43"/>
      <c r="B322" s="39" t="s">
        <v>259</v>
      </c>
      <c r="C322" s="83">
        <v>6570011030</v>
      </c>
      <c r="D322" s="84" t="s">
        <v>273</v>
      </c>
      <c r="E322" s="78">
        <f>'приложение 10'!I252</f>
        <v>15340000</v>
      </c>
    </row>
    <row r="323" spans="1:5" ht="112.5">
      <c r="A323" s="43"/>
      <c r="B323" s="39" t="s">
        <v>292</v>
      </c>
      <c r="C323" s="83">
        <v>6570011070</v>
      </c>
      <c r="D323" s="89"/>
      <c r="E323" s="78">
        <f>E324</f>
        <v>65000</v>
      </c>
    </row>
    <row r="324" spans="1:5" ht="56.25">
      <c r="A324" s="43"/>
      <c r="B324" s="39" t="s">
        <v>259</v>
      </c>
      <c r="C324" s="83">
        <v>6570011070</v>
      </c>
      <c r="D324" s="89">
        <v>400</v>
      </c>
      <c r="E324" s="78">
        <f>'приложение 10'!I444</f>
        <v>65000</v>
      </c>
    </row>
    <row r="325" spans="1:5" ht="93.75">
      <c r="A325" s="43"/>
      <c r="B325" s="43" t="s">
        <v>293</v>
      </c>
      <c r="C325" s="58">
        <v>6570011080</v>
      </c>
      <c r="D325" s="81"/>
      <c r="E325" s="78">
        <f>E326</f>
        <v>3260000</v>
      </c>
    </row>
    <row r="326" spans="1:5" ht="56.25">
      <c r="A326" s="43"/>
      <c r="B326" s="39" t="s">
        <v>259</v>
      </c>
      <c r="C326" s="58">
        <v>6570011080</v>
      </c>
      <c r="D326" s="81">
        <v>400</v>
      </c>
      <c r="E326" s="78">
        <f>'приложение 10'!I506</f>
        <v>3260000</v>
      </c>
    </row>
    <row r="327" spans="1:5" ht="37.5">
      <c r="A327" s="43"/>
      <c r="B327" s="39" t="s">
        <v>294</v>
      </c>
      <c r="C327" s="83">
        <v>6570011100</v>
      </c>
      <c r="D327" s="84"/>
      <c r="E327" s="78">
        <f>E328</f>
        <v>4262700</v>
      </c>
    </row>
    <row r="328" spans="1:5" ht="56.25">
      <c r="A328" s="43"/>
      <c r="B328" s="39" t="s">
        <v>259</v>
      </c>
      <c r="C328" s="83">
        <v>6570011100</v>
      </c>
      <c r="D328" s="84" t="s">
        <v>273</v>
      </c>
      <c r="E328" s="78">
        <f>'приложение 10'!I255</f>
        <v>4262700</v>
      </c>
    </row>
    <row r="329" spans="1:5" ht="86.1" customHeight="1">
      <c r="A329" s="43"/>
      <c r="B329" s="39" t="s">
        <v>295</v>
      </c>
      <c r="C329" s="83" t="s">
        <v>296</v>
      </c>
      <c r="D329" s="89"/>
      <c r="E329" s="78">
        <f>E330</f>
        <v>12237100</v>
      </c>
    </row>
    <row r="330" spans="1:5" ht="56.25">
      <c r="A330" s="43"/>
      <c r="B330" s="39" t="s">
        <v>259</v>
      </c>
      <c r="C330" s="83" t="s">
        <v>296</v>
      </c>
      <c r="D330" s="89">
        <v>400</v>
      </c>
      <c r="E330" s="78">
        <f>'приложение 10'!I446</f>
        <v>12237100</v>
      </c>
    </row>
    <row r="331" spans="1:5" ht="93.75" hidden="1">
      <c r="A331" s="43"/>
      <c r="B331" s="39" t="s">
        <v>295</v>
      </c>
      <c r="C331" s="83" t="s">
        <v>297</v>
      </c>
      <c r="D331" s="89"/>
      <c r="E331" s="78">
        <f>E332</f>
        <v>0</v>
      </c>
    </row>
    <row r="332" spans="1:5" ht="56.25" hidden="1">
      <c r="A332" s="43"/>
      <c r="B332" s="39" t="s">
        <v>259</v>
      </c>
      <c r="C332" s="83" t="s">
        <v>297</v>
      </c>
      <c r="D332" s="89">
        <v>400</v>
      </c>
      <c r="E332" s="78">
        <f>'приложение 10'!I448</f>
        <v>0</v>
      </c>
    </row>
    <row r="333" spans="1:5" ht="93.75" hidden="1">
      <c r="A333" s="43"/>
      <c r="B333" s="39" t="s">
        <v>298</v>
      </c>
      <c r="C333" s="83" t="s">
        <v>299</v>
      </c>
      <c r="D333" s="89"/>
      <c r="E333" s="78">
        <f>E334</f>
        <v>0</v>
      </c>
    </row>
    <row r="334" spans="1:5" ht="56.25" hidden="1">
      <c r="A334" s="43"/>
      <c r="B334" s="39" t="s">
        <v>259</v>
      </c>
      <c r="C334" s="83" t="s">
        <v>299</v>
      </c>
      <c r="D334" s="89">
        <v>400</v>
      </c>
      <c r="E334" s="78">
        <f>'приложение 10'!I450</f>
        <v>0</v>
      </c>
    </row>
    <row r="335" spans="1:5" ht="56.25">
      <c r="A335" s="43"/>
      <c r="B335" s="39" t="s">
        <v>300</v>
      </c>
      <c r="C335" s="83">
        <v>6570100000</v>
      </c>
      <c r="D335" s="84"/>
      <c r="E335" s="78">
        <f>E336+E338+E340+E342</f>
        <v>75333200</v>
      </c>
    </row>
    <row r="336" spans="1:5" ht="75.75" customHeight="1">
      <c r="A336" s="43"/>
      <c r="B336" s="39" t="s">
        <v>301</v>
      </c>
      <c r="C336" s="83" t="s">
        <v>302</v>
      </c>
      <c r="D336" s="84"/>
      <c r="E336" s="78">
        <f>E337</f>
        <v>24000000</v>
      </c>
    </row>
    <row r="337" spans="1:7" ht="56.25">
      <c r="A337" s="43"/>
      <c r="B337" s="39" t="s">
        <v>259</v>
      </c>
      <c r="C337" s="83" t="s">
        <v>302</v>
      </c>
      <c r="D337" s="84" t="s">
        <v>273</v>
      </c>
      <c r="E337" s="78">
        <f>'приложение 10'!I258</f>
        <v>24000000</v>
      </c>
    </row>
    <row r="338" spans="1:7" ht="68.849999999999994" customHeight="1">
      <c r="A338" s="43"/>
      <c r="B338" s="39" t="s">
        <v>303</v>
      </c>
      <c r="C338" s="83" t="s">
        <v>304</v>
      </c>
      <c r="D338" s="84"/>
      <c r="E338" s="78">
        <f>E339</f>
        <v>50046700</v>
      </c>
    </row>
    <row r="339" spans="1:7" ht="56.25">
      <c r="A339" s="43"/>
      <c r="B339" s="39" t="s">
        <v>259</v>
      </c>
      <c r="C339" s="83" t="s">
        <v>304</v>
      </c>
      <c r="D339" s="84" t="s">
        <v>273</v>
      </c>
      <c r="E339" s="78">
        <f>'приложение 10'!I245</f>
        <v>50046700</v>
      </c>
    </row>
    <row r="340" spans="1:7" ht="64.349999999999994" customHeight="1">
      <c r="A340" s="43"/>
      <c r="B340" s="39" t="s">
        <v>301</v>
      </c>
      <c r="C340" s="83" t="s">
        <v>305</v>
      </c>
      <c r="D340" s="84"/>
      <c r="E340" s="78">
        <f>E341</f>
        <v>933300</v>
      </c>
    </row>
    <row r="341" spans="1:7" ht="56.25">
      <c r="A341" s="43"/>
      <c r="B341" s="39" t="s">
        <v>259</v>
      </c>
      <c r="C341" s="83" t="s">
        <v>305</v>
      </c>
      <c r="D341" s="84" t="s">
        <v>273</v>
      </c>
      <c r="E341" s="78">
        <f>'приложение 10'!I260</f>
        <v>933300</v>
      </c>
    </row>
    <row r="342" spans="1:7" ht="69.95" customHeight="1">
      <c r="A342" s="43"/>
      <c r="B342" s="39" t="s">
        <v>303</v>
      </c>
      <c r="C342" s="83" t="s">
        <v>306</v>
      </c>
      <c r="D342" s="84"/>
      <c r="E342" s="78">
        <f>E343</f>
        <v>353200</v>
      </c>
    </row>
    <row r="343" spans="1:7" ht="56.25">
      <c r="A343" s="43"/>
      <c r="B343" s="39" t="s">
        <v>259</v>
      </c>
      <c r="C343" s="83" t="s">
        <v>306</v>
      </c>
      <c r="D343" s="84" t="s">
        <v>273</v>
      </c>
      <c r="E343" s="78">
        <f>'приложение 10'!I247</f>
        <v>353200</v>
      </c>
    </row>
    <row r="344" spans="1:7" ht="37.5">
      <c r="A344" s="43"/>
      <c r="B344" s="39" t="s">
        <v>307</v>
      </c>
      <c r="C344" s="83">
        <v>6580000000</v>
      </c>
      <c r="D344" s="84"/>
      <c r="E344" s="78">
        <f>E347+E350+E345</f>
        <v>6439500</v>
      </c>
    </row>
    <row r="345" spans="1:7" ht="37.5" hidden="1">
      <c r="A345" s="43"/>
      <c r="B345" s="39" t="s">
        <v>308</v>
      </c>
      <c r="C345" s="83">
        <v>6580010850</v>
      </c>
      <c r="D345" s="84"/>
      <c r="E345" s="78">
        <f>E346</f>
        <v>0</v>
      </c>
    </row>
    <row r="346" spans="1:7" ht="56.25" hidden="1">
      <c r="A346" s="43"/>
      <c r="B346" s="39" t="s">
        <v>259</v>
      </c>
      <c r="C346" s="83">
        <v>6580010850</v>
      </c>
      <c r="D346" s="84" t="s">
        <v>273</v>
      </c>
      <c r="E346" s="78">
        <f>'приложение 10'!I691</f>
        <v>0</v>
      </c>
    </row>
    <row r="347" spans="1:7" ht="37.5">
      <c r="A347" s="43"/>
      <c r="B347" s="39" t="s">
        <v>309</v>
      </c>
      <c r="C347" s="83">
        <v>6580010890</v>
      </c>
      <c r="D347" s="84"/>
      <c r="E347" s="78">
        <f>E348+E349</f>
        <v>333000</v>
      </c>
    </row>
    <row r="348" spans="1:7" ht="56.25">
      <c r="A348" s="43"/>
      <c r="B348" s="39" t="s">
        <v>109</v>
      </c>
      <c r="C348" s="83">
        <v>6580010890</v>
      </c>
      <c r="D348" s="84" t="s">
        <v>110</v>
      </c>
      <c r="E348" s="78">
        <f>'приложение 10'!I324</f>
        <v>133500</v>
      </c>
    </row>
    <row r="349" spans="1:7" ht="56.25">
      <c r="A349" s="43"/>
      <c r="B349" s="39" t="s">
        <v>259</v>
      </c>
      <c r="C349" s="83">
        <v>6580010890</v>
      </c>
      <c r="D349" s="84" t="s">
        <v>273</v>
      </c>
      <c r="E349" s="78">
        <f>'приложение 10'!I325</f>
        <v>199500</v>
      </c>
    </row>
    <row r="350" spans="1:7" ht="93.75">
      <c r="A350" s="43"/>
      <c r="B350" s="39" t="s">
        <v>310</v>
      </c>
      <c r="C350" s="83" t="s">
        <v>311</v>
      </c>
      <c r="D350" s="84"/>
      <c r="E350" s="78">
        <f>E351</f>
        <v>6106500</v>
      </c>
    </row>
    <row r="351" spans="1:7" ht="56.25">
      <c r="A351" s="43"/>
      <c r="B351" s="39" t="s">
        <v>259</v>
      </c>
      <c r="C351" s="83" t="s">
        <v>311</v>
      </c>
      <c r="D351" s="84" t="s">
        <v>273</v>
      </c>
      <c r="E351" s="78">
        <f>'приложение 10'!I327</f>
        <v>6106500</v>
      </c>
    </row>
    <row r="352" spans="1:7" s="72" customFormat="1" ht="88.35" customHeight="1">
      <c r="A352" s="68" t="s">
        <v>312</v>
      </c>
      <c r="B352" s="30" t="s">
        <v>313</v>
      </c>
      <c r="C352" s="90">
        <v>6600000000</v>
      </c>
      <c r="D352" s="91"/>
      <c r="E352" s="76">
        <f>E353</f>
        <v>5970000</v>
      </c>
      <c r="G352" s="73"/>
    </row>
    <row r="353" spans="1:7" ht="56.25">
      <c r="A353" s="43"/>
      <c r="B353" s="39" t="s">
        <v>314</v>
      </c>
      <c r="C353" s="83">
        <v>6610000000</v>
      </c>
      <c r="D353" s="84"/>
      <c r="E353" s="78">
        <f>E354</f>
        <v>5970000</v>
      </c>
    </row>
    <row r="354" spans="1:7" ht="90.75" customHeight="1">
      <c r="A354" s="43"/>
      <c r="B354" s="39" t="s">
        <v>315</v>
      </c>
      <c r="C354" s="83">
        <v>6610010040</v>
      </c>
      <c r="D354" s="84"/>
      <c r="E354" s="78">
        <f>E355+E356</f>
        <v>5970000</v>
      </c>
    </row>
    <row r="355" spans="1:7" ht="56.25">
      <c r="A355" s="43"/>
      <c r="B355" s="39" t="s">
        <v>109</v>
      </c>
      <c r="C355" s="83">
        <v>6610010040</v>
      </c>
      <c r="D355" s="84" t="s">
        <v>110</v>
      </c>
      <c r="E355" s="78">
        <f>'приложение 10'!I126</f>
        <v>5949000</v>
      </c>
    </row>
    <row r="356" spans="1:7">
      <c r="A356" s="43"/>
      <c r="B356" s="39" t="s">
        <v>112</v>
      </c>
      <c r="C356" s="83">
        <v>6610010040</v>
      </c>
      <c r="D356" s="84" t="s">
        <v>113</v>
      </c>
      <c r="E356" s="78">
        <f>'приложение 10'!I127</f>
        <v>21000</v>
      </c>
    </row>
    <row r="357" spans="1:7" s="72" customFormat="1" ht="68.849999999999994" customHeight="1">
      <c r="A357" s="68" t="s">
        <v>316</v>
      </c>
      <c r="B357" s="30" t="s">
        <v>317</v>
      </c>
      <c r="C357" s="90">
        <v>6700000000</v>
      </c>
      <c r="D357" s="91"/>
      <c r="E357" s="76">
        <f>E358+E362</f>
        <v>6333342.2000000002</v>
      </c>
      <c r="G357" s="73"/>
    </row>
    <row r="358" spans="1:7" ht="56.25">
      <c r="A358" s="43"/>
      <c r="B358" s="39" t="s">
        <v>318</v>
      </c>
      <c r="C358" s="83">
        <v>6710000000</v>
      </c>
      <c r="D358" s="84"/>
      <c r="E358" s="78">
        <f>E359</f>
        <v>6183342.2000000002</v>
      </c>
    </row>
    <row r="359" spans="1:7" ht="37.5">
      <c r="A359" s="43"/>
      <c r="B359" s="39" t="s">
        <v>319</v>
      </c>
      <c r="C359" s="83">
        <v>6710010220</v>
      </c>
      <c r="D359" s="84"/>
      <c r="E359" s="78">
        <f>E360+E361</f>
        <v>6183342.2000000002</v>
      </c>
    </row>
    <row r="360" spans="1:7" ht="56.25">
      <c r="A360" s="43"/>
      <c r="B360" s="39" t="s">
        <v>109</v>
      </c>
      <c r="C360" s="83">
        <v>6710010220</v>
      </c>
      <c r="D360" s="84" t="s">
        <v>110</v>
      </c>
      <c r="E360" s="78">
        <f>'приложение 10'!I757+'приложение 10'!I662+'приложение 10'!I131</f>
        <v>330000</v>
      </c>
    </row>
    <row r="361" spans="1:7" ht="56.25">
      <c r="A361" s="43"/>
      <c r="B361" s="43" t="s">
        <v>152</v>
      </c>
      <c r="C361" s="83">
        <v>6710010220</v>
      </c>
      <c r="D361" s="84" t="s">
        <v>153</v>
      </c>
      <c r="E361" s="78">
        <f>'приложение 10'!I562+'приложение 10'!I624+'приложение 10'!I663</f>
        <v>5853342.2000000002</v>
      </c>
    </row>
    <row r="362" spans="1:7" ht="75">
      <c r="A362" s="43"/>
      <c r="B362" s="39" t="s">
        <v>320</v>
      </c>
      <c r="C362" s="83">
        <v>6720000000</v>
      </c>
      <c r="D362" s="84"/>
      <c r="E362" s="78">
        <f>E363</f>
        <v>150000</v>
      </c>
    </row>
    <row r="363" spans="1:7" ht="56.25">
      <c r="A363" s="43"/>
      <c r="B363" s="39" t="s">
        <v>321</v>
      </c>
      <c r="C363" s="83">
        <v>6720010530</v>
      </c>
      <c r="D363" s="84"/>
      <c r="E363" s="78">
        <f>E364</f>
        <v>150000</v>
      </c>
    </row>
    <row r="364" spans="1:7" ht="56.25">
      <c r="A364" s="43"/>
      <c r="B364" s="39" t="s">
        <v>109</v>
      </c>
      <c r="C364" s="83">
        <v>6720010530</v>
      </c>
      <c r="D364" s="84" t="s">
        <v>110</v>
      </c>
      <c r="E364" s="78">
        <f>'приложение 10'!I134</f>
        <v>150000</v>
      </c>
    </row>
    <row r="365" spans="1:7" s="72" customFormat="1" ht="37.5">
      <c r="A365" s="68" t="s">
        <v>322</v>
      </c>
      <c r="B365" s="30" t="s">
        <v>323</v>
      </c>
      <c r="C365" s="90">
        <v>6800000000</v>
      </c>
      <c r="D365" s="91"/>
      <c r="E365" s="76">
        <f>E366</f>
        <v>100000</v>
      </c>
      <c r="G365" s="73"/>
    </row>
    <row r="366" spans="1:7" ht="37.5">
      <c r="A366" s="43"/>
      <c r="B366" s="39" t="s">
        <v>324</v>
      </c>
      <c r="C366" s="83">
        <v>6810000000</v>
      </c>
      <c r="D366" s="84"/>
      <c r="E366" s="78">
        <f>E367</f>
        <v>100000</v>
      </c>
    </row>
    <row r="367" spans="1:7">
      <c r="A367" s="43"/>
      <c r="B367" s="39" t="s">
        <v>325</v>
      </c>
      <c r="C367" s="83">
        <v>6810010490</v>
      </c>
      <c r="D367" s="84"/>
      <c r="E367" s="78">
        <f>E368</f>
        <v>100000</v>
      </c>
    </row>
    <row r="368" spans="1:7" ht="56.25">
      <c r="A368" s="43"/>
      <c r="B368" s="39" t="s">
        <v>109</v>
      </c>
      <c r="C368" s="83">
        <v>6810010490</v>
      </c>
      <c r="D368" s="84" t="s">
        <v>110</v>
      </c>
      <c r="E368" s="78">
        <f>'приложение 10'!I138</f>
        <v>100000</v>
      </c>
    </row>
    <row r="369" spans="1:7" s="72" customFormat="1" ht="119.45" customHeight="1">
      <c r="A369" s="68" t="s">
        <v>326</v>
      </c>
      <c r="B369" s="30" t="s">
        <v>327</v>
      </c>
      <c r="C369" s="90">
        <v>6900000000</v>
      </c>
      <c r="D369" s="91"/>
      <c r="E369" s="76">
        <f>E370</f>
        <v>941800</v>
      </c>
      <c r="G369" s="73"/>
    </row>
    <row r="370" spans="1:7" ht="56.25">
      <c r="A370" s="43"/>
      <c r="B370" s="39" t="s">
        <v>328</v>
      </c>
      <c r="C370" s="83">
        <v>6910000000</v>
      </c>
      <c r="D370" s="84"/>
      <c r="E370" s="78">
        <f>E371</f>
        <v>941800</v>
      </c>
    </row>
    <row r="371" spans="1:7" ht="115.9" customHeight="1">
      <c r="A371" s="43"/>
      <c r="B371" s="39" t="s">
        <v>329</v>
      </c>
      <c r="C371" s="83">
        <v>6910010500</v>
      </c>
      <c r="D371" s="84"/>
      <c r="E371" s="78">
        <f>E372</f>
        <v>941800</v>
      </c>
    </row>
    <row r="372" spans="1:7" ht="56.25">
      <c r="A372" s="43"/>
      <c r="B372" s="39" t="s">
        <v>109</v>
      </c>
      <c r="C372" s="83">
        <v>6910010500</v>
      </c>
      <c r="D372" s="84" t="s">
        <v>110</v>
      </c>
      <c r="E372" s="78">
        <f>'приложение 10'!I761+'приложение 10'!I667</f>
        <v>941800</v>
      </c>
    </row>
    <row r="373" spans="1:7" s="72" customFormat="1" ht="37.5">
      <c r="A373" s="68" t="s">
        <v>330</v>
      </c>
      <c r="B373" s="68" t="s">
        <v>331</v>
      </c>
      <c r="C373" s="74">
        <v>7000000000</v>
      </c>
      <c r="D373" s="88"/>
      <c r="E373" s="76">
        <f>E374+E386</f>
        <v>52237054</v>
      </c>
      <c r="G373" s="73"/>
    </row>
    <row r="374" spans="1:7" s="72" customFormat="1" ht="37.5">
      <c r="A374" s="43"/>
      <c r="B374" s="39" t="s">
        <v>332</v>
      </c>
      <c r="C374" s="83">
        <v>7010000000</v>
      </c>
      <c r="D374" s="89"/>
      <c r="E374" s="78">
        <f>E378+E382+E384+E380+E375</f>
        <v>52077054</v>
      </c>
      <c r="G374" s="73"/>
    </row>
    <row r="375" spans="1:7" s="72" customFormat="1" ht="37.5">
      <c r="A375" s="43"/>
      <c r="B375" s="39" t="s">
        <v>136</v>
      </c>
      <c r="C375" s="83">
        <v>7010000590</v>
      </c>
      <c r="D375" s="89"/>
      <c r="E375" s="78">
        <f>E377+E376</f>
        <v>15549354</v>
      </c>
      <c r="G375" s="73"/>
    </row>
    <row r="376" spans="1:7" s="72" customFormat="1" ht="56.25">
      <c r="A376" s="43"/>
      <c r="B376" s="39" t="s">
        <v>109</v>
      </c>
      <c r="C376" s="83">
        <v>7010000590</v>
      </c>
      <c r="D376" s="89">
        <v>200</v>
      </c>
      <c r="E376" s="78">
        <f>'приложение 10'!I265</f>
        <v>120000</v>
      </c>
      <c r="G376" s="73"/>
    </row>
    <row r="377" spans="1:7" s="72" customFormat="1" ht="56.25">
      <c r="A377" s="43"/>
      <c r="B377" s="39" t="s">
        <v>152</v>
      </c>
      <c r="C377" s="83">
        <v>7010000590</v>
      </c>
      <c r="D377" s="89">
        <v>600</v>
      </c>
      <c r="E377" s="78">
        <f>'приложение 10'!I566</f>
        <v>15429354</v>
      </c>
      <c r="G377" s="73"/>
    </row>
    <row r="378" spans="1:7" s="72" customFormat="1" ht="98.65" customHeight="1">
      <c r="A378" s="43"/>
      <c r="B378" s="39" t="s">
        <v>333</v>
      </c>
      <c r="C378" s="83">
        <v>7010063110</v>
      </c>
      <c r="D378" s="89"/>
      <c r="E378" s="78">
        <f>E379</f>
        <v>2819800</v>
      </c>
      <c r="G378" s="73"/>
    </row>
    <row r="379" spans="1:7" s="72" customFormat="1" ht="56.25">
      <c r="A379" s="43"/>
      <c r="B379" s="39" t="s">
        <v>152</v>
      </c>
      <c r="C379" s="83">
        <v>7010063110</v>
      </c>
      <c r="D379" s="89">
        <v>600</v>
      </c>
      <c r="E379" s="78">
        <f>'приложение 10'!I568</f>
        <v>2819800</v>
      </c>
      <c r="G379" s="73"/>
    </row>
    <row r="380" spans="1:7" s="72" customFormat="1" ht="134.25" customHeight="1">
      <c r="A380" s="43"/>
      <c r="B380" s="39" t="s">
        <v>334</v>
      </c>
      <c r="C380" s="83" t="s">
        <v>335</v>
      </c>
      <c r="D380" s="89"/>
      <c r="E380" s="78">
        <f>E381</f>
        <v>33707900</v>
      </c>
      <c r="G380" s="73"/>
    </row>
    <row r="381" spans="1:7" s="72" customFormat="1" ht="56.25">
      <c r="A381" s="43"/>
      <c r="B381" s="39" t="s">
        <v>152</v>
      </c>
      <c r="C381" s="83" t="s">
        <v>335</v>
      </c>
      <c r="D381" s="89">
        <v>600</v>
      </c>
      <c r="E381" s="78">
        <f>'приложение 10'!I570</f>
        <v>33707900</v>
      </c>
      <c r="G381" s="73"/>
    </row>
    <row r="382" spans="1:7" s="72" customFormat="1" ht="75" hidden="1">
      <c r="A382" s="43"/>
      <c r="B382" s="39" t="s">
        <v>336</v>
      </c>
      <c r="C382" s="83" t="s">
        <v>337</v>
      </c>
      <c r="D382" s="89"/>
      <c r="E382" s="78">
        <f>E383</f>
        <v>0</v>
      </c>
      <c r="G382" s="73"/>
    </row>
    <row r="383" spans="1:7" s="72" customFormat="1" ht="56.25" hidden="1">
      <c r="A383" s="43"/>
      <c r="B383" s="39" t="s">
        <v>152</v>
      </c>
      <c r="C383" s="83" t="s">
        <v>337</v>
      </c>
      <c r="D383" s="89">
        <v>600</v>
      </c>
      <c r="E383" s="78">
        <f>'приложение 10'!I572</f>
        <v>0</v>
      </c>
      <c r="G383" s="73"/>
    </row>
    <row r="384" spans="1:7" s="72" customFormat="1" ht="168.75" hidden="1">
      <c r="A384" s="43"/>
      <c r="B384" s="39" t="s">
        <v>338</v>
      </c>
      <c r="C384" s="83" t="s">
        <v>339</v>
      </c>
      <c r="D384" s="89"/>
      <c r="E384" s="78">
        <f>E385</f>
        <v>0</v>
      </c>
      <c r="G384" s="73"/>
    </row>
    <row r="385" spans="1:1024" s="72" customFormat="1" ht="56.25" hidden="1">
      <c r="A385" s="43"/>
      <c r="B385" s="39" t="s">
        <v>152</v>
      </c>
      <c r="C385" s="83" t="s">
        <v>339</v>
      </c>
      <c r="D385" s="89">
        <v>600</v>
      </c>
      <c r="E385" s="78">
        <f>'приложение 10'!I578</f>
        <v>0</v>
      </c>
      <c r="G385" s="73"/>
    </row>
    <row r="386" spans="1:1024" s="72" customFormat="1">
      <c r="A386" s="43"/>
      <c r="B386" s="39" t="s">
        <v>340</v>
      </c>
      <c r="C386" s="83">
        <v>7020000000</v>
      </c>
      <c r="D386" s="89"/>
      <c r="E386" s="78">
        <f>E387</f>
        <v>160000</v>
      </c>
      <c r="G386" s="73"/>
    </row>
    <row r="387" spans="1:1024" s="72" customFormat="1" ht="75">
      <c r="A387" s="43"/>
      <c r="B387" s="39" t="s">
        <v>341</v>
      </c>
      <c r="C387" s="83">
        <v>7020010060</v>
      </c>
      <c r="D387" s="89"/>
      <c r="E387" s="78">
        <f>E388</f>
        <v>160000</v>
      </c>
      <c r="G387" s="73"/>
    </row>
    <row r="388" spans="1:1024" s="72" customFormat="1" ht="37.5">
      <c r="A388" s="43"/>
      <c r="B388" s="39" t="s">
        <v>148</v>
      </c>
      <c r="C388" s="83">
        <v>7020010060</v>
      </c>
      <c r="D388" s="89">
        <v>300</v>
      </c>
      <c r="E388" s="78">
        <f>'приложение 10'!I628</f>
        <v>160000</v>
      </c>
      <c r="G388" s="73"/>
    </row>
    <row r="389" spans="1:1024" s="72" customFormat="1" ht="37.5">
      <c r="A389" s="68" t="s">
        <v>342</v>
      </c>
      <c r="B389" s="30" t="s">
        <v>343</v>
      </c>
      <c r="C389" s="90">
        <v>7100000000</v>
      </c>
      <c r="D389" s="91"/>
      <c r="E389" s="76">
        <f>E390</f>
        <v>2965030</v>
      </c>
      <c r="G389" s="73"/>
    </row>
    <row r="390" spans="1:1024" s="72" customFormat="1" ht="75">
      <c r="A390" s="43"/>
      <c r="B390" s="39" t="s">
        <v>344</v>
      </c>
      <c r="C390" s="83">
        <v>7110000000</v>
      </c>
      <c r="D390" s="84"/>
      <c r="E390" s="78">
        <f>E391</f>
        <v>2965030</v>
      </c>
      <c r="G390" s="73"/>
    </row>
    <row r="391" spans="1:1024" s="72" customFormat="1" ht="56.25">
      <c r="A391" s="43"/>
      <c r="B391" s="39" t="s">
        <v>345</v>
      </c>
      <c r="C391" s="83">
        <v>7110010610</v>
      </c>
      <c r="D391" s="84"/>
      <c r="E391" s="78">
        <f>E392+E393</f>
        <v>2965030</v>
      </c>
      <c r="G391" s="73"/>
    </row>
    <row r="392" spans="1:1024" s="72" customFormat="1" ht="56.25">
      <c r="A392" s="43"/>
      <c r="B392" s="39" t="s">
        <v>109</v>
      </c>
      <c r="C392" s="83">
        <v>7110010610</v>
      </c>
      <c r="D392" s="84" t="s">
        <v>110</v>
      </c>
      <c r="E392" s="78">
        <f>'приложение 10'!I765+'приложение 10'!I671+'приложение 10'!I142</f>
        <v>2061000</v>
      </c>
      <c r="G392" s="73"/>
    </row>
    <row r="393" spans="1:1024" s="72" customFormat="1" ht="56.25">
      <c r="A393" s="43"/>
      <c r="B393" s="39" t="s">
        <v>152</v>
      </c>
      <c r="C393" s="83">
        <v>7110010610</v>
      </c>
      <c r="D393" s="84" t="s">
        <v>153</v>
      </c>
      <c r="E393" s="78">
        <f>'приложение 10'!I576</f>
        <v>904030</v>
      </c>
      <c r="G393" s="73"/>
    </row>
    <row r="394" spans="1:1024" s="72" customFormat="1" ht="71.099999999999994" customHeight="1">
      <c r="A394" s="68" t="s">
        <v>346</v>
      </c>
      <c r="B394" s="30" t="s">
        <v>347</v>
      </c>
      <c r="C394" s="90">
        <v>7200000000</v>
      </c>
      <c r="D394" s="91"/>
      <c r="E394" s="76">
        <f>E395</f>
        <v>6018800</v>
      </c>
      <c r="G394" s="73"/>
      <c r="AMJ394" s="42"/>
    </row>
    <row r="395" spans="1:1024" s="72" customFormat="1" ht="56.25">
      <c r="A395" s="43"/>
      <c r="B395" s="39" t="s">
        <v>348</v>
      </c>
      <c r="C395" s="83">
        <v>7210000000</v>
      </c>
      <c r="D395" s="84"/>
      <c r="E395" s="78">
        <f>E400+E398+E396</f>
        <v>6018800</v>
      </c>
      <c r="G395" s="73"/>
    </row>
    <row r="396" spans="1:1024" s="72" customFormat="1" ht="37.5">
      <c r="A396" s="43"/>
      <c r="B396" s="39" t="s">
        <v>349</v>
      </c>
      <c r="C396" s="83">
        <v>7210010870</v>
      </c>
      <c r="D396" s="84"/>
      <c r="E396" s="78">
        <f>E397</f>
        <v>1386000</v>
      </c>
      <c r="G396" s="73"/>
    </row>
    <row r="397" spans="1:1024" s="72" customFormat="1" ht="56.25">
      <c r="A397" s="43"/>
      <c r="B397" s="39" t="s">
        <v>109</v>
      </c>
      <c r="C397" s="83">
        <v>7210010870</v>
      </c>
      <c r="D397" s="84" t="s">
        <v>110</v>
      </c>
      <c r="E397" s="78">
        <f>'приложение 10'!I170</f>
        <v>1386000</v>
      </c>
      <c r="G397" s="73"/>
    </row>
    <row r="398" spans="1:1024" s="72" customFormat="1" ht="93.75" hidden="1">
      <c r="A398" s="43"/>
      <c r="B398" s="39" t="s">
        <v>350</v>
      </c>
      <c r="C398" s="83" t="s">
        <v>351</v>
      </c>
      <c r="D398" s="84"/>
      <c r="E398" s="78">
        <f>E399</f>
        <v>0</v>
      </c>
      <c r="G398" s="73"/>
    </row>
    <row r="399" spans="1:1024" s="72" customFormat="1" ht="56.25" hidden="1">
      <c r="A399" s="43"/>
      <c r="B399" s="39" t="s">
        <v>109</v>
      </c>
      <c r="C399" s="83" t="s">
        <v>351</v>
      </c>
      <c r="D399" s="84" t="s">
        <v>110</v>
      </c>
      <c r="E399" s="78">
        <f>'приложение 10'!I172</f>
        <v>0</v>
      </c>
      <c r="G399" s="73"/>
    </row>
    <row r="400" spans="1:1024" s="72" customFormat="1" ht="56.25">
      <c r="A400" s="43"/>
      <c r="B400" s="39" t="s">
        <v>352</v>
      </c>
      <c r="C400" s="83" t="s">
        <v>353</v>
      </c>
      <c r="D400" s="84"/>
      <c r="E400" s="78">
        <f>E401</f>
        <v>4632800</v>
      </c>
      <c r="G400" s="73"/>
    </row>
    <row r="401" spans="1:7" s="72" customFormat="1" ht="56.25">
      <c r="A401" s="43"/>
      <c r="B401" s="39" t="s">
        <v>109</v>
      </c>
      <c r="C401" s="83" t="s">
        <v>353</v>
      </c>
      <c r="D401" s="84" t="s">
        <v>110</v>
      </c>
      <c r="E401" s="78">
        <f>'приложение 10'!I174</f>
        <v>4632800</v>
      </c>
      <c r="G401" s="73"/>
    </row>
    <row r="402" spans="1:7" s="72" customFormat="1" ht="37.5">
      <c r="A402" s="68" t="s">
        <v>354</v>
      </c>
      <c r="B402" s="30" t="s">
        <v>355</v>
      </c>
      <c r="C402" s="90">
        <v>7300000000</v>
      </c>
      <c r="D402" s="91"/>
      <c r="E402" s="76">
        <f>E403+E410+E413</f>
        <v>298964421.29000002</v>
      </c>
      <c r="G402" s="73"/>
    </row>
    <row r="403" spans="1:7" s="72" customFormat="1" ht="37.5">
      <c r="A403" s="43"/>
      <c r="B403" s="39" t="s">
        <v>356</v>
      </c>
      <c r="C403" s="83">
        <v>7310000000</v>
      </c>
      <c r="D403" s="84"/>
      <c r="E403" s="78">
        <f>E404+E406+E408</f>
        <v>12871100</v>
      </c>
      <c r="G403" s="73"/>
    </row>
    <row r="404" spans="1:7" s="72" customFormat="1" ht="56.25">
      <c r="A404" s="43"/>
      <c r="B404" s="39" t="s">
        <v>357</v>
      </c>
      <c r="C404" s="83">
        <v>7310010140</v>
      </c>
      <c r="D404" s="84"/>
      <c r="E404" s="78">
        <f>E405</f>
        <v>6448500</v>
      </c>
      <c r="G404" s="73"/>
    </row>
    <row r="405" spans="1:7" s="72" customFormat="1" ht="56.25">
      <c r="A405" s="43"/>
      <c r="B405" s="39" t="s">
        <v>109</v>
      </c>
      <c r="C405" s="83">
        <v>7310010140</v>
      </c>
      <c r="D405" s="84" t="s">
        <v>110</v>
      </c>
      <c r="E405" s="78">
        <f>'приложение 10'!I212</f>
        <v>6448500</v>
      </c>
      <c r="G405" s="73"/>
    </row>
    <row r="406" spans="1:7" s="72" customFormat="1" ht="37.5">
      <c r="A406" s="43"/>
      <c r="B406" s="39" t="s">
        <v>358</v>
      </c>
      <c r="C406" s="83">
        <v>7310010860</v>
      </c>
      <c r="D406" s="84"/>
      <c r="E406" s="78">
        <f>E407</f>
        <v>3640700</v>
      </c>
      <c r="G406" s="73"/>
    </row>
    <row r="407" spans="1:7" s="72" customFormat="1" ht="56.25">
      <c r="A407" s="43"/>
      <c r="B407" s="39" t="s">
        <v>109</v>
      </c>
      <c r="C407" s="83">
        <v>7310010860</v>
      </c>
      <c r="D407" s="84" t="s">
        <v>110</v>
      </c>
      <c r="E407" s="78">
        <f>'приложение 10'!I214</f>
        <v>3640700</v>
      </c>
      <c r="G407" s="73"/>
    </row>
    <row r="408" spans="1:7" s="72" customFormat="1" ht="75">
      <c r="A408" s="43"/>
      <c r="B408" s="39" t="s">
        <v>359</v>
      </c>
      <c r="C408" s="83" t="s">
        <v>360</v>
      </c>
      <c r="D408" s="84"/>
      <c r="E408" s="78">
        <f>E409</f>
        <v>2781900</v>
      </c>
      <c r="G408" s="73"/>
    </row>
    <row r="409" spans="1:7" s="72" customFormat="1" ht="56.25">
      <c r="A409" s="43"/>
      <c r="B409" s="39" t="s">
        <v>109</v>
      </c>
      <c r="C409" s="83" t="s">
        <v>360</v>
      </c>
      <c r="D409" s="84" t="s">
        <v>110</v>
      </c>
      <c r="E409" s="78">
        <f>'приложение 10'!I216</f>
        <v>2781900</v>
      </c>
      <c r="G409" s="73"/>
    </row>
    <row r="410" spans="1:7" s="72" customFormat="1" ht="37.5">
      <c r="A410" s="43"/>
      <c r="B410" s="39" t="s">
        <v>361</v>
      </c>
      <c r="C410" s="83">
        <v>7320000000</v>
      </c>
      <c r="D410" s="84"/>
      <c r="E410" s="78">
        <f>E411</f>
        <v>50000</v>
      </c>
      <c r="G410" s="73"/>
    </row>
    <row r="411" spans="1:7" s="72" customFormat="1" ht="72.400000000000006" customHeight="1">
      <c r="A411" s="43"/>
      <c r="B411" s="39" t="s">
        <v>362</v>
      </c>
      <c r="C411" s="83">
        <v>7320010080</v>
      </c>
      <c r="D411" s="84"/>
      <c r="E411" s="78">
        <f>E412</f>
        <v>50000</v>
      </c>
      <c r="G411" s="73"/>
    </row>
    <row r="412" spans="1:7" s="72" customFormat="1" ht="56.25">
      <c r="A412" s="43"/>
      <c r="B412" s="39" t="s">
        <v>109</v>
      </c>
      <c r="C412" s="83">
        <v>7320010080</v>
      </c>
      <c r="D412" s="84" t="s">
        <v>110</v>
      </c>
      <c r="E412" s="78">
        <f>'приложение 10'!I219</f>
        <v>50000</v>
      </c>
      <c r="G412" s="73"/>
    </row>
    <row r="413" spans="1:7" s="72" customFormat="1" ht="56.25">
      <c r="A413" s="43"/>
      <c r="B413" s="39" t="s">
        <v>363</v>
      </c>
      <c r="C413" s="83">
        <v>7330000000</v>
      </c>
      <c r="D413" s="84"/>
      <c r="E413" s="78">
        <f>E414+E417</f>
        <v>286043321.29000002</v>
      </c>
      <c r="G413" s="73"/>
    </row>
    <row r="414" spans="1:7" s="72" customFormat="1" ht="56.25">
      <c r="A414" s="43"/>
      <c r="B414" s="39" t="s">
        <v>364</v>
      </c>
      <c r="C414" s="83">
        <v>7330010720</v>
      </c>
      <c r="D414" s="84"/>
      <c r="E414" s="78">
        <f>E415</f>
        <v>100974121.29000001</v>
      </c>
      <c r="G414" s="73"/>
    </row>
    <row r="415" spans="1:7" s="72" customFormat="1" ht="56.25">
      <c r="A415" s="43"/>
      <c r="B415" s="39" t="s">
        <v>109</v>
      </c>
      <c r="C415" s="83">
        <v>7330010720</v>
      </c>
      <c r="D415" s="84" t="s">
        <v>110</v>
      </c>
      <c r="E415" s="78">
        <f>'приложение 10'!I222</f>
        <v>100974121.29000001</v>
      </c>
      <c r="G415" s="73"/>
    </row>
    <row r="416" spans="1:7" s="72" customFormat="1" ht="56.25" hidden="1">
      <c r="A416" s="43"/>
      <c r="B416" s="39" t="s">
        <v>259</v>
      </c>
      <c r="C416" s="83">
        <v>7330010720</v>
      </c>
      <c r="D416" s="84" t="s">
        <v>273</v>
      </c>
      <c r="E416" s="78">
        <f>'приложение 10'!I223</f>
        <v>0</v>
      </c>
      <c r="G416" s="73"/>
    </row>
    <row r="417" spans="1:7" s="72" customFormat="1" ht="112.5">
      <c r="A417" s="43"/>
      <c r="B417" s="39" t="s">
        <v>365</v>
      </c>
      <c r="C417" s="83" t="s">
        <v>366</v>
      </c>
      <c r="D417" s="84"/>
      <c r="E417" s="78">
        <f>E418</f>
        <v>185069200</v>
      </c>
      <c r="G417" s="73"/>
    </row>
    <row r="418" spans="1:7" s="72" customFormat="1" ht="56.25">
      <c r="A418" s="43"/>
      <c r="B418" s="39" t="s">
        <v>109</v>
      </c>
      <c r="C418" s="83" t="s">
        <v>366</v>
      </c>
      <c r="D418" s="84" t="s">
        <v>110</v>
      </c>
      <c r="E418" s="78">
        <f>'приложение 10'!I225</f>
        <v>185069200</v>
      </c>
      <c r="G418" s="73"/>
    </row>
    <row r="419" spans="1:7" s="72" customFormat="1" ht="56.25" hidden="1">
      <c r="A419" s="43"/>
      <c r="B419" s="39" t="s">
        <v>259</v>
      </c>
      <c r="C419" s="83" t="s">
        <v>366</v>
      </c>
      <c r="D419" s="84" t="s">
        <v>273</v>
      </c>
      <c r="E419" s="78">
        <f>'приложение 10'!I226</f>
        <v>0</v>
      </c>
      <c r="G419" s="73"/>
    </row>
    <row r="420" spans="1:7" s="72" customFormat="1" ht="56.25">
      <c r="A420" s="68">
        <v>25</v>
      </c>
      <c r="B420" s="30" t="s">
        <v>367</v>
      </c>
      <c r="C420" s="90">
        <v>7600000000</v>
      </c>
      <c r="D420" s="91"/>
      <c r="E420" s="76">
        <f>E421</f>
        <v>40809900</v>
      </c>
      <c r="G420" s="73"/>
    </row>
    <row r="421" spans="1:7" s="72" customFormat="1" ht="37.5">
      <c r="A421" s="43"/>
      <c r="B421" s="39" t="s">
        <v>368</v>
      </c>
      <c r="C421" s="83">
        <v>7610000000</v>
      </c>
      <c r="D421" s="84"/>
      <c r="E421" s="78">
        <f>E424+E422+E427</f>
        <v>40809900</v>
      </c>
      <c r="G421" s="73"/>
    </row>
    <row r="422" spans="1:7" s="72" customFormat="1" ht="37.5">
      <c r="A422" s="43"/>
      <c r="B422" s="39" t="s">
        <v>369</v>
      </c>
      <c r="C422" s="83">
        <v>7610010960</v>
      </c>
      <c r="D422" s="84"/>
      <c r="E422" s="78">
        <f>E423</f>
        <v>2994400</v>
      </c>
      <c r="G422" s="73"/>
    </row>
    <row r="423" spans="1:7" s="72" customFormat="1" ht="56.25">
      <c r="A423" s="43"/>
      <c r="B423" s="39" t="s">
        <v>109</v>
      </c>
      <c r="C423" s="83">
        <v>7610010960</v>
      </c>
      <c r="D423" s="84" t="s">
        <v>110</v>
      </c>
      <c r="E423" s="78">
        <f>'приложение 10'!I184</f>
        <v>2994400</v>
      </c>
      <c r="G423" s="73"/>
    </row>
    <row r="424" spans="1:7" s="72" customFormat="1" ht="56.25">
      <c r="A424" s="43"/>
      <c r="B424" s="39" t="s">
        <v>370</v>
      </c>
      <c r="C424" s="83">
        <v>7610011200</v>
      </c>
      <c r="D424" s="84"/>
      <c r="E424" s="78">
        <f>E426+E425</f>
        <v>36725000</v>
      </c>
      <c r="G424" s="73"/>
    </row>
    <row r="425" spans="1:7" s="72" customFormat="1" ht="56.25" hidden="1">
      <c r="A425" s="43"/>
      <c r="B425" s="39" t="s">
        <v>109</v>
      </c>
      <c r="C425" s="83">
        <v>7610011200</v>
      </c>
      <c r="D425" s="84" t="s">
        <v>110</v>
      </c>
      <c r="E425" s="78">
        <f>'приложение 10'!I186</f>
        <v>0</v>
      </c>
      <c r="G425" s="73"/>
    </row>
    <row r="426" spans="1:7" s="72" customFormat="1" ht="56.25">
      <c r="A426" s="43"/>
      <c r="B426" s="39" t="s">
        <v>259</v>
      </c>
      <c r="C426" s="83">
        <v>7610011200</v>
      </c>
      <c r="D426" s="84" t="s">
        <v>273</v>
      </c>
      <c r="E426" s="78">
        <f>'приложение 10'!I187</f>
        <v>36725000</v>
      </c>
      <c r="G426" s="73"/>
    </row>
    <row r="427" spans="1:7" s="72" customFormat="1" ht="93.75">
      <c r="A427" s="43"/>
      <c r="B427" s="39" t="s">
        <v>371</v>
      </c>
      <c r="C427" s="83">
        <v>7610011300</v>
      </c>
      <c r="D427" s="84"/>
      <c r="E427" s="78">
        <f>E428</f>
        <v>1090500</v>
      </c>
      <c r="G427" s="73"/>
    </row>
    <row r="428" spans="1:7" s="72" customFormat="1" ht="56.25">
      <c r="A428" s="43"/>
      <c r="B428" s="39" t="s">
        <v>109</v>
      </c>
      <c r="C428" s="83">
        <v>7610011300</v>
      </c>
      <c r="D428" s="84" t="s">
        <v>110</v>
      </c>
      <c r="E428" s="78">
        <f>'приложение 10'!I189</f>
        <v>1090500</v>
      </c>
      <c r="G428" s="73"/>
    </row>
    <row r="429" spans="1:7" s="72" customFormat="1" ht="56.25">
      <c r="A429" s="68">
        <v>26</v>
      </c>
      <c r="B429" s="68" t="s">
        <v>372</v>
      </c>
      <c r="C429" s="74">
        <v>9900000000</v>
      </c>
      <c r="D429" s="85"/>
      <c r="E429" s="76">
        <f>E461+E464+E469+E454+E432+E448+E445+E434+E441+E472+E430+E439+E437+E450+E443+E452</f>
        <v>141211001.17000002</v>
      </c>
      <c r="G429" s="73"/>
    </row>
    <row r="430" spans="1:7" ht="68.849999999999994" customHeight="1">
      <c r="A430" s="43"/>
      <c r="B430" s="39" t="s">
        <v>373</v>
      </c>
      <c r="C430" s="83">
        <v>9900010100</v>
      </c>
      <c r="D430" s="84"/>
      <c r="E430" s="78">
        <f>E431</f>
        <v>173300</v>
      </c>
    </row>
    <row r="431" spans="1:7">
      <c r="A431" s="43"/>
      <c r="B431" s="39" t="s">
        <v>132</v>
      </c>
      <c r="C431" s="83">
        <v>9900010100</v>
      </c>
      <c r="D431" s="84" t="s">
        <v>133</v>
      </c>
      <c r="E431" s="78">
        <f>'приложение 10'!I147</f>
        <v>173300</v>
      </c>
    </row>
    <row r="432" spans="1:7" s="72" customFormat="1" ht="75">
      <c r="A432" s="68"/>
      <c r="B432" s="43" t="s">
        <v>374</v>
      </c>
      <c r="C432" s="58">
        <v>9900010110</v>
      </c>
      <c r="D432" s="77"/>
      <c r="E432" s="78">
        <f>E433</f>
        <v>1439240</v>
      </c>
      <c r="G432" s="73"/>
    </row>
    <row r="433" spans="1:7" s="72" customFormat="1" ht="56.25">
      <c r="A433" s="68"/>
      <c r="B433" s="43" t="s">
        <v>109</v>
      </c>
      <c r="C433" s="58">
        <v>9900010110</v>
      </c>
      <c r="D433" s="77" t="s">
        <v>110</v>
      </c>
      <c r="E433" s="78">
        <f>'приложение 10'!I411</f>
        <v>1439240</v>
      </c>
      <c r="G433" s="73"/>
    </row>
    <row r="434" spans="1:7" s="72" customFormat="1" ht="56.25">
      <c r="A434" s="68"/>
      <c r="B434" s="39" t="s">
        <v>375</v>
      </c>
      <c r="C434" s="83">
        <v>9900010150</v>
      </c>
      <c r="D434" s="84"/>
      <c r="E434" s="78">
        <f>E435+E436</f>
        <v>10000000</v>
      </c>
      <c r="G434" s="73"/>
    </row>
    <row r="435" spans="1:7" s="72" customFormat="1" ht="56.25">
      <c r="A435" s="68"/>
      <c r="B435" s="39" t="s">
        <v>109</v>
      </c>
      <c r="C435" s="83">
        <v>9900010150</v>
      </c>
      <c r="D435" s="84" t="s">
        <v>110</v>
      </c>
      <c r="E435" s="78">
        <f>'приложение 10'!I94+'приложение 10'!I768</f>
        <v>150000</v>
      </c>
      <c r="G435" s="73"/>
    </row>
    <row r="436" spans="1:7" s="72" customFormat="1" ht="56.25">
      <c r="A436" s="68"/>
      <c r="B436" s="39" t="s">
        <v>152</v>
      </c>
      <c r="C436" s="83">
        <v>9900010150</v>
      </c>
      <c r="D436" s="84" t="s">
        <v>153</v>
      </c>
      <c r="E436" s="78">
        <f>'приложение 10'!I581+'приложение 10'!I631+'приложение 10'!I715</f>
        <v>9850000</v>
      </c>
      <c r="G436" s="73"/>
    </row>
    <row r="437" spans="1:7" s="72" customFormat="1" ht="37.5">
      <c r="A437" s="68"/>
      <c r="B437" s="39" t="s">
        <v>376</v>
      </c>
      <c r="C437" s="83">
        <v>9900010510</v>
      </c>
      <c r="D437" s="84"/>
      <c r="E437" s="78">
        <f>E438</f>
        <v>3000000</v>
      </c>
      <c r="G437" s="73"/>
    </row>
    <row r="438" spans="1:7" s="72" customFormat="1" ht="56.25">
      <c r="A438" s="68"/>
      <c r="B438" s="39" t="s">
        <v>109</v>
      </c>
      <c r="C438" s="83">
        <v>9900010510</v>
      </c>
      <c r="D438" s="84" t="s">
        <v>110</v>
      </c>
      <c r="E438" s="78">
        <f>'приложение 10'!I413</f>
        <v>3000000</v>
      </c>
      <c r="G438" s="73"/>
    </row>
    <row r="439" spans="1:7" s="72" customFormat="1" ht="37.5">
      <c r="A439" s="68"/>
      <c r="B439" s="39" t="s">
        <v>377</v>
      </c>
      <c r="C439" s="83">
        <v>9900010580</v>
      </c>
      <c r="D439" s="84"/>
      <c r="E439" s="78">
        <f>E440</f>
        <v>66500000</v>
      </c>
      <c r="G439" s="73"/>
    </row>
    <row r="440" spans="1:7" s="72" customFormat="1" ht="37.5">
      <c r="A440" s="68"/>
      <c r="B440" s="39" t="s">
        <v>148</v>
      </c>
      <c r="C440" s="83">
        <v>9900010580</v>
      </c>
      <c r="D440" s="84" t="s">
        <v>149</v>
      </c>
      <c r="E440" s="78">
        <f>'приложение 10'!I299</f>
        <v>66500000</v>
      </c>
      <c r="G440" s="73"/>
    </row>
    <row r="441" spans="1:7" s="72" customFormat="1" ht="72.400000000000006" customHeight="1">
      <c r="A441" s="68"/>
      <c r="B441" s="39" t="s">
        <v>378</v>
      </c>
      <c r="C441" s="83">
        <v>9900010620</v>
      </c>
      <c r="D441" s="84"/>
      <c r="E441" s="78">
        <f>E442</f>
        <v>6960000</v>
      </c>
      <c r="G441" s="73"/>
    </row>
    <row r="442" spans="1:7" s="72" customFormat="1" ht="37.5">
      <c r="A442" s="68"/>
      <c r="B442" s="39" t="s">
        <v>148</v>
      </c>
      <c r="C442" s="83">
        <v>9900010620</v>
      </c>
      <c r="D442" s="84" t="s">
        <v>149</v>
      </c>
      <c r="E442" s="78">
        <f>'приложение 10'!I301</f>
        <v>6960000</v>
      </c>
      <c r="G442" s="73"/>
    </row>
    <row r="443" spans="1:7" s="72" customFormat="1" ht="37.5">
      <c r="A443" s="68"/>
      <c r="B443" s="39" t="s">
        <v>379</v>
      </c>
      <c r="C443" s="83">
        <v>9900010880</v>
      </c>
      <c r="D443" s="89"/>
      <c r="E443" s="78">
        <f>E444</f>
        <v>1244610.99</v>
      </c>
      <c r="G443" s="73"/>
    </row>
    <row r="444" spans="1:7" s="72" customFormat="1" ht="56.25">
      <c r="A444" s="68"/>
      <c r="B444" s="39" t="s">
        <v>152</v>
      </c>
      <c r="C444" s="83">
        <v>9900010880</v>
      </c>
      <c r="D444" s="89">
        <v>600</v>
      </c>
      <c r="E444" s="78">
        <f>'приложение 10'!I527</f>
        <v>1244610.99</v>
      </c>
      <c r="G444" s="73"/>
    </row>
    <row r="445" spans="1:7" s="72" customFormat="1">
      <c r="A445" s="43"/>
      <c r="B445" s="43" t="s">
        <v>380</v>
      </c>
      <c r="C445" s="58">
        <v>9900010910</v>
      </c>
      <c r="D445" s="77"/>
      <c r="E445" s="78">
        <f>E447+E446</f>
        <v>2692550.1799999997</v>
      </c>
      <c r="G445" s="73"/>
    </row>
    <row r="446" spans="1:7" s="72" customFormat="1" ht="56.25">
      <c r="A446" s="43"/>
      <c r="B446" s="39" t="s">
        <v>152</v>
      </c>
      <c r="C446" s="83">
        <v>9900010910</v>
      </c>
      <c r="D446" s="89">
        <v>600</v>
      </c>
      <c r="E446" s="78">
        <f>'приложение 10'!I509+'приложение 10'!I453+'приложение 10'!I717</f>
        <v>791169.07000000007</v>
      </c>
      <c r="G446" s="73"/>
    </row>
    <row r="447" spans="1:7" s="72" customFormat="1">
      <c r="A447" s="43"/>
      <c r="B447" s="43" t="s">
        <v>112</v>
      </c>
      <c r="C447" s="58">
        <v>9900010910</v>
      </c>
      <c r="D447" s="77" t="s">
        <v>113</v>
      </c>
      <c r="E447" s="78">
        <f>'приложение 10'!I96+'приложение 10'!I454+'приложение 10'!I510</f>
        <v>1901381.1099999999</v>
      </c>
      <c r="G447" s="73"/>
    </row>
    <row r="448" spans="1:7" s="72" customFormat="1" ht="66.599999999999994" customHeight="1">
      <c r="A448" s="43"/>
      <c r="B448" s="43" t="s">
        <v>381</v>
      </c>
      <c r="C448" s="58">
        <v>9900051200</v>
      </c>
      <c r="D448" s="77"/>
      <c r="E448" s="78">
        <f>E449</f>
        <v>7800</v>
      </c>
      <c r="G448" s="73"/>
    </row>
    <row r="449" spans="1:7" s="72" customFormat="1" ht="56.25">
      <c r="A449" s="43"/>
      <c r="B449" s="43" t="s">
        <v>109</v>
      </c>
      <c r="C449" s="58">
        <v>9900051200</v>
      </c>
      <c r="D449" s="77" t="s">
        <v>110</v>
      </c>
      <c r="E449" s="78">
        <f>'приложение 10'!I49</f>
        <v>7800</v>
      </c>
      <c r="G449" s="73"/>
    </row>
    <row r="450" spans="1:7" s="72" customFormat="1" ht="75">
      <c r="A450" s="43"/>
      <c r="B450" s="39" t="s">
        <v>382</v>
      </c>
      <c r="C450" s="83">
        <v>9900062590</v>
      </c>
      <c r="D450" s="84"/>
      <c r="E450" s="78">
        <f>E451</f>
        <v>199400</v>
      </c>
      <c r="G450" s="73"/>
    </row>
    <row r="451" spans="1:7" s="72" customFormat="1" ht="56.25">
      <c r="A451" s="43"/>
      <c r="B451" s="39" t="s">
        <v>109</v>
      </c>
      <c r="C451" s="83">
        <v>9900062590</v>
      </c>
      <c r="D451" s="84" t="s">
        <v>110</v>
      </c>
      <c r="E451" s="78">
        <f>'приложение 10'!I98</f>
        <v>199400</v>
      </c>
      <c r="G451" s="73"/>
    </row>
    <row r="452" spans="1:7" s="72" customFormat="1" ht="37.5">
      <c r="A452" s="43"/>
      <c r="B452" s="43" t="s">
        <v>90</v>
      </c>
      <c r="C452" s="58">
        <v>9900062950</v>
      </c>
      <c r="D452" s="77"/>
      <c r="E452" s="78">
        <f>E453</f>
        <v>26947000</v>
      </c>
      <c r="G452" s="73"/>
    </row>
    <row r="453" spans="1:7" s="72" customFormat="1">
      <c r="A453" s="43"/>
      <c r="B453" s="43" t="s">
        <v>132</v>
      </c>
      <c r="C453" s="58">
        <v>9900062950</v>
      </c>
      <c r="D453" s="77" t="s">
        <v>133</v>
      </c>
      <c r="E453" s="78">
        <f>'приложение 10'!I332</f>
        <v>26947000</v>
      </c>
      <c r="G453" s="73"/>
    </row>
    <row r="454" spans="1:7" s="72" customFormat="1" ht="67.7" customHeight="1">
      <c r="A454" s="43"/>
      <c r="B454" s="43" t="s">
        <v>383</v>
      </c>
      <c r="C454" s="58">
        <v>9900200000</v>
      </c>
      <c r="D454" s="77"/>
      <c r="E454" s="78">
        <f>E455+E457+E459</f>
        <v>1325700</v>
      </c>
      <c r="G454" s="73"/>
    </row>
    <row r="455" spans="1:7" s="72" customFormat="1" ht="68.849999999999994" customHeight="1">
      <c r="A455" s="43"/>
      <c r="B455" s="43" t="s">
        <v>383</v>
      </c>
      <c r="C455" s="58">
        <v>9900210010</v>
      </c>
      <c r="D455" s="77"/>
      <c r="E455" s="78">
        <f>E456</f>
        <v>700</v>
      </c>
      <c r="G455" s="73"/>
    </row>
    <row r="456" spans="1:7" s="72" customFormat="1" ht="56.25">
      <c r="A456" s="43"/>
      <c r="B456" s="43" t="s">
        <v>109</v>
      </c>
      <c r="C456" s="58">
        <v>9900210010</v>
      </c>
      <c r="D456" s="77" t="s">
        <v>110</v>
      </c>
      <c r="E456" s="78">
        <f>'приложение 10'!I114</f>
        <v>700</v>
      </c>
      <c r="G456" s="73"/>
    </row>
    <row r="457" spans="1:7" s="72" customFormat="1" ht="56.25">
      <c r="A457" s="43"/>
      <c r="B457" s="43" t="s">
        <v>384</v>
      </c>
      <c r="C457" s="58">
        <v>9900210020</v>
      </c>
      <c r="D457" s="77"/>
      <c r="E457" s="78">
        <f>E458</f>
        <v>200000</v>
      </c>
      <c r="G457" s="73"/>
    </row>
    <row r="458" spans="1:7" s="72" customFormat="1" ht="56.25">
      <c r="A458" s="43"/>
      <c r="B458" s="43" t="s">
        <v>109</v>
      </c>
      <c r="C458" s="58">
        <v>9900210020</v>
      </c>
      <c r="D458" s="77" t="s">
        <v>110</v>
      </c>
      <c r="E458" s="78">
        <f>'приложение 10'!I116</f>
        <v>200000</v>
      </c>
      <c r="G458" s="73"/>
    </row>
    <row r="459" spans="1:7" s="72" customFormat="1" ht="37.5">
      <c r="A459" s="43"/>
      <c r="B459" s="39" t="s">
        <v>385</v>
      </c>
      <c r="C459" s="83">
        <v>9900210170</v>
      </c>
      <c r="D459" s="84"/>
      <c r="E459" s="78">
        <f>E460</f>
        <v>1125000</v>
      </c>
      <c r="G459" s="73"/>
    </row>
    <row r="460" spans="1:7" s="72" customFormat="1" ht="37.5">
      <c r="A460" s="43"/>
      <c r="B460" s="39" t="s">
        <v>148</v>
      </c>
      <c r="C460" s="83">
        <v>9900210170</v>
      </c>
      <c r="D460" s="84" t="s">
        <v>149</v>
      </c>
      <c r="E460" s="78">
        <f>'приложение 10'!I303</f>
        <v>1125000</v>
      </c>
      <c r="G460" s="73"/>
    </row>
    <row r="461" spans="1:7" s="72" customFormat="1" ht="71.099999999999994" customHeight="1">
      <c r="A461" s="68"/>
      <c r="B461" s="43" t="s">
        <v>386</v>
      </c>
      <c r="C461" s="58">
        <v>9910000000</v>
      </c>
      <c r="D461" s="77"/>
      <c r="E461" s="78">
        <f>E462</f>
        <v>6115900</v>
      </c>
      <c r="G461" s="73"/>
    </row>
    <row r="462" spans="1:7" s="72" customFormat="1" ht="37.5">
      <c r="A462" s="68"/>
      <c r="B462" s="43" t="s">
        <v>105</v>
      </c>
      <c r="C462" s="58">
        <v>9910000190</v>
      </c>
      <c r="D462" s="77"/>
      <c r="E462" s="78">
        <f>E463</f>
        <v>6115900</v>
      </c>
      <c r="G462" s="73"/>
    </row>
    <row r="463" spans="1:7" s="72" customFormat="1" ht="89.65" customHeight="1">
      <c r="A463" s="68"/>
      <c r="B463" s="43" t="s">
        <v>106</v>
      </c>
      <c r="C463" s="58">
        <v>9910000190</v>
      </c>
      <c r="D463" s="77" t="s">
        <v>107</v>
      </c>
      <c r="E463" s="78">
        <f>'приложение 10'!I15+'приложение 10'!I359</f>
        <v>6115900</v>
      </c>
      <c r="G463" s="73"/>
    </row>
    <row r="464" spans="1:7" s="72" customFormat="1" ht="67.7" customHeight="1">
      <c r="A464" s="68"/>
      <c r="B464" s="43" t="s">
        <v>387</v>
      </c>
      <c r="C464" s="58">
        <v>9920000000</v>
      </c>
      <c r="D464" s="77"/>
      <c r="E464" s="78">
        <f>E465</f>
        <v>9183900</v>
      </c>
      <c r="G464" s="73"/>
    </row>
    <row r="465" spans="1:7" s="72" customFormat="1" ht="37.5">
      <c r="A465" s="68"/>
      <c r="B465" s="43" t="s">
        <v>105</v>
      </c>
      <c r="C465" s="58">
        <v>9920000190</v>
      </c>
      <c r="D465" s="77"/>
      <c r="E465" s="78">
        <f>E466+E468+E467</f>
        <v>9183900</v>
      </c>
      <c r="G465" s="73"/>
    </row>
    <row r="466" spans="1:7" s="72" customFormat="1" ht="87.2" customHeight="1">
      <c r="A466" s="68"/>
      <c r="B466" s="43" t="s">
        <v>106</v>
      </c>
      <c r="C466" s="58">
        <v>9920000190</v>
      </c>
      <c r="D466" s="77" t="s">
        <v>107</v>
      </c>
      <c r="E466" s="78">
        <f>'приложение 10'!I18+'приложение 10'!I362</f>
        <v>9094100</v>
      </c>
      <c r="G466" s="73"/>
    </row>
    <row r="467" spans="1:7" s="72" customFormat="1" ht="56.25">
      <c r="A467" s="68"/>
      <c r="B467" s="39" t="s">
        <v>109</v>
      </c>
      <c r="C467" s="83">
        <v>9920000190</v>
      </c>
      <c r="D467" s="84" t="s">
        <v>110</v>
      </c>
      <c r="E467" s="78">
        <f>'приложение 10'!I363</f>
        <v>83800</v>
      </c>
      <c r="G467" s="73"/>
    </row>
    <row r="468" spans="1:7" s="72" customFormat="1">
      <c r="A468" s="68"/>
      <c r="B468" s="43" t="s">
        <v>112</v>
      </c>
      <c r="C468" s="58">
        <v>9920000190</v>
      </c>
      <c r="D468" s="77" t="s">
        <v>113</v>
      </c>
      <c r="E468" s="78">
        <f>'приложение 10'!I19+'приложение 10'!I364</f>
        <v>6000</v>
      </c>
      <c r="G468" s="73"/>
    </row>
    <row r="469" spans="1:7" s="72" customFormat="1" ht="37.5">
      <c r="A469" s="68"/>
      <c r="B469" s="43" t="s">
        <v>388</v>
      </c>
      <c r="C469" s="58">
        <v>9930000000</v>
      </c>
      <c r="D469" s="77"/>
      <c r="E469" s="78">
        <f>E470</f>
        <v>4000000</v>
      </c>
      <c r="G469" s="73"/>
    </row>
    <row r="470" spans="1:7" s="72" customFormat="1">
      <c r="A470" s="68"/>
      <c r="B470" s="79" t="s">
        <v>389</v>
      </c>
      <c r="C470" s="58">
        <v>9930020590</v>
      </c>
      <c r="D470" s="77"/>
      <c r="E470" s="78">
        <f>E471</f>
        <v>4000000</v>
      </c>
      <c r="G470" s="73"/>
    </row>
    <row r="471" spans="1:7" s="72" customFormat="1">
      <c r="A471" s="68"/>
      <c r="B471" s="43" t="s">
        <v>112</v>
      </c>
      <c r="C471" s="58">
        <v>9930020590</v>
      </c>
      <c r="D471" s="77" t="s">
        <v>113</v>
      </c>
      <c r="E471" s="78">
        <f>'приложение 10'!I54</f>
        <v>4000000</v>
      </c>
      <c r="G471" s="73"/>
    </row>
    <row r="472" spans="1:7" s="72" customFormat="1" ht="56.25">
      <c r="A472" s="68"/>
      <c r="B472" s="39" t="s">
        <v>390</v>
      </c>
      <c r="C472" s="83">
        <v>9960000000</v>
      </c>
      <c r="D472" s="84"/>
      <c r="E472" s="78">
        <f>E475+E473</f>
        <v>1421600</v>
      </c>
      <c r="G472" s="73"/>
    </row>
    <row r="473" spans="1:7" s="72" customFormat="1" ht="37.5">
      <c r="A473" s="68"/>
      <c r="B473" s="39" t="s">
        <v>391</v>
      </c>
      <c r="C473" s="83">
        <v>9960010230</v>
      </c>
      <c r="D473" s="84"/>
      <c r="E473" s="78">
        <f>E474</f>
        <v>410000</v>
      </c>
      <c r="G473" s="73"/>
    </row>
    <row r="474" spans="1:7" s="72" customFormat="1" ht="56.25">
      <c r="A474" s="68"/>
      <c r="B474" s="39" t="s">
        <v>109</v>
      </c>
      <c r="C474" s="83">
        <v>9960010230</v>
      </c>
      <c r="D474" s="84" t="s">
        <v>110</v>
      </c>
      <c r="E474" s="78">
        <f>'приложение 10'!I178</f>
        <v>410000</v>
      </c>
      <c r="G474" s="73"/>
    </row>
    <row r="475" spans="1:7" s="72" customFormat="1" ht="56.25">
      <c r="A475" s="68"/>
      <c r="B475" s="39" t="s">
        <v>392</v>
      </c>
      <c r="C475" s="83">
        <v>9960010570</v>
      </c>
      <c r="D475" s="84"/>
      <c r="E475" s="78">
        <f>E476+E477</f>
        <v>1011600</v>
      </c>
      <c r="G475" s="73"/>
    </row>
    <row r="476" spans="1:7" s="72" customFormat="1" ht="56.25">
      <c r="A476" s="68"/>
      <c r="B476" s="39" t="s">
        <v>109</v>
      </c>
      <c r="C476" s="83">
        <v>9960010570</v>
      </c>
      <c r="D476" s="84" t="s">
        <v>110</v>
      </c>
      <c r="E476" s="78">
        <f>'приложение 10'!I101+'приложение 10'!I230</f>
        <v>719100</v>
      </c>
      <c r="G476" s="73"/>
    </row>
    <row r="477" spans="1:7" s="72" customFormat="1" ht="56.25">
      <c r="A477" s="68"/>
      <c r="B477" s="39" t="s">
        <v>259</v>
      </c>
      <c r="C477" s="83">
        <v>9960010570</v>
      </c>
      <c r="D477" s="84" t="s">
        <v>273</v>
      </c>
      <c r="E477" s="78">
        <f>'приложение 10'!I231</f>
        <v>292500</v>
      </c>
      <c r="G477" s="73"/>
    </row>
    <row r="478" spans="1:7" s="72" customFormat="1">
      <c r="A478" s="68"/>
      <c r="B478" s="43"/>
      <c r="C478" s="58"/>
      <c r="D478" s="77"/>
      <c r="E478" s="78"/>
      <c r="G478" s="73"/>
    </row>
    <row r="479" spans="1:7">
      <c r="A479" s="43"/>
      <c r="B479" s="15" t="s">
        <v>91</v>
      </c>
      <c r="C479" s="36"/>
    </row>
    <row r="480" spans="1:7" ht="17.649999999999999" customHeight="1">
      <c r="A480" s="43"/>
      <c r="B480" s="6" t="s">
        <v>92</v>
      </c>
      <c r="C480" s="6"/>
    </row>
    <row r="481" spans="1:7" ht="17.649999999999999" customHeight="1">
      <c r="A481" s="43"/>
      <c r="B481" s="6" t="s">
        <v>93</v>
      </c>
      <c r="C481" s="6"/>
      <c r="E481" s="54" t="s">
        <v>393</v>
      </c>
      <c r="F481" s="49"/>
    </row>
    <row r="482" spans="1:7">
      <c r="A482" s="43"/>
      <c r="B482" s="43" t="s">
        <v>94</v>
      </c>
      <c r="E482" s="49" t="s">
        <v>95</v>
      </c>
    </row>
    <row r="483" spans="1:7">
      <c r="A483" s="43"/>
    </row>
    <row r="484" spans="1:7">
      <c r="A484" s="43"/>
    </row>
    <row r="485" spans="1:7">
      <c r="A485" s="43"/>
    </row>
    <row r="486" spans="1:7">
      <c r="A486" s="43"/>
    </row>
    <row r="487" spans="1:7">
      <c r="A487" s="43"/>
    </row>
    <row r="488" spans="1:7">
      <c r="A488" s="43"/>
    </row>
    <row r="489" spans="1:7">
      <c r="A489" s="43"/>
    </row>
    <row r="490" spans="1:7">
      <c r="A490" s="43"/>
    </row>
    <row r="491" spans="1:7">
      <c r="A491" s="43"/>
    </row>
    <row r="492" spans="1:7">
      <c r="A492" s="43"/>
    </row>
    <row r="493" spans="1:7" s="72" customFormat="1">
      <c r="A493" s="68"/>
      <c r="B493" s="43"/>
      <c r="C493" s="52"/>
      <c r="D493" s="53"/>
      <c r="E493" s="54"/>
      <c r="G493" s="73"/>
    </row>
    <row r="494" spans="1:7">
      <c r="A494" s="43"/>
    </row>
    <row r="495" spans="1:7">
      <c r="A495" s="43"/>
    </row>
    <row r="496" spans="1:7">
      <c r="A496" s="43"/>
    </row>
    <row r="497" spans="1:1">
      <c r="A497" s="43"/>
    </row>
    <row r="498" spans="1:1">
      <c r="A498" s="43"/>
    </row>
    <row r="499" spans="1:1">
      <c r="A499" s="43"/>
    </row>
    <row r="500" spans="1:1">
      <c r="A500" s="43"/>
    </row>
    <row r="501" spans="1:1">
      <c r="A501" s="43"/>
    </row>
    <row r="502" spans="1:1">
      <c r="A502" s="43"/>
    </row>
    <row r="503" spans="1:1">
      <c r="A503" s="43"/>
    </row>
    <row r="504" spans="1:1">
      <c r="A504" s="43"/>
    </row>
    <row r="505" spans="1:1">
      <c r="A505" s="43"/>
    </row>
    <row r="506" spans="1:1">
      <c r="A506" s="43"/>
    </row>
    <row r="507" spans="1:1">
      <c r="A507" s="43"/>
    </row>
    <row r="508" spans="1:1">
      <c r="A508" s="43"/>
    </row>
    <row r="509" spans="1:1">
      <c r="A509" s="43"/>
    </row>
    <row r="510" spans="1:1">
      <c r="A510" s="43"/>
    </row>
    <row r="511" spans="1:1">
      <c r="A511" s="43"/>
    </row>
    <row r="512" spans="1:1">
      <c r="A512" s="43"/>
    </row>
    <row r="513" spans="1:7">
      <c r="A513" s="43"/>
    </row>
    <row r="514" spans="1:7" s="72" customFormat="1">
      <c r="A514" s="68"/>
      <c r="B514" s="43"/>
      <c r="C514" s="52"/>
      <c r="D514" s="53"/>
      <c r="E514" s="54"/>
      <c r="G514" s="73"/>
    </row>
    <row r="515" spans="1:7">
      <c r="A515" s="43"/>
    </row>
    <row r="516" spans="1:7">
      <c r="A516" s="43"/>
    </row>
    <row r="517" spans="1:7">
      <c r="A517" s="43"/>
    </row>
    <row r="518" spans="1:7">
      <c r="A518" s="43"/>
    </row>
    <row r="519" spans="1:7">
      <c r="A519" s="43"/>
    </row>
    <row r="520" spans="1:7" s="72" customFormat="1">
      <c r="A520" s="68"/>
      <c r="B520" s="43"/>
      <c r="C520" s="52"/>
      <c r="D520" s="53"/>
      <c r="E520" s="54"/>
      <c r="G520" s="73"/>
    </row>
    <row r="521" spans="1:7">
      <c r="A521" s="43"/>
    </row>
    <row r="522" spans="1:7">
      <c r="A522" s="43"/>
    </row>
    <row r="523" spans="1:7">
      <c r="A523" s="43"/>
    </row>
    <row r="524" spans="1:7">
      <c r="A524" s="43"/>
    </row>
    <row r="525" spans="1:7">
      <c r="A525" s="43"/>
    </row>
    <row r="526" spans="1:7">
      <c r="A526" s="43"/>
    </row>
    <row r="527" spans="1:7">
      <c r="A527" s="43"/>
    </row>
    <row r="528" spans="1:7">
      <c r="A528" s="43"/>
    </row>
    <row r="529" spans="1:5">
      <c r="A529" s="43"/>
    </row>
    <row r="530" spans="1:5">
      <c r="A530" s="43"/>
    </row>
    <row r="531" spans="1:5">
      <c r="A531" s="43"/>
    </row>
    <row r="532" spans="1:5">
      <c r="A532" s="43"/>
    </row>
    <row r="533" spans="1:5">
      <c r="A533" s="43"/>
    </row>
    <row r="534" spans="1:5">
      <c r="A534" s="43"/>
    </row>
    <row r="535" spans="1:5">
      <c r="A535" s="43"/>
      <c r="B535" s="94"/>
      <c r="C535" s="95"/>
      <c r="D535" s="96"/>
      <c r="E535" s="97"/>
    </row>
    <row r="536" spans="1:5">
      <c r="A536" s="43"/>
      <c r="B536" s="94"/>
      <c r="C536" s="95"/>
      <c r="D536" s="96"/>
      <c r="E536" s="97"/>
    </row>
    <row r="537" spans="1:5">
      <c r="A537" s="43"/>
      <c r="B537" s="94"/>
      <c r="C537" s="95"/>
      <c r="D537" s="96"/>
      <c r="E537" s="97"/>
    </row>
    <row r="538" spans="1:5">
      <c r="A538" s="43"/>
      <c r="B538" s="94"/>
      <c r="C538" s="95"/>
      <c r="D538" s="96"/>
      <c r="E538" s="97"/>
    </row>
    <row r="539" spans="1:5">
      <c r="A539" s="43"/>
      <c r="B539" s="94"/>
      <c r="C539" s="95"/>
      <c r="D539" s="96"/>
      <c r="E539" s="97"/>
    </row>
    <row r="540" spans="1:5">
      <c r="A540" s="43"/>
      <c r="B540" s="94"/>
      <c r="C540" s="95"/>
      <c r="D540" s="96"/>
      <c r="E540" s="97"/>
    </row>
    <row r="541" spans="1:5">
      <c r="A541" s="43"/>
      <c r="B541" s="94"/>
      <c r="C541" s="95"/>
      <c r="D541" s="96"/>
      <c r="E541" s="97"/>
    </row>
    <row r="542" spans="1:5">
      <c r="A542" s="43"/>
      <c r="B542" s="94"/>
      <c r="C542" s="95"/>
      <c r="D542" s="96"/>
      <c r="E542" s="97"/>
    </row>
    <row r="543" spans="1:5">
      <c r="A543" s="43"/>
      <c r="B543" s="94"/>
      <c r="C543" s="95"/>
      <c r="D543" s="96"/>
      <c r="E543" s="97"/>
    </row>
    <row r="544" spans="1:5">
      <c r="A544" s="43"/>
      <c r="B544" s="94"/>
      <c r="C544" s="95"/>
      <c r="D544" s="96"/>
      <c r="E544" s="97"/>
    </row>
    <row r="545" spans="1:5">
      <c r="A545" s="43"/>
      <c r="B545" s="94"/>
      <c r="C545" s="95"/>
      <c r="D545" s="96"/>
      <c r="E545" s="97"/>
    </row>
    <row r="546" spans="1:5">
      <c r="A546" s="43"/>
      <c r="B546" s="94"/>
      <c r="C546" s="95"/>
      <c r="D546" s="96"/>
      <c r="E546" s="97"/>
    </row>
    <row r="547" spans="1:5">
      <c r="A547" s="43"/>
      <c r="B547" s="94"/>
      <c r="C547" s="95"/>
      <c r="D547" s="96"/>
      <c r="E547" s="97"/>
    </row>
    <row r="548" spans="1:5">
      <c r="A548" s="43"/>
      <c r="B548" s="94"/>
      <c r="C548" s="95"/>
      <c r="D548" s="96"/>
      <c r="E548" s="97"/>
    </row>
    <row r="549" spans="1:5">
      <c r="A549" s="43"/>
      <c r="B549" s="94"/>
      <c r="C549" s="95"/>
      <c r="D549" s="96"/>
      <c r="E549" s="97"/>
    </row>
    <row r="550" spans="1:5">
      <c r="A550" s="43"/>
      <c r="B550" s="94"/>
      <c r="C550" s="95"/>
      <c r="D550" s="96"/>
      <c r="E550" s="97"/>
    </row>
    <row r="551" spans="1:5">
      <c r="A551" s="43"/>
      <c r="B551" s="94"/>
      <c r="C551" s="95"/>
      <c r="D551" s="96"/>
      <c r="E551" s="97"/>
    </row>
    <row r="552" spans="1:5">
      <c r="A552" s="43"/>
      <c r="B552" s="94"/>
      <c r="C552" s="95"/>
      <c r="D552" s="96"/>
      <c r="E552" s="97"/>
    </row>
    <row r="553" spans="1:5">
      <c r="A553" s="43"/>
      <c r="B553" s="94"/>
      <c r="C553" s="95"/>
      <c r="D553" s="96"/>
      <c r="E553" s="97"/>
    </row>
    <row r="554" spans="1:5">
      <c r="A554" s="43"/>
      <c r="B554" s="94"/>
      <c r="C554" s="95"/>
      <c r="D554" s="96"/>
      <c r="E554" s="97"/>
    </row>
    <row r="555" spans="1:5">
      <c r="A555" s="43"/>
      <c r="B555" s="94"/>
      <c r="C555" s="95"/>
      <c r="D555" s="96"/>
      <c r="E555" s="97"/>
    </row>
    <row r="556" spans="1:5">
      <c r="A556" s="43"/>
      <c r="B556" s="94"/>
      <c r="C556" s="95"/>
      <c r="D556" s="96"/>
      <c r="E556" s="97"/>
    </row>
    <row r="557" spans="1:5">
      <c r="A557" s="43"/>
      <c r="B557" s="94"/>
      <c r="C557" s="95"/>
      <c r="D557" s="96"/>
      <c r="E557" s="97"/>
    </row>
    <row r="558" spans="1:5">
      <c r="A558" s="43"/>
      <c r="B558" s="94"/>
      <c r="C558" s="95"/>
      <c r="D558" s="96"/>
      <c r="E558" s="97"/>
    </row>
    <row r="559" spans="1:5">
      <c r="A559" s="43"/>
      <c r="B559" s="94"/>
      <c r="C559" s="95"/>
      <c r="D559" s="96"/>
      <c r="E559" s="97"/>
    </row>
    <row r="560" spans="1:5">
      <c r="A560" s="43"/>
      <c r="B560" s="94"/>
      <c r="C560" s="95"/>
      <c r="D560" s="96"/>
      <c r="E560" s="97"/>
    </row>
    <row r="561" spans="1:5">
      <c r="A561" s="43"/>
      <c r="B561" s="94"/>
      <c r="C561" s="95"/>
      <c r="D561" s="96"/>
      <c r="E561" s="97"/>
    </row>
    <row r="562" spans="1:5">
      <c r="A562" s="43"/>
      <c r="B562" s="94"/>
      <c r="C562" s="95"/>
      <c r="D562" s="96"/>
      <c r="E562" s="97"/>
    </row>
    <row r="563" spans="1:5">
      <c r="A563" s="43"/>
      <c r="B563" s="94"/>
      <c r="C563" s="95"/>
      <c r="D563" s="96"/>
      <c r="E563" s="97"/>
    </row>
    <row r="564" spans="1:5">
      <c r="A564" s="43"/>
      <c r="B564" s="94"/>
      <c r="C564" s="95"/>
      <c r="D564" s="96"/>
      <c r="E564" s="97"/>
    </row>
    <row r="565" spans="1:5">
      <c r="A565" s="43"/>
      <c r="B565" s="94"/>
      <c r="C565" s="95"/>
      <c r="D565" s="96"/>
      <c r="E565" s="97"/>
    </row>
    <row r="566" spans="1:5">
      <c r="A566" s="43"/>
      <c r="B566" s="94"/>
      <c r="C566" s="95"/>
      <c r="D566" s="96"/>
      <c r="E566" s="97"/>
    </row>
    <row r="567" spans="1:5">
      <c r="A567" s="43"/>
      <c r="B567" s="94"/>
      <c r="C567" s="95"/>
      <c r="D567" s="96"/>
      <c r="E567" s="97"/>
    </row>
    <row r="568" spans="1:5">
      <c r="A568" s="43"/>
      <c r="B568" s="94"/>
      <c r="C568" s="95"/>
      <c r="D568" s="96"/>
      <c r="E568" s="97"/>
    </row>
    <row r="569" spans="1:5">
      <c r="A569" s="43"/>
      <c r="B569" s="94"/>
      <c r="C569" s="95"/>
      <c r="D569" s="96"/>
      <c r="E569" s="97"/>
    </row>
    <row r="570" spans="1:5">
      <c r="A570" s="43"/>
      <c r="B570" s="94"/>
      <c r="C570" s="95"/>
      <c r="D570" s="96"/>
      <c r="E570" s="97"/>
    </row>
    <row r="571" spans="1:5">
      <c r="A571" s="43"/>
      <c r="B571" s="94"/>
      <c r="C571" s="95"/>
      <c r="D571" s="96"/>
      <c r="E571" s="97"/>
    </row>
    <row r="572" spans="1:5">
      <c r="A572" s="43"/>
      <c r="B572" s="94"/>
      <c r="C572" s="95"/>
      <c r="D572" s="96"/>
      <c r="E572" s="97"/>
    </row>
    <row r="573" spans="1:5">
      <c r="A573" s="43"/>
      <c r="B573" s="94"/>
      <c r="C573" s="95"/>
      <c r="D573" s="96"/>
      <c r="E573" s="97"/>
    </row>
    <row r="574" spans="1:5">
      <c r="A574" s="43"/>
      <c r="B574" s="94"/>
      <c r="C574" s="95"/>
      <c r="D574" s="96"/>
      <c r="E574" s="97"/>
    </row>
    <row r="575" spans="1:5">
      <c r="A575" s="43"/>
      <c r="B575" s="94"/>
      <c r="C575" s="95"/>
      <c r="D575" s="96"/>
      <c r="E575" s="97"/>
    </row>
    <row r="576" spans="1:5">
      <c r="A576" s="43"/>
      <c r="B576" s="94"/>
      <c r="C576" s="95"/>
      <c r="D576" s="96"/>
      <c r="E576" s="97"/>
    </row>
    <row r="577" spans="1:5">
      <c r="A577" s="43"/>
      <c r="B577" s="94"/>
      <c r="C577" s="95"/>
      <c r="D577" s="96"/>
      <c r="E577" s="97"/>
    </row>
    <row r="578" spans="1:5">
      <c r="A578" s="43"/>
      <c r="B578" s="94"/>
      <c r="C578" s="95"/>
      <c r="D578" s="96"/>
      <c r="E578" s="97"/>
    </row>
    <row r="579" spans="1:5">
      <c r="A579" s="43"/>
      <c r="B579" s="94"/>
      <c r="C579" s="95"/>
      <c r="D579" s="96"/>
      <c r="E579" s="97"/>
    </row>
    <row r="580" spans="1:5">
      <c r="A580" s="43"/>
      <c r="B580" s="94"/>
      <c r="C580" s="95"/>
      <c r="D580" s="96"/>
      <c r="E580" s="97"/>
    </row>
    <row r="581" spans="1:5">
      <c r="A581" s="43"/>
      <c r="B581" s="94"/>
      <c r="C581" s="95"/>
      <c r="D581" s="96"/>
      <c r="E581" s="97"/>
    </row>
    <row r="582" spans="1:5">
      <c r="A582" s="43"/>
      <c r="B582" s="94"/>
      <c r="C582" s="95"/>
      <c r="D582" s="96"/>
      <c r="E582" s="97"/>
    </row>
    <row r="583" spans="1:5">
      <c r="A583" s="43"/>
    </row>
    <row r="584" spans="1:5">
      <c r="A584" s="43"/>
    </row>
    <row r="585" spans="1:5">
      <c r="A585" s="43"/>
    </row>
    <row r="586" spans="1:5">
      <c r="A586" s="43"/>
    </row>
    <row r="587" spans="1:5">
      <c r="A587" s="43"/>
    </row>
    <row r="588" spans="1:5">
      <c r="A588" s="43"/>
    </row>
    <row r="589" spans="1:5">
      <c r="A589" s="43"/>
    </row>
    <row r="590" spans="1:5">
      <c r="A590" s="43"/>
    </row>
    <row r="591" spans="1:5">
      <c r="A591" s="43"/>
    </row>
    <row r="592" spans="1:5">
      <c r="A592" s="43"/>
    </row>
    <row r="593" spans="1:7">
      <c r="A593" s="43"/>
    </row>
    <row r="594" spans="1:7">
      <c r="A594" s="43"/>
    </row>
    <row r="595" spans="1:7" s="72" customFormat="1">
      <c r="A595" s="68"/>
      <c r="B595" s="43"/>
      <c r="C595" s="52"/>
      <c r="D595" s="53"/>
      <c r="E595" s="54"/>
      <c r="G595" s="73"/>
    </row>
    <row r="596" spans="1:7">
      <c r="A596" s="43"/>
    </row>
    <row r="597" spans="1:7">
      <c r="A597" s="43"/>
    </row>
    <row r="598" spans="1:7">
      <c r="A598" s="43"/>
    </row>
    <row r="599" spans="1:7">
      <c r="A599" s="43"/>
      <c r="B599" s="94"/>
      <c r="C599" s="95"/>
      <c r="D599" s="96"/>
      <c r="E599" s="97"/>
    </row>
    <row r="600" spans="1:7">
      <c r="A600" s="43"/>
      <c r="B600" s="94"/>
      <c r="C600" s="95"/>
      <c r="D600" s="96"/>
      <c r="E600" s="97"/>
    </row>
    <row r="601" spans="1:7">
      <c r="A601" s="43"/>
      <c r="B601" s="94"/>
      <c r="C601" s="95"/>
      <c r="D601" s="96"/>
      <c r="E601" s="97"/>
    </row>
    <row r="602" spans="1:7">
      <c r="A602" s="43"/>
      <c r="B602" s="94"/>
      <c r="C602" s="95"/>
      <c r="D602" s="96"/>
      <c r="E602" s="97"/>
    </row>
    <row r="603" spans="1:7">
      <c r="A603" s="43"/>
      <c r="B603" s="94"/>
      <c r="C603" s="95"/>
      <c r="D603" s="96"/>
      <c r="E603" s="97"/>
    </row>
    <row r="604" spans="1:7">
      <c r="A604" s="43"/>
      <c r="B604" s="94"/>
      <c r="C604" s="95"/>
      <c r="D604" s="96"/>
      <c r="E604" s="97"/>
    </row>
    <row r="605" spans="1:7">
      <c r="A605" s="43"/>
      <c r="B605" s="94"/>
      <c r="C605" s="95"/>
      <c r="D605" s="96"/>
      <c r="E605" s="97"/>
    </row>
    <row r="606" spans="1:7">
      <c r="A606" s="43"/>
      <c r="B606" s="94"/>
      <c r="C606" s="95"/>
      <c r="D606" s="96"/>
      <c r="E606" s="97"/>
    </row>
    <row r="607" spans="1:7">
      <c r="A607" s="43"/>
      <c r="B607" s="94"/>
      <c r="C607" s="95"/>
      <c r="D607" s="96"/>
      <c r="E607" s="97"/>
    </row>
    <row r="608" spans="1:7">
      <c r="A608" s="43"/>
      <c r="B608" s="94"/>
      <c r="C608" s="95"/>
      <c r="D608" s="96"/>
      <c r="E608" s="97"/>
    </row>
    <row r="609" spans="1:7">
      <c r="A609" s="43"/>
      <c r="B609" s="94"/>
      <c r="C609" s="95"/>
      <c r="D609" s="96"/>
      <c r="E609" s="97"/>
    </row>
    <row r="610" spans="1:7">
      <c r="A610" s="43"/>
      <c r="B610" s="94"/>
      <c r="C610" s="95"/>
      <c r="D610" s="96"/>
      <c r="E610" s="97"/>
    </row>
    <row r="611" spans="1:7">
      <c r="A611" s="43"/>
      <c r="B611" s="94"/>
      <c r="C611" s="95"/>
      <c r="D611" s="96"/>
      <c r="E611" s="97"/>
    </row>
    <row r="612" spans="1:7">
      <c r="A612" s="43"/>
      <c r="B612" s="94"/>
      <c r="C612" s="95"/>
      <c r="D612" s="96"/>
      <c r="E612" s="97"/>
    </row>
    <row r="613" spans="1:7">
      <c r="A613" s="43"/>
      <c r="B613" s="94"/>
      <c r="C613" s="95"/>
      <c r="D613" s="96"/>
      <c r="E613" s="97"/>
    </row>
    <row r="614" spans="1:7">
      <c r="A614" s="43"/>
      <c r="B614" s="94"/>
      <c r="C614" s="95"/>
      <c r="D614" s="96"/>
      <c r="E614" s="97"/>
    </row>
    <row r="615" spans="1:7">
      <c r="A615" s="43"/>
    </row>
    <row r="616" spans="1:7" s="72" customFormat="1">
      <c r="A616" s="68"/>
      <c r="B616" s="43"/>
      <c r="C616" s="52"/>
      <c r="D616" s="53"/>
      <c r="E616" s="54"/>
      <c r="G616" s="73"/>
    </row>
    <row r="617" spans="1:7">
      <c r="A617" s="43"/>
    </row>
    <row r="618" spans="1:7">
      <c r="A618" s="43"/>
    </row>
    <row r="619" spans="1:7">
      <c r="A619" s="43"/>
    </row>
    <row r="620" spans="1:7">
      <c r="A620" s="43"/>
    </row>
    <row r="621" spans="1:7">
      <c r="A621" s="43"/>
    </row>
    <row r="622" spans="1:7">
      <c r="A622" s="43"/>
    </row>
    <row r="623" spans="1:7">
      <c r="A623" s="43"/>
    </row>
    <row r="624" spans="1:7">
      <c r="A624" s="43"/>
    </row>
    <row r="625" spans="1:1">
      <c r="A625" s="43"/>
    </row>
    <row r="626" spans="1:1">
      <c r="A626" s="43"/>
    </row>
    <row r="627" spans="1:1">
      <c r="A627" s="43"/>
    </row>
    <row r="628" spans="1:1">
      <c r="A628" s="43"/>
    </row>
    <row r="629" spans="1:1">
      <c r="A629" s="43"/>
    </row>
    <row r="630" spans="1:1">
      <c r="A630" s="43"/>
    </row>
    <row r="631" spans="1:1">
      <c r="A631" s="43"/>
    </row>
    <row r="632" spans="1:1">
      <c r="A632" s="43"/>
    </row>
    <row r="633" spans="1:1">
      <c r="A633" s="43"/>
    </row>
    <row r="634" spans="1:1">
      <c r="A634" s="43"/>
    </row>
    <row r="635" spans="1:1">
      <c r="A635" s="43"/>
    </row>
    <row r="636" spans="1:1">
      <c r="A636" s="43"/>
    </row>
    <row r="637" spans="1:1">
      <c r="A637" s="43"/>
    </row>
    <row r="638" spans="1:1">
      <c r="A638" s="43"/>
    </row>
    <row r="639" spans="1:1">
      <c r="A639" s="43"/>
    </row>
    <row r="640" spans="1:1">
      <c r="A640" s="43"/>
    </row>
    <row r="641" spans="1:1">
      <c r="A641" s="43"/>
    </row>
    <row r="642" spans="1:1">
      <c r="A642" s="43"/>
    </row>
    <row r="643" spans="1:1">
      <c r="A643" s="43"/>
    </row>
    <row r="644" spans="1:1">
      <c r="A644" s="43"/>
    </row>
    <row r="645" spans="1:1">
      <c r="A645" s="43"/>
    </row>
    <row r="646" spans="1:1">
      <c r="A646" s="43"/>
    </row>
    <row r="647" spans="1:1">
      <c r="A647" s="43"/>
    </row>
    <row r="648" spans="1:1">
      <c r="A648" s="43"/>
    </row>
    <row r="649" spans="1:1">
      <c r="A649" s="43"/>
    </row>
    <row r="650" spans="1:1">
      <c r="A650" s="43"/>
    </row>
    <row r="651" spans="1:1">
      <c r="A651" s="43"/>
    </row>
    <row r="652" spans="1:1">
      <c r="A652" s="43"/>
    </row>
    <row r="653" spans="1:1">
      <c r="A653" s="43"/>
    </row>
    <row r="654" spans="1:1">
      <c r="A654" s="43"/>
    </row>
    <row r="655" spans="1:1">
      <c r="A655" s="43"/>
    </row>
    <row r="656" spans="1:1">
      <c r="A656" s="43"/>
    </row>
    <row r="657" spans="1:1">
      <c r="A657" s="43"/>
    </row>
    <row r="658" spans="1:1">
      <c r="A658" s="43"/>
    </row>
    <row r="659" spans="1:1">
      <c r="A659" s="43"/>
    </row>
    <row r="660" spans="1:1">
      <c r="A660" s="43"/>
    </row>
    <row r="661" spans="1:1">
      <c r="A661" s="43"/>
    </row>
    <row r="662" spans="1:1">
      <c r="A662" s="43"/>
    </row>
    <row r="663" spans="1:1">
      <c r="A663" s="43"/>
    </row>
    <row r="664" spans="1:1">
      <c r="A664" s="43"/>
    </row>
    <row r="665" spans="1:1">
      <c r="A665" s="43"/>
    </row>
    <row r="666" spans="1:1">
      <c r="A666" s="43"/>
    </row>
    <row r="667" spans="1:1">
      <c r="A667" s="43"/>
    </row>
    <row r="668" spans="1:1">
      <c r="A668" s="43"/>
    </row>
    <row r="669" spans="1:1">
      <c r="A669" s="43"/>
    </row>
    <row r="670" spans="1:1">
      <c r="A670" s="43"/>
    </row>
    <row r="671" spans="1:1">
      <c r="A671" s="43"/>
    </row>
    <row r="672" spans="1:1">
      <c r="A672" s="43"/>
    </row>
    <row r="673" spans="1:1">
      <c r="A673" s="43"/>
    </row>
    <row r="674" spans="1:1">
      <c r="A674" s="43"/>
    </row>
    <row r="675" spans="1:1">
      <c r="A675" s="43"/>
    </row>
    <row r="676" spans="1:1">
      <c r="A676" s="43"/>
    </row>
    <row r="677" spans="1:1">
      <c r="A677" s="43"/>
    </row>
    <row r="678" spans="1:1">
      <c r="A678" s="43"/>
    </row>
    <row r="679" spans="1:1">
      <c r="A679" s="43"/>
    </row>
    <row r="680" spans="1:1">
      <c r="A680" s="43"/>
    </row>
    <row r="681" spans="1:1">
      <c r="A681" s="43"/>
    </row>
    <row r="682" spans="1:1">
      <c r="A682" s="43"/>
    </row>
    <row r="683" spans="1:1">
      <c r="A683" s="43"/>
    </row>
    <row r="684" spans="1:1">
      <c r="A684" s="43"/>
    </row>
    <row r="685" spans="1:1">
      <c r="A685" s="43"/>
    </row>
    <row r="686" spans="1:1">
      <c r="A686" s="43"/>
    </row>
    <row r="687" spans="1:1">
      <c r="A687" s="43"/>
    </row>
    <row r="688" spans="1:1">
      <c r="A688" s="43"/>
    </row>
    <row r="689" spans="1:7">
      <c r="A689" s="43"/>
    </row>
    <row r="690" spans="1:7">
      <c r="A690" s="43"/>
    </row>
    <row r="691" spans="1:7">
      <c r="A691" s="43"/>
    </row>
    <row r="692" spans="1:7">
      <c r="A692" s="43"/>
    </row>
    <row r="693" spans="1:7">
      <c r="A693" s="43"/>
    </row>
    <row r="694" spans="1:7">
      <c r="A694" s="43"/>
    </row>
    <row r="695" spans="1:7">
      <c r="A695" s="43"/>
    </row>
    <row r="696" spans="1:7">
      <c r="A696" s="43"/>
    </row>
    <row r="697" spans="1:7">
      <c r="A697" s="43"/>
    </row>
    <row r="698" spans="1:7" s="72" customFormat="1">
      <c r="A698" s="68"/>
      <c r="B698" s="43"/>
      <c r="C698" s="52"/>
      <c r="D698" s="53"/>
      <c r="E698" s="54"/>
      <c r="G698" s="73"/>
    </row>
    <row r="699" spans="1:7">
      <c r="A699" s="43"/>
    </row>
    <row r="700" spans="1:7">
      <c r="A700" s="43"/>
    </row>
    <row r="701" spans="1:7">
      <c r="A701" s="43"/>
    </row>
    <row r="702" spans="1:7">
      <c r="A702" s="43"/>
    </row>
    <row r="703" spans="1:7">
      <c r="A703" s="43"/>
      <c r="F703" s="98" t="e">
        <f>#REF!+#REF!+#REF!+#REF!+#REF!+#REF!+#REF!</f>
        <v>#REF!</v>
      </c>
    </row>
  </sheetData>
  <autoFilter ref="A2:E477" xr:uid="{00000000-0009-0000-0000-000001000000}"/>
  <mergeCells count="4">
    <mergeCell ref="D3:E3"/>
    <mergeCell ref="B4:E4"/>
    <mergeCell ref="B480:C480"/>
    <mergeCell ref="B481:C481"/>
  </mergeCells>
  <pageMargins left="0.78749999999999998" right="0.196527777777778" top="0.78749999999999998" bottom="0.39374999999999999" header="0.51180555555555496" footer="0.51180555555555496"/>
  <pageSetup paperSize="9" scale="81"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KO813"/>
  <sheetViews>
    <sheetView tabSelected="1" view="pageBreakPreview" topLeftCell="B1" zoomScale="75" zoomScaleNormal="75" zoomScalePageLayoutView="75" workbookViewId="0">
      <selection activeCell="U801" sqref="U801"/>
    </sheetView>
  </sheetViews>
  <sheetFormatPr defaultRowHeight="18.75"/>
  <cols>
    <col min="1" max="1" width="0.42578125" style="99" hidden="1" customWidth="1"/>
    <col min="2" max="2" width="4.42578125" style="99" customWidth="1"/>
    <col min="3" max="3" width="73.5703125" style="39" customWidth="1"/>
    <col min="4" max="4" width="8" style="100" customWidth="1"/>
    <col min="5" max="5" width="4.42578125" style="101" customWidth="1"/>
    <col min="6" max="6" width="5" style="102" customWidth="1"/>
    <col min="7" max="7" width="17.5703125" style="103" customWidth="1"/>
    <col min="8" max="8" width="7.140625" style="100" customWidth="1"/>
    <col min="9" max="9" width="22.140625" style="104" customWidth="1"/>
    <col min="10" max="10" width="21" style="105" hidden="1" customWidth="1"/>
    <col min="11" max="11" width="23.42578125" style="104" hidden="1" customWidth="1"/>
    <col min="12" max="12" width="22" style="55" hidden="1" customWidth="1"/>
    <col min="13" max="13" width="19.140625" style="55" hidden="1" customWidth="1"/>
    <col min="14" max="14" width="20" style="55" hidden="1" customWidth="1"/>
    <col min="15" max="15" width="15.42578125" style="55" hidden="1" customWidth="1"/>
    <col min="16" max="17" width="17.140625" style="55" hidden="1" customWidth="1"/>
    <col min="18" max="18" width="19.5703125" style="55" hidden="1" customWidth="1"/>
    <col min="19" max="19" width="18.7109375" style="55" hidden="1" customWidth="1"/>
    <col min="20" max="20" width="15.42578125" style="106" hidden="1" customWidth="1"/>
    <col min="21" max="211" width="7.140625" style="102" customWidth="1"/>
    <col min="212" max="1025" width="7.28515625" customWidth="1"/>
  </cols>
  <sheetData>
    <row r="1" spans="1:977" ht="29.45" customHeight="1">
      <c r="D1" s="107"/>
      <c r="E1" s="15"/>
      <c r="F1" s="15"/>
      <c r="G1" s="108"/>
      <c r="H1" s="83" t="s">
        <v>394</v>
      </c>
      <c r="I1" s="49"/>
      <c r="J1" s="49"/>
    </row>
    <row r="2" spans="1:977" s="110" customFormat="1" ht="126.75" customHeight="1">
      <c r="A2" s="109"/>
      <c r="B2" s="109"/>
      <c r="C2" s="39"/>
      <c r="D2" s="16"/>
      <c r="E2" s="16"/>
      <c r="F2" s="16"/>
      <c r="G2" s="108"/>
      <c r="H2" s="13" t="s">
        <v>1</v>
      </c>
      <c r="I2" s="13"/>
      <c r="J2" s="13"/>
      <c r="K2" s="17"/>
      <c r="L2" s="17"/>
      <c r="M2" s="17"/>
      <c r="N2" s="17"/>
      <c r="O2" s="17"/>
      <c r="P2" s="17"/>
      <c r="Q2" s="17"/>
      <c r="R2" s="17"/>
      <c r="S2" s="17"/>
      <c r="T2" s="17"/>
    </row>
    <row r="3" spans="1:977" s="113" customFormat="1" ht="33.950000000000003" customHeight="1">
      <c r="A3" s="111"/>
      <c r="B3" s="111" t="s">
        <v>393</v>
      </c>
      <c r="C3" s="4" t="s">
        <v>395</v>
      </c>
      <c r="D3" s="4"/>
      <c r="E3" s="4"/>
      <c r="F3" s="4"/>
      <c r="G3" s="4"/>
      <c r="H3" s="4"/>
      <c r="I3" s="4"/>
      <c r="J3" s="112"/>
      <c r="K3" s="112"/>
      <c r="L3" s="55"/>
      <c r="M3" s="55"/>
      <c r="N3" s="55"/>
      <c r="O3" s="55"/>
      <c r="P3" s="55"/>
      <c r="Q3" s="55"/>
      <c r="R3" s="55"/>
      <c r="S3" s="55"/>
      <c r="T3" s="106"/>
    </row>
    <row r="4" spans="1:977">
      <c r="B4" s="114"/>
      <c r="C4" s="115"/>
      <c r="D4" s="24"/>
      <c r="E4" s="37"/>
      <c r="F4" s="37"/>
      <c r="G4" s="116"/>
      <c r="H4" s="117"/>
      <c r="I4" s="60" t="s">
        <v>3</v>
      </c>
      <c r="J4" s="118"/>
    </row>
    <row r="5" spans="1:977" ht="17.100000000000001" customHeight="1">
      <c r="B5" s="3" t="s">
        <v>396</v>
      </c>
      <c r="C5" s="2" t="s">
        <v>5</v>
      </c>
      <c r="D5" s="1" t="s">
        <v>6</v>
      </c>
      <c r="E5" s="1"/>
      <c r="F5" s="1"/>
      <c r="G5" s="1"/>
      <c r="H5" s="1"/>
      <c r="I5" s="143" t="s">
        <v>7</v>
      </c>
      <c r="J5" s="144" t="s">
        <v>397</v>
      </c>
      <c r="K5" s="9" t="s">
        <v>398</v>
      </c>
      <c r="L5" s="145">
        <v>45687</v>
      </c>
      <c r="M5" s="145">
        <v>45715</v>
      </c>
      <c r="N5" s="145">
        <v>45378</v>
      </c>
      <c r="O5" s="145">
        <v>45772</v>
      </c>
      <c r="P5" s="145" t="s">
        <v>399</v>
      </c>
      <c r="Q5" s="145">
        <v>45441</v>
      </c>
      <c r="R5" s="145">
        <v>45834</v>
      </c>
      <c r="S5" s="145">
        <v>45868</v>
      </c>
      <c r="T5" s="146" t="s">
        <v>400</v>
      </c>
    </row>
    <row r="6" spans="1:977" ht="47.25">
      <c r="B6" s="3"/>
      <c r="C6" s="2"/>
      <c r="D6" s="119" t="s">
        <v>401</v>
      </c>
      <c r="E6" s="120" t="s">
        <v>8</v>
      </c>
      <c r="F6" s="120" t="s">
        <v>9</v>
      </c>
      <c r="G6" s="121" t="s">
        <v>10</v>
      </c>
      <c r="H6" s="122" t="s">
        <v>11</v>
      </c>
      <c r="I6" s="143"/>
      <c r="J6" s="144"/>
      <c r="K6" s="9"/>
      <c r="L6" s="145"/>
      <c r="M6" s="145"/>
      <c r="N6" s="145"/>
      <c r="O6" s="145"/>
      <c r="P6" s="145"/>
      <c r="Q6" s="145"/>
      <c r="R6" s="145"/>
      <c r="S6" s="145"/>
      <c r="T6" s="146"/>
    </row>
    <row r="7" spans="1:977" ht="15.75">
      <c r="B7" s="20">
        <v>1</v>
      </c>
      <c r="C7" s="20">
        <v>2</v>
      </c>
      <c r="D7" s="20">
        <v>3</v>
      </c>
      <c r="E7" s="20">
        <v>4</v>
      </c>
      <c r="F7" s="20">
        <v>5</v>
      </c>
      <c r="G7" s="123" t="s">
        <v>13</v>
      </c>
      <c r="H7" s="124" t="s">
        <v>402</v>
      </c>
      <c r="I7" s="124" t="s">
        <v>403</v>
      </c>
      <c r="J7" s="125" t="s">
        <v>403</v>
      </c>
      <c r="K7" s="9"/>
      <c r="L7" s="145"/>
      <c r="M7" s="145"/>
      <c r="N7" s="145"/>
      <c r="O7" s="145"/>
      <c r="P7" s="145"/>
      <c r="Q7" s="145"/>
      <c r="R7" s="145"/>
      <c r="S7" s="145"/>
      <c r="T7" s="146"/>
    </row>
    <row r="8" spans="1:977" s="113" customFormat="1">
      <c r="A8" s="111"/>
      <c r="B8" s="126"/>
      <c r="C8" s="40" t="s">
        <v>404</v>
      </c>
      <c r="D8" s="26"/>
      <c r="E8" s="26"/>
      <c r="F8" s="26"/>
      <c r="G8" s="127"/>
      <c r="H8" s="114"/>
      <c r="I8" s="128">
        <f t="shared" ref="I8:I71" si="0">SUM(J8:T8)</f>
        <v>5546390888.9899998</v>
      </c>
      <c r="J8" s="128">
        <f t="shared" ref="J8:T8" si="1">J9+J25+J333+J353+J370+J397+J414+J601+J672+J724+J775</f>
        <v>4402723800</v>
      </c>
      <c r="K8" s="128">
        <f t="shared" si="1"/>
        <v>233235200</v>
      </c>
      <c r="L8" s="76">
        <f t="shared" si="1"/>
        <v>263527976.19</v>
      </c>
      <c r="M8" s="76">
        <f t="shared" si="1"/>
        <v>68148007</v>
      </c>
      <c r="N8" s="76">
        <f t="shared" si="1"/>
        <v>342126740</v>
      </c>
      <c r="O8" s="76">
        <f t="shared" si="1"/>
        <v>49036710.799999997</v>
      </c>
      <c r="P8" s="129">
        <f t="shared" si="1"/>
        <v>15708500</v>
      </c>
      <c r="Q8" s="129">
        <f t="shared" si="1"/>
        <v>29834075</v>
      </c>
      <c r="R8" s="76">
        <f t="shared" si="1"/>
        <v>42622800</v>
      </c>
      <c r="S8" s="76">
        <f t="shared" si="1"/>
        <v>99427080</v>
      </c>
      <c r="T8" s="130">
        <f t="shared" si="1"/>
        <v>0</v>
      </c>
    </row>
    <row r="9" spans="1:977" s="113" customFormat="1" ht="37.5">
      <c r="A9" s="111"/>
      <c r="B9" s="126" t="s">
        <v>15</v>
      </c>
      <c r="C9" s="30" t="s">
        <v>405</v>
      </c>
      <c r="D9" s="30">
        <v>901</v>
      </c>
      <c r="E9" s="30"/>
      <c r="F9" s="30"/>
      <c r="G9" s="127"/>
      <c r="H9" s="114"/>
      <c r="I9" s="128">
        <f t="shared" si="0"/>
        <v>9173700</v>
      </c>
      <c r="J9" s="128">
        <f t="shared" ref="J9:T9" si="2">J10</f>
        <v>9173700</v>
      </c>
      <c r="K9" s="128">
        <f t="shared" si="2"/>
        <v>0</v>
      </c>
      <c r="L9" s="76">
        <f t="shared" si="2"/>
        <v>0</v>
      </c>
      <c r="M9" s="76">
        <f t="shared" si="2"/>
        <v>0</v>
      </c>
      <c r="N9" s="76">
        <f t="shared" si="2"/>
        <v>0</v>
      </c>
      <c r="O9" s="76">
        <f t="shared" si="2"/>
        <v>0</v>
      </c>
      <c r="P9" s="76">
        <f t="shared" si="2"/>
        <v>0</v>
      </c>
      <c r="Q9" s="76">
        <f t="shared" si="2"/>
        <v>0</v>
      </c>
      <c r="R9" s="76">
        <f t="shared" si="2"/>
        <v>0</v>
      </c>
      <c r="S9" s="76">
        <f t="shared" si="2"/>
        <v>0</v>
      </c>
      <c r="T9" s="130">
        <f t="shared" si="2"/>
        <v>0</v>
      </c>
      <c r="AKO9" s="42"/>
    </row>
    <row r="10" spans="1:977">
      <c r="B10" s="126"/>
      <c r="C10" s="39" t="s">
        <v>16</v>
      </c>
      <c r="D10" s="131">
        <v>901</v>
      </c>
      <c r="E10" s="131" t="s">
        <v>17</v>
      </c>
      <c r="F10" s="131" t="s">
        <v>88</v>
      </c>
      <c r="G10" s="132"/>
      <c r="H10" s="133"/>
      <c r="I10" s="87">
        <f t="shared" si="0"/>
        <v>9173700</v>
      </c>
      <c r="J10" s="87">
        <f t="shared" ref="J10:T10" si="3">J11+J20</f>
        <v>9173700</v>
      </c>
      <c r="K10" s="87">
        <f t="shared" si="3"/>
        <v>0</v>
      </c>
      <c r="L10" s="78">
        <f t="shared" si="3"/>
        <v>0</v>
      </c>
      <c r="M10" s="78">
        <f t="shared" si="3"/>
        <v>0</v>
      </c>
      <c r="N10" s="78">
        <f t="shared" si="3"/>
        <v>0</v>
      </c>
      <c r="O10" s="78">
        <f t="shared" si="3"/>
        <v>0</v>
      </c>
      <c r="P10" s="78">
        <f t="shared" si="3"/>
        <v>0</v>
      </c>
      <c r="Q10" s="78">
        <f t="shared" si="3"/>
        <v>0</v>
      </c>
      <c r="R10" s="78">
        <f t="shared" si="3"/>
        <v>0</v>
      </c>
      <c r="S10" s="78">
        <f t="shared" si="3"/>
        <v>0</v>
      </c>
      <c r="T10" s="134">
        <f t="shared" si="3"/>
        <v>0</v>
      </c>
    </row>
    <row r="11" spans="1:977" ht="48.75" customHeight="1">
      <c r="B11" s="114"/>
      <c r="C11" s="39" t="s">
        <v>406</v>
      </c>
      <c r="D11" s="131">
        <v>901</v>
      </c>
      <c r="E11" s="135" t="s">
        <v>17</v>
      </c>
      <c r="F11" s="135" t="s">
        <v>21</v>
      </c>
      <c r="G11" s="136"/>
      <c r="H11" s="84"/>
      <c r="I11" s="87">
        <f t="shared" si="0"/>
        <v>7773700</v>
      </c>
      <c r="J11" s="87">
        <f t="shared" ref="J11:T11" si="4">J12</f>
        <v>7773700</v>
      </c>
      <c r="K11" s="87">
        <f t="shared" si="4"/>
        <v>0</v>
      </c>
      <c r="L11" s="78">
        <f t="shared" si="4"/>
        <v>0</v>
      </c>
      <c r="M11" s="78">
        <f t="shared" si="4"/>
        <v>0</v>
      </c>
      <c r="N11" s="78">
        <f t="shared" si="4"/>
        <v>0</v>
      </c>
      <c r="O11" s="78">
        <f t="shared" si="4"/>
        <v>0</v>
      </c>
      <c r="P11" s="78">
        <f t="shared" si="4"/>
        <v>0</v>
      </c>
      <c r="Q11" s="78">
        <f t="shared" si="4"/>
        <v>0</v>
      </c>
      <c r="R11" s="78">
        <f t="shared" si="4"/>
        <v>0</v>
      </c>
      <c r="S11" s="78">
        <f t="shared" si="4"/>
        <v>0</v>
      </c>
      <c r="T11" s="134">
        <f t="shared" si="4"/>
        <v>0</v>
      </c>
    </row>
    <row r="12" spans="1:977" ht="37.5">
      <c r="B12" s="114"/>
      <c r="C12" s="39" t="s">
        <v>372</v>
      </c>
      <c r="D12" s="131">
        <v>901</v>
      </c>
      <c r="E12" s="135" t="s">
        <v>17</v>
      </c>
      <c r="F12" s="135" t="s">
        <v>21</v>
      </c>
      <c r="G12" s="83">
        <v>9900000000</v>
      </c>
      <c r="H12" s="84"/>
      <c r="I12" s="87">
        <f t="shared" si="0"/>
        <v>7773700</v>
      </c>
      <c r="J12" s="87">
        <f t="shared" ref="J12:T12" si="5">J13+J16</f>
        <v>7773700</v>
      </c>
      <c r="K12" s="87">
        <f t="shared" si="5"/>
        <v>0</v>
      </c>
      <c r="L12" s="78">
        <f t="shared" si="5"/>
        <v>0</v>
      </c>
      <c r="M12" s="78">
        <f t="shared" si="5"/>
        <v>0</v>
      </c>
      <c r="N12" s="78">
        <f t="shared" si="5"/>
        <v>0</v>
      </c>
      <c r="O12" s="78">
        <f t="shared" si="5"/>
        <v>0</v>
      </c>
      <c r="P12" s="78">
        <f t="shared" si="5"/>
        <v>0</v>
      </c>
      <c r="Q12" s="78">
        <f t="shared" si="5"/>
        <v>0</v>
      </c>
      <c r="R12" s="78">
        <f t="shared" si="5"/>
        <v>0</v>
      </c>
      <c r="S12" s="78">
        <f t="shared" si="5"/>
        <v>0</v>
      </c>
      <c r="T12" s="134">
        <f t="shared" si="5"/>
        <v>0</v>
      </c>
    </row>
    <row r="13" spans="1:977" ht="56.25">
      <c r="B13" s="114"/>
      <c r="C13" s="39" t="s">
        <v>386</v>
      </c>
      <c r="D13" s="131">
        <v>901</v>
      </c>
      <c r="E13" s="135" t="s">
        <v>17</v>
      </c>
      <c r="F13" s="135" t="s">
        <v>21</v>
      </c>
      <c r="G13" s="83">
        <v>9910000000</v>
      </c>
      <c r="H13" s="84"/>
      <c r="I13" s="87">
        <f t="shared" si="0"/>
        <v>2579100</v>
      </c>
      <c r="J13" s="87">
        <f t="shared" ref="J13:T14" si="6">J14</f>
        <v>2579100</v>
      </c>
      <c r="K13" s="87">
        <f t="shared" si="6"/>
        <v>0</v>
      </c>
      <c r="L13" s="78">
        <f t="shared" si="6"/>
        <v>0</v>
      </c>
      <c r="M13" s="78">
        <f t="shared" si="6"/>
        <v>0</v>
      </c>
      <c r="N13" s="78">
        <f t="shared" si="6"/>
        <v>0</v>
      </c>
      <c r="O13" s="78">
        <f t="shared" si="6"/>
        <v>0</v>
      </c>
      <c r="P13" s="78">
        <f t="shared" si="6"/>
        <v>0</v>
      </c>
      <c r="Q13" s="78">
        <f t="shared" si="6"/>
        <v>0</v>
      </c>
      <c r="R13" s="78">
        <f t="shared" si="6"/>
        <v>0</v>
      </c>
      <c r="S13" s="78">
        <f t="shared" si="6"/>
        <v>0</v>
      </c>
      <c r="T13" s="134">
        <f t="shared" si="6"/>
        <v>0</v>
      </c>
    </row>
    <row r="14" spans="1:977" ht="37.5">
      <c r="B14" s="114"/>
      <c r="C14" s="39" t="s">
        <v>105</v>
      </c>
      <c r="D14" s="131">
        <v>901</v>
      </c>
      <c r="E14" s="135" t="s">
        <v>17</v>
      </c>
      <c r="F14" s="135" t="s">
        <v>21</v>
      </c>
      <c r="G14" s="83">
        <v>9910000190</v>
      </c>
      <c r="H14" s="84"/>
      <c r="I14" s="87">
        <f t="shared" si="0"/>
        <v>2579100</v>
      </c>
      <c r="J14" s="87">
        <f t="shared" si="6"/>
        <v>2579100</v>
      </c>
      <c r="K14" s="87">
        <f t="shared" si="6"/>
        <v>0</v>
      </c>
      <c r="L14" s="78">
        <f t="shared" si="6"/>
        <v>0</v>
      </c>
      <c r="M14" s="78">
        <f t="shared" si="6"/>
        <v>0</v>
      </c>
      <c r="N14" s="78">
        <f t="shared" si="6"/>
        <v>0</v>
      </c>
      <c r="O14" s="78">
        <f t="shared" si="6"/>
        <v>0</v>
      </c>
      <c r="P14" s="78">
        <f t="shared" si="6"/>
        <v>0</v>
      </c>
      <c r="Q14" s="78">
        <f t="shared" si="6"/>
        <v>0</v>
      </c>
      <c r="R14" s="78">
        <f t="shared" si="6"/>
        <v>0</v>
      </c>
      <c r="S14" s="78">
        <f t="shared" si="6"/>
        <v>0</v>
      </c>
      <c r="T14" s="134">
        <f t="shared" si="6"/>
        <v>0</v>
      </c>
    </row>
    <row r="15" spans="1:977" ht="93.75">
      <c r="B15" s="114"/>
      <c r="C15" s="39" t="s">
        <v>106</v>
      </c>
      <c r="D15" s="131" t="s">
        <v>407</v>
      </c>
      <c r="E15" s="135" t="s">
        <v>17</v>
      </c>
      <c r="F15" s="135" t="s">
        <v>21</v>
      </c>
      <c r="G15" s="83">
        <v>9910000190</v>
      </c>
      <c r="H15" s="84" t="s">
        <v>107</v>
      </c>
      <c r="I15" s="87">
        <f t="shared" si="0"/>
        <v>2579100</v>
      </c>
      <c r="J15" s="87">
        <v>2579100</v>
      </c>
      <c r="K15" s="87"/>
      <c r="L15" s="78"/>
      <c r="M15" s="78"/>
      <c r="N15" s="78"/>
      <c r="O15" s="78"/>
      <c r="P15" s="78"/>
      <c r="Q15" s="78"/>
      <c r="R15" s="78"/>
      <c r="S15" s="78"/>
      <c r="T15" s="134"/>
    </row>
    <row r="16" spans="1:977" ht="56.25">
      <c r="B16" s="114"/>
      <c r="C16" s="39" t="s">
        <v>387</v>
      </c>
      <c r="D16" s="131" t="s">
        <v>407</v>
      </c>
      <c r="E16" s="135" t="s">
        <v>17</v>
      </c>
      <c r="F16" s="135" t="s">
        <v>21</v>
      </c>
      <c r="G16" s="83">
        <v>9920000000</v>
      </c>
      <c r="H16" s="84"/>
      <c r="I16" s="87">
        <f t="shared" si="0"/>
        <v>5194600</v>
      </c>
      <c r="J16" s="87">
        <f t="shared" ref="J16:T16" si="7">J17</f>
        <v>5194600</v>
      </c>
      <c r="K16" s="87">
        <f t="shared" si="7"/>
        <v>0</v>
      </c>
      <c r="L16" s="78">
        <f t="shared" si="7"/>
        <v>0</v>
      </c>
      <c r="M16" s="78">
        <f t="shared" si="7"/>
        <v>0</v>
      </c>
      <c r="N16" s="78">
        <f t="shared" si="7"/>
        <v>0</v>
      </c>
      <c r="O16" s="78">
        <f t="shared" si="7"/>
        <v>0</v>
      </c>
      <c r="P16" s="78">
        <f t="shared" si="7"/>
        <v>0</v>
      </c>
      <c r="Q16" s="78">
        <f t="shared" si="7"/>
        <v>0</v>
      </c>
      <c r="R16" s="78">
        <f t="shared" si="7"/>
        <v>0</v>
      </c>
      <c r="S16" s="78">
        <f t="shared" si="7"/>
        <v>0</v>
      </c>
      <c r="T16" s="134">
        <f t="shared" si="7"/>
        <v>0</v>
      </c>
    </row>
    <row r="17" spans="1:977" ht="37.5">
      <c r="B17" s="114"/>
      <c r="C17" s="39" t="s">
        <v>105</v>
      </c>
      <c r="D17" s="131" t="s">
        <v>407</v>
      </c>
      <c r="E17" s="135" t="s">
        <v>408</v>
      </c>
      <c r="F17" s="135" t="s">
        <v>21</v>
      </c>
      <c r="G17" s="83">
        <v>9920000190</v>
      </c>
      <c r="H17" s="84"/>
      <c r="I17" s="87">
        <f t="shared" si="0"/>
        <v>5194600</v>
      </c>
      <c r="J17" s="87">
        <f t="shared" ref="J17:T17" si="8">J18+J19</f>
        <v>5194600</v>
      </c>
      <c r="K17" s="87">
        <f t="shared" si="8"/>
        <v>0</v>
      </c>
      <c r="L17" s="78">
        <f t="shared" si="8"/>
        <v>0</v>
      </c>
      <c r="M17" s="78">
        <f t="shared" si="8"/>
        <v>0</v>
      </c>
      <c r="N17" s="78">
        <f t="shared" si="8"/>
        <v>0</v>
      </c>
      <c r="O17" s="78">
        <f t="shared" si="8"/>
        <v>0</v>
      </c>
      <c r="P17" s="78">
        <f t="shared" si="8"/>
        <v>0</v>
      </c>
      <c r="Q17" s="78">
        <f t="shared" si="8"/>
        <v>0</v>
      </c>
      <c r="R17" s="78">
        <f t="shared" si="8"/>
        <v>0</v>
      </c>
      <c r="S17" s="78">
        <f t="shared" si="8"/>
        <v>0</v>
      </c>
      <c r="T17" s="134">
        <f t="shared" si="8"/>
        <v>0</v>
      </c>
    </row>
    <row r="18" spans="1:977" ht="93.75">
      <c r="B18" s="114"/>
      <c r="C18" s="39" t="s">
        <v>106</v>
      </c>
      <c r="D18" s="131">
        <v>901</v>
      </c>
      <c r="E18" s="135" t="s">
        <v>17</v>
      </c>
      <c r="F18" s="135" t="s">
        <v>21</v>
      </c>
      <c r="G18" s="83">
        <v>9920000190</v>
      </c>
      <c r="H18" s="84" t="s">
        <v>107</v>
      </c>
      <c r="I18" s="87">
        <f t="shared" si="0"/>
        <v>5189600</v>
      </c>
      <c r="J18" s="87">
        <v>5189600</v>
      </c>
      <c r="K18" s="87"/>
      <c r="L18" s="78"/>
      <c r="M18" s="78"/>
      <c r="N18" s="78"/>
      <c r="O18" s="78"/>
      <c r="P18" s="78"/>
      <c r="Q18" s="78"/>
      <c r="R18" s="78"/>
      <c r="S18" s="78"/>
      <c r="T18" s="134"/>
    </row>
    <row r="19" spans="1:977">
      <c r="B19" s="114"/>
      <c r="C19" s="39" t="s">
        <v>112</v>
      </c>
      <c r="D19" s="131" t="s">
        <v>407</v>
      </c>
      <c r="E19" s="135" t="s">
        <v>17</v>
      </c>
      <c r="F19" s="135" t="s">
        <v>21</v>
      </c>
      <c r="G19" s="83">
        <v>9920000190</v>
      </c>
      <c r="H19" s="84" t="s">
        <v>113</v>
      </c>
      <c r="I19" s="87">
        <f t="shared" si="0"/>
        <v>5000</v>
      </c>
      <c r="J19" s="87">
        <v>5000</v>
      </c>
      <c r="K19" s="87"/>
      <c r="L19" s="78"/>
      <c r="M19" s="78"/>
      <c r="N19" s="78"/>
      <c r="O19" s="78"/>
      <c r="P19" s="78"/>
      <c r="Q19" s="78"/>
      <c r="R19" s="78"/>
      <c r="S19" s="78"/>
      <c r="T19" s="134"/>
    </row>
    <row r="20" spans="1:977">
      <c r="B20" s="114"/>
      <c r="C20" s="39" t="s">
        <v>32</v>
      </c>
      <c r="D20" s="131" t="s">
        <v>407</v>
      </c>
      <c r="E20" s="135" t="s">
        <v>17</v>
      </c>
      <c r="F20" s="135" t="s">
        <v>33</v>
      </c>
      <c r="G20" s="83"/>
      <c r="H20" s="84"/>
      <c r="I20" s="87">
        <f t="shared" si="0"/>
        <v>1400000</v>
      </c>
      <c r="J20" s="87">
        <f t="shared" ref="J20:T23" si="9">J21</f>
        <v>1400000</v>
      </c>
      <c r="K20" s="87">
        <f t="shared" si="9"/>
        <v>0</v>
      </c>
      <c r="L20" s="78">
        <f t="shared" si="9"/>
        <v>0</v>
      </c>
      <c r="M20" s="78">
        <f t="shared" si="9"/>
        <v>0</v>
      </c>
      <c r="N20" s="78">
        <f t="shared" si="9"/>
        <v>0</v>
      </c>
      <c r="O20" s="78">
        <f t="shared" si="9"/>
        <v>0</v>
      </c>
      <c r="P20" s="78">
        <f t="shared" si="9"/>
        <v>0</v>
      </c>
      <c r="Q20" s="78">
        <f t="shared" si="9"/>
        <v>0</v>
      </c>
      <c r="R20" s="78">
        <f t="shared" si="9"/>
        <v>0</v>
      </c>
      <c r="S20" s="78">
        <f t="shared" si="9"/>
        <v>0</v>
      </c>
      <c r="T20" s="134">
        <f t="shared" si="9"/>
        <v>0</v>
      </c>
    </row>
    <row r="21" spans="1:977" ht="37.5">
      <c r="B21" s="114"/>
      <c r="C21" s="39" t="s">
        <v>103</v>
      </c>
      <c r="D21" s="131" t="s">
        <v>407</v>
      </c>
      <c r="E21" s="135" t="s">
        <v>17</v>
      </c>
      <c r="F21" s="135" t="s">
        <v>33</v>
      </c>
      <c r="G21" s="83">
        <v>500000000</v>
      </c>
      <c r="H21" s="84"/>
      <c r="I21" s="87">
        <f t="shared" si="0"/>
        <v>1400000</v>
      </c>
      <c r="J21" s="87">
        <f t="shared" si="9"/>
        <v>1400000</v>
      </c>
      <c r="K21" s="87">
        <f t="shared" si="9"/>
        <v>0</v>
      </c>
      <c r="L21" s="78">
        <f t="shared" si="9"/>
        <v>0</v>
      </c>
      <c r="M21" s="78">
        <f t="shared" si="9"/>
        <v>0</v>
      </c>
      <c r="N21" s="78">
        <f t="shared" si="9"/>
        <v>0</v>
      </c>
      <c r="O21" s="78">
        <f t="shared" si="9"/>
        <v>0</v>
      </c>
      <c r="P21" s="78">
        <f t="shared" si="9"/>
        <v>0</v>
      </c>
      <c r="Q21" s="78">
        <f t="shared" si="9"/>
        <v>0</v>
      </c>
      <c r="R21" s="78">
        <f t="shared" si="9"/>
        <v>0</v>
      </c>
      <c r="S21" s="78">
        <f t="shared" si="9"/>
        <v>0</v>
      </c>
      <c r="T21" s="134">
        <f t="shared" si="9"/>
        <v>0</v>
      </c>
    </row>
    <row r="22" spans="1:977" ht="37.5">
      <c r="B22" s="114"/>
      <c r="C22" s="39" t="s">
        <v>122</v>
      </c>
      <c r="D22" s="131" t="s">
        <v>407</v>
      </c>
      <c r="E22" s="135" t="s">
        <v>17</v>
      </c>
      <c r="F22" s="135" t="s">
        <v>33</v>
      </c>
      <c r="G22" s="83">
        <v>5030000000</v>
      </c>
      <c r="H22" s="84"/>
      <c r="I22" s="87">
        <f t="shared" si="0"/>
        <v>1400000</v>
      </c>
      <c r="J22" s="87">
        <f t="shared" si="9"/>
        <v>1400000</v>
      </c>
      <c r="K22" s="87">
        <f t="shared" si="9"/>
        <v>0</v>
      </c>
      <c r="L22" s="78">
        <f t="shared" si="9"/>
        <v>0</v>
      </c>
      <c r="M22" s="78">
        <f t="shared" si="9"/>
        <v>0</v>
      </c>
      <c r="N22" s="78">
        <f t="shared" si="9"/>
        <v>0</v>
      </c>
      <c r="O22" s="78">
        <f t="shared" si="9"/>
        <v>0</v>
      </c>
      <c r="P22" s="78">
        <f t="shared" si="9"/>
        <v>0</v>
      </c>
      <c r="Q22" s="78">
        <f t="shared" si="9"/>
        <v>0</v>
      </c>
      <c r="R22" s="78">
        <f t="shared" si="9"/>
        <v>0</v>
      </c>
      <c r="S22" s="78">
        <f t="shared" si="9"/>
        <v>0</v>
      </c>
      <c r="T22" s="134">
        <f t="shared" si="9"/>
        <v>0</v>
      </c>
    </row>
    <row r="23" spans="1:977" ht="37.5">
      <c r="B23" s="114"/>
      <c r="C23" s="39" t="s">
        <v>123</v>
      </c>
      <c r="D23" s="131" t="s">
        <v>407</v>
      </c>
      <c r="E23" s="135" t="s">
        <v>17</v>
      </c>
      <c r="F23" s="135" t="s">
        <v>33</v>
      </c>
      <c r="G23" s="83">
        <v>5030010030</v>
      </c>
      <c r="H23" s="84"/>
      <c r="I23" s="87">
        <f t="shared" si="0"/>
        <v>1400000</v>
      </c>
      <c r="J23" s="87">
        <f t="shared" si="9"/>
        <v>1400000</v>
      </c>
      <c r="K23" s="87">
        <f t="shared" si="9"/>
        <v>0</v>
      </c>
      <c r="L23" s="78">
        <f t="shared" si="9"/>
        <v>0</v>
      </c>
      <c r="M23" s="78">
        <f t="shared" si="9"/>
        <v>0</v>
      </c>
      <c r="N23" s="78">
        <f t="shared" si="9"/>
        <v>0</v>
      </c>
      <c r="O23" s="78">
        <f t="shared" si="9"/>
        <v>0</v>
      </c>
      <c r="P23" s="78">
        <f t="shared" si="9"/>
        <v>0</v>
      </c>
      <c r="Q23" s="78">
        <f t="shared" si="9"/>
        <v>0</v>
      </c>
      <c r="R23" s="78">
        <f t="shared" si="9"/>
        <v>0</v>
      </c>
      <c r="S23" s="78">
        <f t="shared" si="9"/>
        <v>0</v>
      </c>
      <c r="T23" s="134">
        <f t="shared" si="9"/>
        <v>0</v>
      </c>
    </row>
    <row r="24" spans="1:977" ht="37.5">
      <c r="B24" s="114"/>
      <c r="C24" s="39" t="s">
        <v>109</v>
      </c>
      <c r="D24" s="131" t="s">
        <v>407</v>
      </c>
      <c r="E24" s="135" t="s">
        <v>17</v>
      </c>
      <c r="F24" s="135" t="s">
        <v>33</v>
      </c>
      <c r="G24" s="83">
        <v>5030010030</v>
      </c>
      <c r="H24" s="84" t="s">
        <v>110</v>
      </c>
      <c r="I24" s="87">
        <f t="shared" si="0"/>
        <v>1400000</v>
      </c>
      <c r="J24" s="87">
        <v>1400000</v>
      </c>
      <c r="K24" s="87"/>
      <c r="L24" s="78"/>
      <c r="M24" s="78"/>
      <c r="N24" s="78"/>
      <c r="O24" s="78"/>
      <c r="P24" s="78"/>
      <c r="Q24" s="78"/>
      <c r="R24" s="78"/>
      <c r="S24" s="78"/>
      <c r="T24" s="134"/>
    </row>
    <row r="25" spans="1:977" s="113" customFormat="1" ht="56.25">
      <c r="A25" s="111"/>
      <c r="B25" s="114" t="s">
        <v>35</v>
      </c>
      <c r="C25" s="30" t="s">
        <v>409</v>
      </c>
      <c r="D25" s="137" t="s">
        <v>410</v>
      </c>
      <c r="E25" s="138"/>
      <c r="F25" s="138"/>
      <c r="G25" s="90"/>
      <c r="H25" s="91"/>
      <c r="I25" s="128">
        <f t="shared" si="0"/>
        <v>1481168381.1900001</v>
      </c>
      <c r="J25" s="128">
        <f>J26+J102+J143+J179+J237+J295+J273+J319</f>
        <v>1062845000</v>
      </c>
      <c r="K25" s="128">
        <f>K26+K102+K143+K179+K237+K295+K273+K319</f>
        <v>34455300</v>
      </c>
      <c r="L25" s="76">
        <f>L26+L102+L143+L179+L237+L295+L273+L319</f>
        <v>147659176.19</v>
      </c>
      <c r="M25" s="76">
        <f>M26+M102+M143+M179+M237+M295+M273+M319</f>
        <v>25546400</v>
      </c>
      <c r="N25" s="76">
        <f>N26+N102+N143+N179+N237+N295+N273+N319</f>
        <v>100982040</v>
      </c>
      <c r="O25" s="76">
        <f>O26+O102+O143+O179+O237+O295+O273+O319+O328</f>
        <v>34184910</v>
      </c>
      <c r="P25" s="76">
        <f>P26+P102+P143+P179+P237+P295+P273+P319</f>
        <v>0</v>
      </c>
      <c r="Q25" s="76">
        <f>Q26+Q102+Q143+Q179+Q237+Q295+Q273+Q319</f>
        <v>26924975</v>
      </c>
      <c r="R25" s="76">
        <f>R26+R102+R143+R179+R237+R295+R273+R319</f>
        <v>3645700</v>
      </c>
      <c r="S25" s="76">
        <f>S26+S102+S143+S179+S237+S295+S273+S319</f>
        <v>44924880</v>
      </c>
      <c r="T25" s="130">
        <f>T26+T102+T143+T179+T237+T295+T273+T319</f>
        <v>0</v>
      </c>
      <c r="AKO25" s="42"/>
    </row>
    <row r="26" spans="1:977">
      <c r="B26" s="114"/>
      <c r="C26" s="39" t="s">
        <v>16</v>
      </c>
      <c r="D26" s="131" t="s">
        <v>410</v>
      </c>
      <c r="E26" s="135" t="s">
        <v>17</v>
      </c>
      <c r="F26" s="135" t="s">
        <v>88</v>
      </c>
      <c r="G26" s="83"/>
      <c r="H26" s="84"/>
      <c r="I26" s="87">
        <f t="shared" si="0"/>
        <v>324491905</v>
      </c>
      <c r="J26" s="87">
        <f t="shared" ref="J26:T26" si="10">J27+J32+J50+J55+J46</f>
        <v>307406100</v>
      </c>
      <c r="K26" s="87">
        <f t="shared" si="10"/>
        <v>-1018100</v>
      </c>
      <c r="L26" s="78">
        <f t="shared" si="10"/>
        <v>-3119400</v>
      </c>
      <c r="M26" s="78">
        <f t="shared" si="10"/>
        <v>12197300</v>
      </c>
      <c r="N26" s="78">
        <f t="shared" si="10"/>
        <v>592240</v>
      </c>
      <c r="O26" s="78">
        <f t="shared" si="10"/>
        <v>5968110</v>
      </c>
      <c r="P26" s="78">
        <f t="shared" si="10"/>
        <v>0</v>
      </c>
      <c r="Q26" s="78">
        <f t="shared" si="10"/>
        <v>3614475</v>
      </c>
      <c r="R26" s="78">
        <f t="shared" si="10"/>
        <v>1123800</v>
      </c>
      <c r="S26" s="78">
        <f t="shared" si="10"/>
        <v>-2272620</v>
      </c>
      <c r="T26" s="134">
        <f t="shared" si="10"/>
        <v>0</v>
      </c>
    </row>
    <row r="27" spans="1:977" ht="37.5">
      <c r="B27" s="114"/>
      <c r="C27" s="39" t="s">
        <v>18</v>
      </c>
      <c r="D27" s="131" t="s">
        <v>410</v>
      </c>
      <c r="E27" s="135" t="s">
        <v>17</v>
      </c>
      <c r="F27" s="135" t="s">
        <v>19</v>
      </c>
      <c r="G27" s="83"/>
      <c r="H27" s="84"/>
      <c r="I27" s="87">
        <f t="shared" si="0"/>
        <v>2860000</v>
      </c>
      <c r="J27" s="87">
        <f t="shared" ref="J27:T30" si="11">J28</f>
        <v>2837300</v>
      </c>
      <c r="K27" s="87">
        <f t="shared" si="11"/>
        <v>0</v>
      </c>
      <c r="L27" s="78">
        <f t="shared" si="11"/>
        <v>0</v>
      </c>
      <c r="M27" s="78">
        <f t="shared" si="11"/>
        <v>22700</v>
      </c>
      <c r="N27" s="78">
        <f t="shared" si="11"/>
        <v>0</v>
      </c>
      <c r="O27" s="78">
        <f t="shared" si="11"/>
        <v>0</v>
      </c>
      <c r="P27" s="78">
        <f t="shared" si="11"/>
        <v>0</v>
      </c>
      <c r="Q27" s="78">
        <f t="shared" si="11"/>
        <v>0</v>
      </c>
      <c r="R27" s="78">
        <f t="shared" si="11"/>
        <v>0</v>
      </c>
      <c r="S27" s="78">
        <f t="shared" si="11"/>
        <v>0</v>
      </c>
      <c r="T27" s="134">
        <f t="shared" si="11"/>
        <v>0</v>
      </c>
    </row>
    <row r="28" spans="1:977" ht="37.5">
      <c r="B28" s="114"/>
      <c r="C28" s="39" t="s">
        <v>103</v>
      </c>
      <c r="D28" s="131" t="s">
        <v>410</v>
      </c>
      <c r="E28" s="135" t="s">
        <v>17</v>
      </c>
      <c r="F28" s="135" t="s">
        <v>19</v>
      </c>
      <c r="G28" s="83">
        <v>5000000000</v>
      </c>
      <c r="H28" s="84"/>
      <c r="I28" s="87">
        <f t="shared" si="0"/>
        <v>2860000</v>
      </c>
      <c r="J28" s="87">
        <f t="shared" si="11"/>
        <v>2837300</v>
      </c>
      <c r="K28" s="87">
        <f t="shared" si="11"/>
        <v>0</v>
      </c>
      <c r="L28" s="78">
        <f t="shared" si="11"/>
        <v>0</v>
      </c>
      <c r="M28" s="78">
        <f t="shared" si="11"/>
        <v>22700</v>
      </c>
      <c r="N28" s="78">
        <f t="shared" si="11"/>
        <v>0</v>
      </c>
      <c r="O28" s="78">
        <f t="shared" si="11"/>
        <v>0</v>
      </c>
      <c r="P28" s="78">
        <f t="shared" si="11"/>
        <v>0</v>
      </c>
      <c r="Q28" s="78">
        <f t="shared" si="11"/>
        <v>0</v>
      </c>
      <c r="R28" s="78">
        <f t="shared" si="11"/>
        <v>0</v>
      </c>
      <c r="S28" s="78">
        <f t="shared" si="11"/>
        <v>0</v>
      </c>
      <c r="T28" s="134">
        <f t="shared" si="11"/>
        <v>0</v>
      </c>
    </row>
    <row r="29" spans="1:977" ht="37.5">
      <c r="B29" s="114"/>
      <c r="C29" s="39" t="s">
        <v>104</v>
      </c>
      <c r="D29" s="131" t="s">
        <v>410</v>
      </c>
      <c r="E29" s="135" t="s">
        <v>17</v>
      </c>
      <c r="F29" s="135" t="s">
        <v>19</v>
      </c>
      <c r="G29" s="83">
        <v>5010000000</v>
      </c>
      <c r="H29" s="84"/>
      <c r="I29" s="87">
        <f t="shared" si="0"/>
        <v>2860000</v>
      </c>
      <c r="J29" s="87">
        <f t="shared" si="11"/>
        <v>2837300</v>
      </c>
      <c r="K29" s="87">
        <f t="shared" si="11"/>
        <v>0</v>
      </c>
      <c r="L29" s="78">
        <f t="shared" si="11"/>
        <v>0</v>
      </c>
      <c r="M29" s="78">
        <f t="shared" si="11"/>
        <v>22700</v>
      </c>
      <c r="N29" s="78">
        <f t="shared" si="11"/>
        <v>0</v>
      </c>
      <c r="O29" s="78">
        <f t="shared" si="11"/>
        <v>0</v>
      </c>
      <c r="P29" s="78">
        <f t="shared" si="11"/>
        <v>0</v>
      </c>
      <c r="Q29" s="78">
        <f t="shared" si="11"/>
        <v>0</v>
      </c>
      <c r="R29" s="78">
        <f t="shared" si="11"/>
        <v>0</v>
      </c>
      <c r="S29" s="78">
        <f t="shared" si="11"/>
        <v>0</v>
      </c>
      <c r="T29" s="134">
        <f t="shared" si="11"/>
        <v>0</v>
      </c>
    </row>
    <row r="30" spans="1:977" ht="37.5">
      <c r="B30" s="114"/>
      <c r="C30" s="93" t="s">
        <v>105</v>
      </c>
      <c r="D30" s="131" t="s">
        <v>410</v>
      </c>
      <c r="E30" s="135" t="s">
        <v>17</v>
      </c>
      <c r="F30" s="135" t="s">
        <v>19</v>
      </c>
      <c r="G30" s="83">
        <v>5010000190</v>
      </c>
      <c r="H30" s="84"/>
      <c r="I30" s="87">
        <f t="shared" si="0"/>
        <v>2860000</v>
      </c>
      <c r="J30" s="87">
        <f t="shared" si="11"/>
        <v>2837300</v>
      </c>
      <c r="K30" s="87">
        <f t="shared" si="11"/>
        <v>0</v>
      </c>
      <c r="L30" s="78">
        <f t="shared" si="11"/>
        <v>0</v>
      </c>
      <c r="M30" s="78">
        <f t="shared" si="11"/>
        <v>22700</v>
      </c>
      <c r="N30" s="78">
        <f t="shared" si="11"/>
        <v>0</v>
      </c>
      <c r="O30" s="78">
        <f t="shared" si="11"/>
        <v>0</v>
      </c>
      <c r="P30" s="78">
        <f t="shared" si="11"/>
        <v>0</v>
      </c>
      <c r="Q30" s="78">
        <f t="shared" si="11"/>
        <v>0</v>
      </c>
      <c r="R30" s="78">
        <f t="shared" si="11"/>
        <v>0</v>
      </c>
      <c r="S30" s="78">
        <f t="shared" si="11"/>
        <v>0</v>
      </c>
      <c r="T30" s="134">
        <f t="shared" si="11"/>
        <v>0</v>
      </c>
    </row>
    <row r="31" spans="1:977" ht="93.75">
      <c r="B31" s="114"/>
      <c r="C31" s="39" t="s">
        <v>106</v>
      </c>
      <c r="D31" s="131" t="s">
        <v>410</v>
      </c>
      <c r="E31" s="135" t="s">
        <v>17</v>
      </c>
      <c r="F31" s="135" t="s">
        <v>19</v>
      </c>
      <c r="G31" s="83">
        <v>5010000190</v>
      </c>
      <c r="H31" s="84" t="s">
        <v>107</v>
      </c>
      <c r="I31" s="87">
        <f t="shared" si="0"/>
        <v>2860000</v>
      </c>
      <c r="J31" s="87">
        <v>2837300</v>
      </c>
      <c r="K31" s="87"/>
      <c r="L31" s="78"/>
      <c r="M31" s="78">
        <v>22700</v>
      </c>
      <c r="N31" s="78"/>
      <c r="O31" s="78"/>
      <c r="P31" s="78"/>
      <c r="Q31" s="78"/>
      <c r="R31" s="78"/>
      <c r="S31" s="78"/>
      <c r="T31" s="134"/>
    </row>
    <row r="32" spans="1:977" ht="56.25">
      <c r="B32" s="114"/>
      <c r="C32" s="39" t="s">
        <v>411</v>
      </c>
      <c r="D32" s="131" t="s">
        <v>410</v>
      </c>
      <c r="E32" s="135" t="s">
        <v>17</v>
      </c>
      <c r="F32" s="135" t="s">
        <v>24</v>
      </c>
      <c r="G32" s="83"/>
      <c r="H32" s="84"/>
      <c r="I32" s="87">
        <f t="shared" si="0"/>
        <v>107968700</v>
      </c>
      <c r="J32" s="87">
        <f t="shared" ref="J32:T33" si="12">J33</f>
        <v>106162200</v>
      </c>
      <c r="K32" s="87">
        <f t="shared" si="12"/>
        <v>-1018800</v>
      </c>
      <c r="L32" s="78">
        <f t="shared" si="12"/>
        <v>0</v>
      </c>
      <c r="M32" s="78">
        <f t="shared" si="12"/>
        <v>2903500</v>
      </c>
      <c r="N32" s="78">
        <f t="shared" si="12"/>
        <v>0</v>
      </c>
      <c r="O32" s="78">
        <f t="shared" si="12"/>
        <v>0</v>
      </c>
      <c r="P32" s="78">
        <f t="shared" si="12"/>
        <v>0</v>
      </c>
      <c r="Q32" s="78">
        <f t="shared" si="12"/>
        <v>0</v>
      </c>
      <c r="R32" s="78">
        <f t="shared" si="12"/>
        <v>0</v>
      </c>
      <c r="S32" s="78">
        <f t="shared" si="12"/>
        <v>-78200</v>
      </c>
      <c r="T32" s="134">
        <f t="shared" si="12"/>
        <v>0</v>
      </c>
    </row>
    <row r="33" spans="2:20" ht="37.5">
      <c r="B33" s="114"/>
      <c r="C33" s="39" t="s">
        <v>103</v>
      </c>
      <c r="D33" s="131" t="s">
        <v>410</v>
      </c>
      <c r="E33" s="135" t="s">
        <v>17</v>
      </c>
      <c r="F33" s="135" t="s">
        <v>24</v>
      </c>
      <c r="G33" s="83">
        <v>5000000000</v>
      </c>
      <c r="H33" s="84"/>
      <c r="I33" s="87">
        <f t="shared" si="0"/>
        <v>107968700</v>
      </c>
      <c r="J33" s="87">
        <f t="shared" si="12"/>
        <v>106162200</v>
      </c>
      <c r="K33" s="87">
        <f t="shared" si="12"/>
        <v>-1018800</v>
      </c>
      <c r="L33" s="78">
        <f t="shared" si="12"/>
        <v>0</v>
      </c>
      <c r="M33" s="78">
        <f t="shared" si="12"/>
        <v>2903500</v>
      </c>
      <c r="N33" s="78">
        <f t="shared" si="12"/>
        <v>0</v>
      </c>
      <c r="O33" s="78">
        <f t="shared" si="12"/>
        <v>0</v>
      </c>
      <c r="P33" s="78">
        <f t="shared" si="12"/>
        <v>0</v>
      </c>
      <c r="Q33" s="78">
        <f t="shared" si="12"/>
        <v>0</v>
      </c>
      <c r="R33" s="78">
        <f t="shared" si="12"/>
        <v>0</v>
      </c>
      <c r="S33" s="78">
        <f t="shared" si="12"/>
        <v>-78200</v>
      </c>
      <c r="T33" s="134">
        <f t="shared" si="12"/>
        <v>0</v>
      </c>
    </row>
    <row r="34" spans="2:20" ht="37.5">
      <c r="B34" s="114"/>
      <c r="C34" s="39" t="s">
        <v>111</v>
      </c>
      <c r="D34" s="131" t="s">
        <v>410</v>
      </c>
      <c r="E34" s="135" t="s">
        <v>17</v>
      </c>
      <c r="F34" s="135" t="s">
        <v>24</v>
      </c>
      <c r="G34" s="83">
        <v>5020000000</v>
      </c>
      <c r="H34" s="84"/>
      <c r="I34" s="87">
        <f t="shared" si="0"/>
        <v>107968700</v>
      </c>
      <c r="J34" s="87">
        <f t="shared" ref="J34:T34" si="13">J35+J38+J41+J44</f>
        <v>106162200</v>
      </c>
      <c r="K34" s="87">
        <f t="shared" si="13"/>
        <v>-1018800</v>
      </c>
      <c r="L34" s="78">
        <f t="shared" si="13"/>
        <v>0</v>
      </c>
      <c r="M34" s="78">
        <f t="shared" si="13"/>
        <v>2903500</v>
      </c>
      <c r="N34" s="78">
        <f t="shared" si="13"/>
        <v>0</v>
      </c>
      <c r="O34" s="78">
        <f t="shared" si="13"/>
        <v>0</v>
      </c>
      <c r="P34" s="78">
        <f t="shared" si="13"/>
        <v>0</v>
      </c>
      <c r="Q34" s="78">
        <f t="shared" si="13"/>
        <v>0</v>
      </c>
      <c r="R34" s="78">
        <f t="shared" si="13"/>
        <v>0</v>
      </c>
      <c r="S34" s="78">
        <f t="shared" si="13"/>
        <v>-78200</v>
      </c>
      <c r="T34" s="134">
        <f t="shared" si="13"/>
        <v>0</v>
      </c>
    </row>
    <row r="35" spans="2:20" ht="37.5">
      <c r="B35" s="114"/>
      <c r="C35" s="93" t="s">
        <v>105</v>
      </c>
      <c r="D35" s="131" t="s">
        <v>410</v>
      </c>
      <c r="E35" s="135" t="s">
        <v>17</v>
      </c>
      <c r="F35" s="135" t="s">
        <v>24</v>
      </c>
      <c r="G35" s="83">
        <v>5020000190</v>
      </c>
      <c r="H35" s="84"/>
      <c r="I35" s="87">
        <f t="shared" si="0"/>
        <v>101084900</v>
      </c>
      <c r="J35" s="87">
        <f t="shared" ref="J35:T35" si="14">J36+J37</f>
        <v>99200200</v>
      </c>
      <c r="K35" s="87">
        <f t="shared" si="14"/>
        <v>-1018800</v>
      </c>
      <c r="L35" s="78">
        <f t="shared" si="14"/>
        <v>0</v>
      </c>
      <c r="M35" s="78">
        <f t="shared" si="14"/>
        <v>2903500</v>
      </c>
      <c r="N35" s="78">
        <f t="shared" si="14"/>
        <v>0</v>
      </c>
      <c r="O35" s="78">
        <f t="shared" si="14"/>
        <v>0</v>
      </c>
      <c r="P35" s="78">
        <f t="shared" si="14"/>
        <v>0</v>
      </c>
      <c r="Q35" s="78">
        <f t="shared" si="14"/>
        <v>0</v>
      </c>
      <c r="R35" s="78">
        <f t="shared" si="14"/>
        <v>0</v>
      </c>
      <c r="S35" s="78">
        <f t="shared" si="14"/>
        <v>0</v>
      </c>
      <c r="T35" s="134">
        <f t="shared" si="14"/>
        <v>0</v>
      </c>
    </row>
    <row r="36" spans="2:20" ht="93.75">
      <c r="B36" s="114"/>
      <c r="C36" s="39" t="s">
        <v>106</v>
      </c>
      <c r="D36" s="131" t="s">
        <v>410</v>
      </c>
      <c r="E36" s="135" t="s">
        <v>17</v>
      </c>
      <c r="F36" s="135" t="s">
        <v>24</v>
      </c>
      <c r="G36" s="83">
        <v>5020000190</v>
      </c>
      <c r="H36" s="84" t="s">
        <v>107</v>
      </c>
      <c r="I36" s="87">
        <f t="shared" si="0"/>
        <v>101084900</v>
      </c>
      <c r="J36" s="87">
        <v>99200200</v>
      </c>
      <c r="K36" s="87">
        <v>-1018800</v>
      </c>
      <c r="L36" s="78"/>
      <c r="M36" s="78">
        <v>2903500</v>
      </c>
      <c r="N36" s="78"/>
      <c r="O36" s="78"/>
      <c r="P36" s="78"/>
      <c r="Q36" s="78"/>
      <c r="R36" s="78"/>
      <c r="S36" s="78"/>
      <c r="T36" s="134"/>
    </row>
    <row r="37" spans="2:20" hidden="1">
      <c r="B37" s="114"/>
      <c r="C37" s="39" t="s">
        <v>112</v>
      </c>
      <c r="D37" s="131" t="s">
        <v>410</v>
      </c>
      <c r="E37" s="135" t="s">
        <v>17</v>
      </c>
      <c r="F37" s="135" t="s">
        <v>24</v>
      </c>
      <c r="G37" s="83">
        <v>5020000190</v>
      </c>
      <c r="H37" s="84" t="s">
        <v>113</v>
      </c>
      <c r="I37" s="87">
        <f t="shared" si="0"/>
        <v>0</v>
      </c>
      <c r="J37" s="87"/>
      <c r="K37" s="87"/>
      <c r="L37" s="78"/>
      <c r="M37" s="78"/>
      <c r="N37" s="78"/>
      <c r="O37" s="78"/>
      <c r="P37" s="78"/>
      <c r="Q37" s="78"/>
      <c r="R37" s="78"/>
      <c r="S37" s="78"/>
      <c r="T37" s="134"/>
    </row>
    <row r="38" spans="2:20" ht="150">
      <c r="B38" s="114"/>
      <c r="C38" s="39" t="s">
        <v>114</v>
      </c>
      <c r="D38" s="131" t="s">
        <v>410</v>
      </c>
      <c r="E38" s="135" t="s">
        <v>17</v>
      </c>
      <c r="F38" s="135" t="s">
        <v>24</v>
      </c>
      <c r="G38" s="83">
        <v>5020060870</v>
      </c>
      <c r="H38" s="84"/>
      <c r="I38" s="87">
        <f t="shared" si="0"/>
        <v>923100</v>
      </c>
      <c r="J38" s="87">
        <f t="shared" ref="J38:T38" si="15">J39+J40</f>
        <v>933400</v>
      </c>
      <c r="K38" s="87">
        <f t="shared" si="15"/>
        <v>0</v>
      </c>
      <c r="L38" s="78">
        <f t="shared" si="15"/>
        <v>0</v>
      </c>
      <c r="M38" s="78">
        <f t="shared" si="15"/>
        <v>0</v>
      </c>
      <c r="N38" s="78">
        <f t="shared" si="15"/>
        <v>0</v>
      </c>
      <c r="O38" s="78">
        <f t="shared" si="15"/>
        <v>0</v>
      </c>
      <c r="P38" s="78">
        <f t="shared" si="15"/>
        <v>0</v>
      </c>
      <c r="Q38" s="78">
        <f t="shared" si="15"/>
        <v>0</v>
      </c>
      <c r="R38" s="78">
        <f t="shared" si="15"/>
        <v>0</v>
      </c>
      <c r="S38" s="78">
        <f t="shared" si="15"/>
        <v>-10300</v>
      </c>
      <c r="T38" s="134">
        <f t="shared" si="15"/>
        <v>0</v>
      </c>
    </row>
    <row r="39" spans="2:20" ht="93.75">
      <c r="B39" s="114"/>
      <c r="C39" s="39" t="s">
        <v>106</v>
      </c>
      <c r="D39" s="131" t="s">
        <v>410</v>
      </c>
      <c r="E39" s="135" t="s">
        <v>17</v>
      </c>
      <c r="F39" s="135" t="s">
        <v>24</v>
      </c>
      <c r="G39" s="83">
        <v>5020060870</v>
      </c>
      <c r="H39" s="84" t="s">
        <v>107</v>
      </c>
      <c r="I39" s="87">
        <f t="shared" si="0"/>
        <v>923100</v>
      </c>
      <c r="J39" s="87">
        <v>933400</v>
      </c>
      <c r="K39" s="87"/>
      <c r="L39" s="78"/>
      <c r="M39" s="78"/>
      <c r="N39" s="78"/>
      <c r="O39" s="78"/>
      <c r="P39" s="78"/>
      <c r="Q39" s="78"/>
      <c r="R39" s="78"/>
      <c r="S39" s="78">
        <v>-10300</v>
      </c>
      <c r="T39" s="134"/>
    </row>
    <row r="40" spans="2:20" ht="37.5" hidden="1">
      <c r="B40" s="114"/>
      <c r="C40" s="39" t="s">
        <v>109</v>
      </c>
      <c r="D40" s="131" t="s">
        <v>410</v>
      </c>
      <c r="E40" s="135" t="s">
        <v>17</v>
      </c>
      <c r="F40" s="135" t="s">
        <v>24</v>
      </c>
      <c r="G40" s="83">
        <v>5020060870</v>
      </c>
      <c r="H40" s="84" t="s">
        <v>110</v>
      </c>
      <c r="I40" s="87">
        <f t="shared" si="0"/>
        <v>0</v>
      </c>
      <c r="J40" s="87">
        <v>0</v>
      </c>
      <c r="K40" s="87"/>
      <c r="L40" s="78"/>
      <c r="M40" s="78"/>
      <c r="N40" s="78"/>
      <c r="O40" s="78"/>
      <c r="P40" s="78"/>
      <c r="Q40" s="78"/>
      <c r="R40" s="78"/>
      <c r="S40" s="78"/>
      <c r="T40" s="134"/>
    </row>
    <row r="41" spans="2:20" ht="56.25">
      <c r="B41" s="114"/>
      <c r="C41" s="39" t="s">
        <v>120</v>
      </c>
      <c r="D41" s="131" t="s">
        <v>410</v>
      </c>
      <c r="E41" s="135" t="s">
        <v>17</v>
      </c>
      <c r="F41" s="135" t="s">
        <v>24</v>
      </c>
      <c r="G41" s="83">
        <v>5020069200</v>
      </c>
      <c r="H41" s="84"/>
      <c r="I41" s="87">
        <f t="shared" si="0"/>
        <v>5037600</v>
      </c>
      <c r="J41" s="87">
        <f t="shared" ref="J41:T41" si="16">J42+J43</f>
        <v>5095200</v>
      </c>
      <c r="K41" s="87">
        <f t="shared" si="16"/>
        <v>0</v>
      </c>
      <c r="L41" s="78">
        <f t="shared" si="16"/>
        <v>0</v>
      </c>
      <c r="M41" s="78">
        <f t="shared" si="16"/>
        <v>0</v>
      </c>
      <c r="N41" s="78">
        <f t="shared" si="16"/>
        <v>0</v>
      </c>
      <c r="O41" s="78">
        <f t="shared" si="16"/>
        <v>0</v>
      </c>
      <c r="P41" s="78">
        <f t="shared" si="16"/>
        <v>0</v>
      </c>
      <c r="Q41" s="78">
        <f t="shared" si="16"/>
        <v>0</v>
      </c>
      <c r="R41" s="78">
        <f t="shared" si="16"/>
        <v>0</v>
      </c>
      <c r="S41" s="78">
        <f t="shared" si="16"/>
        <v>-57600</v>
      </c>
      <c r="T41" s="134">
        <f t="shared" si="16"/>
        <v>0</v>
      </c>
    </row>
    <row r="42" spans="2:20" ht="93.75">
      <c r="B42" s="114"/>
      <c r="C42" s="39" t="s">
        <v>106</v>
      </c>
      <c r="D42" s="131" t="s">
        <v>410</v>
      </c>
      <c r="E42" s="135" t="s">
        <v>17</v>
      </c>
      <c r="F42" s="135" t="s">
        <v>24</v>
      </c>
      <c r="G42" s="83">
        <v>5020069200</v>
      </c>
      <c r="H42" s="84" t="s">
        <v>107</v>
      </c>
      <c r="I42" s="87">
        <f t="shared" si="0"/>
        <v>4937600</v>
      </c>
      <c r="J42" s="87">
        <v>4995200</v>
      </c>
      <c r="K42" s="87"/>
      <c r="L42" s="78"/>
      <c r="M42" s="78"/>
      <c r="N42" s="78"/>
      <c r="O42" s="78"/>
      <c r="P42" s="78"/>
      <c r="Q42" s="78"/>
      <c r="R42" s="78"/>
      <c r="S42" s="78">
        <v>-57600</v>
      </c>
      <c r="T42" s="134"/>
    </row>
    <row r="43" spans="2:20" ht="37.5">
      <c r="B43" s="114"/>
      <c r="C43" s="39" t="s">
        <v>109</v>
      </c>
      <c r="D43" s="131" t="s">
        <v>410</v>
      </c>
      <c r="E43" s="135" t="s">
        <v>17</v>
      </c>
      <c r="F43" s="135" t="s">
        <v>24</v>
      </c>
      <c r="G43" s="83">
        <v>5020069200</v>
      </c>
      <c r="H43" s="84" t="s">
        <v>110</v>
      </c>
      <c r="I43" s="87">
        <f t="shared" si="0"/>
        <v>100000</v>
      </c>
      <c r="J43" s="87">
        <v>100000</v>
      </c>
      <c r="K43" s="87"/>
      <c r="L43" s="78"/>
      <c r="M43" s="78"/>
      <c r="N43" s="78"/>
      <c r="O43" s="78"/>
      <c r="P43" s="78"/>
      <c r="Q43" s="78"/>
      <c r="R43" s="78"/>
      <c r="S43" s="78"/>
      <c r="T43" s="134"/>
    </row>
    <row r="44" spans="2:20" ht="187.5">
      <c r="B44" s="114"/>
      <c r="C44" s="39" t="s">
        <v>121</v>
      </c>
      <c r="D44" s="131" t="s">
        <v>410</v>
      </c>
      <c r="E44" s="135" t="s">
        <v>17</v>
      </c>
      <c r="F44" s="135" t="s">
        <v>24</v>
      </c>
      <c r="G44" s="83">
        <v>5020069210</v>
      </c>
      <c r="H44" s="84"/>
      <c r="I44" s="87">
        <f t="shared" si="0"/>
        <v>923100</v>
      </c>
      <c r="J44" s="87">
        <f t="shared" ref="J44:T44" si="17">J45</f>
        <v>933400</v>
      </c>
      <c r="K44" s="87">
        <f t="shared" si="17"/>
        <v>0</v>
      </c>
      <c r="L44" s="78">
        <f t="shared" si="17"/>
        <v>0</v>
      </c>
      <c r="M44" s="78">
        <f t="shared" si="17"/>
        <v>0</v>
      </c>
      <c r="N44" s="78">
        <f t="shared" si="17"/>
        <v>0</v>
      </c>
      <c r="O44" s="78">
        <f t="shared" si="17"/>
        <v>0</v>
      </c>
      <c r="P44" s="78">
        <f t="shared" si="17"/>
        <v>0</v>
      </c>
      <c r="Q44" s="78">
        <f t="shared" si="17"/>
        <v>0</v>
      </c>
      <c r="R44" s="78">
        <f t="shared" si="17"/>
        <v>0</v>
      </c>
      <c r="S44" s="78">
        <f t="shared" si="17"/>
        <v>-10300</v>
      </c>
      <c r="T44" s="134">
        <f t="shared" si="17"/>
        <v>0</v>
      </c>
    </row>
    <row r="45" spans="2:20" ht="93.75">
      <c r="B45" s="114"/>
      <c r="C45" s="39" t="s">
        <v>106</v>
      </c>
      <c r="D45" s="131" t="s">
        <v>410</v>
      </c>
      <c r="E45" s="135" t="s">
        <v>17</v>
      </c>
      <c r="F45" s="135" t="s">
        <v>24</v>
      </c>
      <c r="G45" s="83">
        <v>5020069210</v>
      </c>
      <c r="H45" s="84" t="s">
        <v>107</v>
      </c>
      <c r="I45" s="87">
        <f t="shared" si="0"/>
        <v>923100</v>
      </c>
      <c r="J45" s="87">
        <v>933400</v>
      </c>
      <c r="K45" s="87"/>
      <c r="L45" s="78"/>
      <c r="M45" s="78"/>
      <c r="N45" s="78"/>
      <c r="O45" s="78"/>
      <c r="P45" s="78"/>
      <c r="Q45" s="78"/>
      <c r="R45" s="78"/>
      <c r="S45" s="78">
        <v>-10300</v>
      </c>
      <c r="T45" s="134"/>
    </row>
    <row r="46" spans="2:20">
      <c r="B46" s="114"/>
      <c r="C46" s="39" t="s">
        <v>25</v>
      </c>
      <c r="D46" s="131" t="s">
        <v>410</v>
      </c>
      <c r="E46" s="135" t="s">
        <v>17</v>
      </c>
      <c r="F46" s="135" t="s">
        <v>26</v>
      </c>
      <c r="G46" s="83"/>
      <c r="H46" s="84"/>
      <c r="I46" s="87">
        <f t="shared" si="0"/>
        <v>7800</v>
      </c>
      <c r="J46" s="87">
        <f t="shared" ref="J46:T48" si="18">J47</f>
        <v>7100</v>
      </c>
      <c r="K46" s="87">
        <f t="shared" si="18"/>
        <v>700</v>
      </c>
      <c r="L46" s="78">
        <f t="shared" si="18"/>
        <v>0</v>
      </c>
      <c r="M46" s="78">
        <f t="shared" si="18"/>
        <v>0</v>
      </c>
      <c r="N46" s="78">
        <f t="shared" si="18"/>
        <v>0</v>
      </c>
      <c r="O46" s="78">
        <f t="shared" si="18"/>
        <v>0</v>
      </c>
      <c r="P46" s="78">
        <f t="shared" si="18"/>
        <v>0</v>
      </c>
      <c r="Q46" s="78">
        <f t="shared" si="18"/>
        <v>0</v>
      </c>
      <c r="R46" s="78">
        <f t="shared" si="18"/>
        <v>0</v>
      </c>
      <c r="S46" s="78">
        <f t="shared" si="18"/>
        <v>0</v>
      </c>
      <c r="T46" s="134">
        <f t="shared" si="18"/>
        <v>0</v>
      </c>
    </row>
    <row r="47" spans="2:20" ht="37.5">
      <c r="B47" s="114"/>
      <c r="C47" s="39" t="s">
        <v>372</v>
      </c>
      <c r="D47" s="131" t="s">
        <v>410</v>
      </c>
      <c r="E47" s="135" t="s">
        <v>17</v>
      </c>
      <c r="F47" s="135" t="s">
        <v>26</v>
      </c>
      <c r="G47" s="83">
        <v>9900000000</v>
      </c>
      <c r="H47" s="84"/>
      <c r="I47" s="87">
        <f t="shared" si="0"/>
        <v>7800</v>
      </c>
      <c r="J47" s="87">
        <f t="shared" si="18"/>
        <v>7100</v>
      </c>
      <c r="K47" s="87">
        <f t="shared" si="18"/>
        <v>700</v>
      </c>
      <c r="L47" s="78">
        <f t="shared" si="18"/>
        <v>0</v>
      </c>
      <c r="M47" s="78">
        <f t="shared" si="18"/>
        <v>0</v>
      </c>
      <c r="N47" s="78">
        <f t="shared" si="18"/>
        <v>0</v>
      </c>
      <c r="O47" s="78">
        <f t="shared" si="18"/>
        <v>0</v>
      </c>
      <c r="P47" s="78">
        <f t="shared" si="18"/>
        <v>0</v>
      </c>
      <c r="Q47" s="78">
        <f t="shared" si="18"/>
        <v>0</v>
      </c>
      <c r="R47" s="78">
        <f t="shared" si="18"/>
        <v>0</v>
      </c>
      <c r="S47" s="78">
        <f t="shared" si="18"/>
        <v>0</v>
      </c>
      <c r="T47" s="134">
        <f t="shared" si="18"/>
        <v>0</v>
      </c>
    </row>
    <row r="48" spans="2:20" ht="56.25">
      <c r="B48" s="114"/>
      <c r="C48" s="39" t="s">
        <v>381</v>
      </c>
      <c r="D48" s="131" t="s">
        <v>410</v>
      </c>
      <c r="E48" s="135" t="s">
        <v>17</v>
      </c>
      <c r="F48" s="135" t="s">
        <v>26</v>
      </c>
      <c r="G48" s="83">
        <v>9900051200</v>
      </c>
      <c r="H48" s="84"/>
      <c r="I48" s="87">
        <f t="shared" si="0"/>
        <v>7800</v>
      </c>
      <c r="J48" s="87">
        <f t="shared" si="18"/>
        <v>7100</v>
      </c>
      <c r="K48" s="87">
        <f t="shared" si="18"/>
        <v>700</v>
      </c>
      <c r="L48" s="78">
        <f t="shared" si="18"/>
        <v>0</v>
      </c>
      <c r="M48" s="78">
        <f t="shared" si="18"/>
        <v>0</v>
      </c>
      <c r="N48" s="78">
        <f t="shared" si="18"/>
        <v>0</v>
      </c>
      <c r="O48" s="78">
        <f t="shared" si="18"/>
        <v>0</v>
      </c>
      <c r="P48" s="78">
        <f t="shared" si="18"/>
        <v>0</v>
      </c>
      <c r="Q48" s="78">
        <f t="shared" si="18"/>
        <v>0</v>
      </c>
      <c r="R48" s="78">
        <f t="shared" si="18"/>
        <v>0</v>
      </c>
      <c r="S48" s="78">
        <f t="shared" si="18"/>
        <v>0</v>
      </c>
      <c r="T48" s="134">
        <f t="shared" si="18"/>
        <v>0</v>
      </c>
    </row>
    <row r="49" spans="2:20" ht="37.5">
      <c r="B49" s="114"/>
      <c r="C49" s="39" t="s">
        <v>109</v>
      </c>
      <c r="D49" s="131" t="s">
        <v>410</v>
      </c>
      <c r="E49" s="135" t="s">
        <v>17</v>
      </c>
      <c r="F49" s="135" t="s">
        <v>26</v>
      </c>
      <c r="G49" s="83">
        <v>9900051200</v>
      </c>
      <c r="H49" s="84" t="s">
        <v>110</v>
      </c>
      <c r="I49" s="87">
        <f t="shared" si="0"/>
        <v>7800</v>
      </c>
      <c r="J49" s="87">
        <v>7100</v>
      </c>
      <c r="K49" s="87">
        <v>700</v>
      </c>
      <c r="L49" s="78"/>
      <c r="M49" s="78"/>
      <c r="N49" s="78"/>
      <c r="O49" s="78"/>
      <c r="P49" s="78"/>
      <c r="Q49" s="78"/>
      <c r="R49" s="78"/>
      <c r="S49" s="78"/>
      <c r="T49" s="134"/>
    </row>
    <row r="50" spans="2:20">
      <c r="B50" s="114"/>
      <c r="C50" s="39" t="s">
        <v>29</v>
      </c>
      <c r="D50" s="131" t="s">
        <v>410</v>
      </c>
      <c r="E50" s="135" t="s">
        <v>17</v>
      </c>
      <c r="F50" s="135" t="s">
        <v>30</v>
      </c>
      <c r="G50" s="83"/>
      <c r="H50" s="84"/>
      <c r="I50" s="87">
        <f t="shared" si="0"/>
        <v>4000000</v>
      </c>
      <c r="J50" s="87">
        <f t="shared" ref="J50:T53" si="19">J51</f>
        <v>9000000</v>
      </c>
      <c r="K50" s="87">
        <f t="shared" si="19"/>
        <v>0</v>
      </c>
      <c r="L50" s="78">
        <f t="shared" si="19"/>
        <v>0</v>
      </c>
      <c r="M50" s="78">
        <f t="shared" si="19"/>
        <v>0</v>
      </c>
      <c r="N50" s="78">
        <f t="shared" si="19"/>
        <v>0</v>
      </c>
      <c r="O50" s="78">
        <f t="shared" si="19"/>
        <v>0</v>
      </c>
      <c r="P50" s="78">
        <f t="shared" si="19"/>
        <v>0</v>
      </c>
      <c r="Q50" s="78">
        <f t="shared" si="19"/>
        <v>0</v>
      </c>
      <c r="R50" s="78">
        <f t="shared" si="19"/>
        <v>0</v>
      </c>
      <c r="S50" s="78">
        <f t="shared" si="19"/>
        <v>-5000000</v>
      </c>
      <c r="T50" s="134">
        <f t="shared" si="19"/>
        <v>0</v>
      </c>
    </row>
    <row r="51" spans="2:20" ht="37.5">
      <c r="B51" s="114"/>
      <c r="C51" s="39" t="s">
        <v>372</v>
      </c>
      <c r="D51" s="131" t="s">
        <v>410</v>
      </c>
      <c r="E51" s="135" t="s">
        <v>17</v>
      </c>
      <c r="F51" s="135" t="s">
        <v>30</v>
      </c>
      <c r="G51" s="83">
        <v>9900000000</v>
      </c>
      <c r="H51" s="84"/>
      <c r="I51" s="87">
        <f t="shared" si="0"/>
        <v>4000000</v>
      </c>
      <c r="J51" s="87">
        <f t="shared" si="19"/>
        <v>9000000</v>
      </c>
      <c r="K51" s="87">
        <f t="shared" si="19"/>
        <v>0</v>
      </c>
      <c r="L51" s="78">
        <f t="shared" si="19"/>
        <v>0</v>
      </c>
      <c r="M51" s="78">
        <f t="shared" si="19"/>
        <v>0</v>
      </c>
      <c r="N51" s="78">
        <f t="shared" si="19"/>
        <v>0</v>
      </c>
      <c r="O51" s="78">
        <f t="shared" si="19"/>
        <v>0</v>
      </c>
      <c r="P51" s="78">
        <f t="shared" si="19"/>
        <v>0</v>
      </c>
      <c r="Q51" s="78">
        <f t="shared" si="19"/>
        <v>0</v>
      </c>
      <c r="R51" s="78">
        <f t="shared" si="19"/>
        <v>0</v>
      </c>
      <c r="S51" s="78">
        <f t="shared" si="19"/>
        <v>-5000000</v>
      </c>
      <c r="T51" s="134">
        <f t="shared" si="19"/>
        <v>0</v>
      </c>
    </row>
    <row r="52" spans="2:20">
      <c r="B52" s="114"/>
      <c r="C52" s="93" t="s">
        <v>412</v>
      </c>
      <c r="D52" s="131" t="s">
        <v>410</v>
      </c>
      <c r="E52" s="135" t="s">
        <v>17</v>
      </c>
      <c r="F52" s="135" t="s">
        <v>30</v>
      </c>
      <c r="G52" s="83">
        <v>9930000000</v>
      </c>
      <c r="H52" s="84"/>
      <c r="I52" s="87">
        <f t="shared" si="0"/>
        <v>4000000</v>
      </c>
      <c r="J52" s="87">
        <f t="shared" si="19"/>
        <v>9000000</v>
      </c>
      <c r="K52" s="87">
        <f t="shared" si="19"/>
        <v>0</v>
      </c>
      <c r="L52" s="78">
        <f t="shared" si="19"/>
        <v>0</v>
      </c>
      <c r="M52" s="78">
        <f t="shared" si="19"/>
        <v>0</v>
      </c>
      <c r="N52" s="78">
        <f t="shared" si="19"/>
        <v>0</v>
      </c>
      <c r="O52" s="78">
        <f t="shared" si="19"/>
        <v>0</v>
      </c>
      <c r="P52" s="78">
        <f t="shared" si="19"/>
        <v>0</v>
      </c>
      <c r="Q52" s="78">
        <f t="shared" si="19"/>
        <v>0</v>
      </c>
      <c r="R52" s="78">
        <f t="shared" si="19"/>
        <v>0</v>
      </c>
      <c r="S52" s="78">
        <f t="shared" si="19"/>
        <v>-5000000</v>
      </c>
      <c r="T52" s="134">
        <f t="shared" si="19"/>
        <v>0</v>
      </c>
    </row>
    <row r="53" spans="2:20">
      <c r="B53" s="114"/>
      <c r="C53" s="93" t="s">
        <v>389</v>
      </c>
      <c r="D53" s="131" t="s">
        <v>410</v>
      </c>
      <c r="E53" s="135" t="s">
        <v>17</v>
      </c>
      <c r="F53" s="135" t="s">
        <v>30</v>
      </c>
      <c r="G53" s="83">
        <v>9930020590</v>
      </c>
      <c r="H53" s="84"/>
      <c r="I53" s="87">
        <f t="shared" si="0"/>
        <v>4000000</v>
      </c>
      <c r="J53" s="87">
        <f t="shared" si="19"/>
        <v>9000000</v>
      </c>
      <c r="K53" s="87">
        <f t="shared" si="19"/>
        <v>0</v>
      </c>
      <c r="L53" s="78">
        <f t="shared" si="19"/>
        <v>0</v>
      </c>
      <c r="M53" s="78">
        <f t="shared" si="19"/>
        <v>0</v>
      </c>
      <c r="N53" s="78">
        <f t="shared" si="19"/>
        <v>0</v>
      </c>
      <c r="O53" s="78">
        <f t="shared" si="19"/>
        <v>0</v>
      </c>
      <c r="P53" s="78">
        <f t="shared" si="19"/>
        <v>0</v>
      </c>
      <c r="Q53" s="78">
        <f t="shared" si="19"/>
        <v>0</v>
      </c>
      <c r="R53" s="78">
        <f t="shared" si="19"/>
        <v>0</v>
      </c>
      <c r="S53" s="78">
        <f t="shared" si="19"/>
        <v>-5000000</v>
      </c>
      <c r="T53" s="134">
        <f t="shared" si="19"/>
        <v>0</v>
      </c>
    </row>
    <row r="54" spans="2:20">
      <c r="B54" s="114"/>
      <c r="C54" s="39" t="s">
        <v>112</v>
      </c>
      <c r="D54" s="131" t="s">
        <v>410</v>
      </c>
      <c r="E54" s="135" t="s">
        <v>17</v>
      </c>
      <c r="F54" s="135" t="s">
        <v>30</v>
      </c>
      <c r="G54" s="83">
        <v>9930020590</v>
      </c>
      <c r="H54" s="84" t="s">
        <v>113</v>
      </c>
      <c r="I54" s="87">
        <f t="shared" si="0"/>
        <v>4000000</v>
      </c>
      <c r="J54" s="87">
        <v>9000000</v>
      </c>
      <c r="K54" s="87"/>
      <c r="L54" s="78"/>
      <c r="M54" s="78"/>
      <c r="N54" s="78"/>
      <c r="O54" s="78"/>
      <c r="P54" s="78"/>
      <c r="Q54" s="78"/>
      <c r="R54" s="78"/>
      <c r="S54" s="78">
        <v>-5000000</v>
      </c>
      <c r="T54" s="134"/>
    </row>
    <row r="55" spans="2:20">
      <c r="B55" s="114"/>
      <c r="C55" s="39" t="s">
        <v>32</v>
      </c>
      <c r="D55" s="131" t="s">
        <v>410</v>
      </c>
      <c r="E55" s="135" t="s">
        <v>17</v>
      </c>
      <c r="F55" s="135" t="s">
        <v>33</v>
      </c>
      <c r="G55" s="83"/>
      <c r="H55" s="84"/>
      <c r="I55" s="87">
        <f t="shared" si="0"/>
        <v>209655405</v>
      </c>
      <c r="J55" s="87">
        <f t="shared" ref="J55:T55" si="20">J67+J92+J56+J88</f>
        <v>189399500</v>
      </c>
      <c r="K55" s="87">
        <f t="shared" si="20"/>
        <v>0</v>
      </c>
      <c r="L55" s="78">
        <f t="shared" si="20"/>
        <v>-3119400</v>
      </c>
      <c r="M55" s="78">
        <f t="shared" si="20"/>
        <v>9271100</v>
      </c>
      <c r="N55" s="78">
        <f t="shared" si="20"/>
        <v>592240</v>
      </c>
      <c r="O55" s="78">
        <f t="shared" si="20"/>
        <v>5968110</v>
      </c>
      <c r="P55" s="78">
        <f t="shared" si="20"/>
        <v>0</v>
      </c>
      <c r="Q55" s="78">
        <f t="shared" si="20"/>
        <v>3614475</v>
      </c>
      <c r="R55" s="78">
        <f t="shared" si="20"/>
        <v>1123800</v>
      </c>
      <c r="S55" s="78">
        <f t="shared" si="20"/>
        <v>2805580</v>
      </c>
      <c r="T55" s="134">
        <f t="shared" si="20"/>
        <v>0</v>
      </c>
    </row>
    <row r="56" spans="2:20" ht="37.5">
      <c r="B56" s="114"/>
      <c r="C56" s="39" t="s">
        <v>103</v>
      </c>
      <c r="D56" s="131" t="s">
        <v>410</v>
      </c>
      <c r="E56" s="135" t="s">
        <v>17</v>
      </c>
      <c r="F56" s="135" t="s">
        <v>33</v>
      </c>
      <c r="G56" s="83">
        <v>5000000000</v>
      </c>
      <c r="H56" s="84"/>
      <c r="I56" s="87">
        <f t="shared" si="0"/>
        <v>10899105</v>
      </c>
      <c r="J56" s="87">
        <f t="shared" ref="J56:T56" si="21">J57+J61+J64</f>
        <v>9411700</v>
      </c>
      <c r="K56" s="87">
        <f t="shared" si="21"/>
        <v>0</v>
      </c>
      <c r="L56" s="78">
        <f t="shared" si="21"/>
        <v>0</v>
      </c>
      <c r="M56" s="78">
        <f t="shared" si="21"/>
        <v>590000</v>
      </c>
      <c r="N56" s="78">
        <f t="shared" si="21"/>
        <v>0</v>
      </c>
      <c r="O56" s="78">
        <f t="shared" si="21"/>
        <v>0</v>
      </c>
      <c r="P56" s="78">
        <f t="shared" si="21"/>
        <v>0</v>
      </c>
      <c r="Q56" s="78">
        <f t="shared" si="21"/>
        <v>297405</v>
      </c>
      <c r="R56" s="78">
        <f t="shared" si="21"/>
        <v>600000</v>
      </c>
      <c r="S56" s="78">
        <f t="shared" si="21"/>
        <v>0</v>
      </c>
      <c r="T56" s="134">
        <f t="shared" si="21"/>
        <v>0</v>
      </c>
    </row>
    <row r="57" spans="2:20" ht="37.5">
      <c r="B57" s="114"/>
      <c r="C57" s="39" t="s">
        <v>122</v>
      </c>
      <c r="D57" s="131" t="s">
        <v>410</v>
      </c>
      <c r="E57" s="135" t="s">
        <v>17</v>
      </c>
      <c r="F57" s="135" t="s">
        <v>33</v>
      </c>
      <c r="G57" s="83">
        <v>5030000000</v>
      </c>
      <c r="H57" s="84"/>
      <c r="I57" s="87">
        <f t="shared" si="0"/>
        <v>5301700</v>
      </c>
      <c r="J57" s="87">
        <f t="shared" ref="J57:T57" si="22">J58</f>
        <v>4411700</v>
      </c>
      <c r="K57" s="87">
        <f t="shared" si="22"/>
        <v>0</v>
      </c>
      <c r="L57" s="78">
        <f t="shared" si="22"/>
        <v>0</v>
      </c>
      <c r="M57" s="78">
        <f t="shared" si="22"/>
        <v>290000</v>
      </c>
      <c r="N57" s="78">
        <f t="shared" si="22"/>
        <v>0</v>
      </c>
      <c r="O57" s="78">
        <f t="shared" si="22"/>
        <v>0</v>
      </c>
      <c r="P57" s="78">
        <f t="shared" si="22"/>
        <v>0</v>
      </c>
      <c r="Q57" s="78">
        <f t="shared" si="22"/>
        <v>0</v>
      </c>
      <c r="R57" s="78">
        <f t="shared" si="22"/>
        <v>600000</v>
      </c>
      <c r="S57" s="78">
        <f t="shared" si="22"/>
        <v>0</v>
      </c>
      <c r="T57" s="134">
        <f t="shared" si="22"/>
        <v>0</v>
      </c>
    </row>
    <row r="58" spans="2:20" ht="37.5">
      <c r="B58" s="114"/>
      <c r="C58" s="39" t="s">
        <v>123</v>
      </c>
      <c r="D58" s="131" t="s">
        <v>410</v>
      </c>
      <c r="E58" s="135" t="s">
        <v>17</v>
      </c>
      <c r="F58" s="135" t="s">
        <v>33</v>
      </c>
      <c r="G58" s="83">
        <v>5030010030</v>
      </c>
      <c r="H58" s="84"/>
      <c r="I58" s="87">
        <f t="shared" si="0"/>
        <v>5301700</v>
      </c>
      <c r="J58" s="87">
        <f t="shared" ref="J58:T58" si="23">J59+J60</f>
        <v>4411700</v>
      </c>
      <c r="K58" s="87">
        <f t="shared" si="23"/>
        <v>0</v>
      </c>
      <c r="L58" s="78">
        <f t="shared" si="23"/>
        <v>0</v>
      </c>
      <c r="M58" s="78">
        <f t="shared" si="23"/>
        <v>290000</v>
      </c>
      <c r="N58" s="78">
        <f t="shared" si="23"/>
        <v>0</v>
      </c>
      <c r="O58" s="78">
        <f t="shared" si="23"/>
        <v>0</v>
      </c>
      <c r="P58" s="78">
        <f t="shared" si="23"/>
        <v>0</v>
      </c>
      <c r="Q58" s="78">
        <f t="shared" si="23"/>
        <v>0</v>
      </c>
      <c r="R58" s="78">
        <f t="shared" si="23"/>
        <v>600000</v>
      </c>
      <c r="S58" s="78">
        <f t="shared" si="23"/>
        <v>0</v>
      </c>
      <c r="T58" s="134">
        <f t="shared" si="23"/>
        <v>0</v>
      </c>
    </row>
    <row r="59" spans="2:20" ht="37.5">
      <c r="B59" s="114"/>
      <c r="C59" s="39" t="s">
        <v>109</v>
      </c>
      <c r="D59" s="131" t="s">
        <v>410</v>
      </c>
      <c r="E59" s="135" t="s">
        <v>17</v>
      </c>
      <c r="F59" s="135" t="s">
        <v>33</v>
      </c>
      <c r="G59" s="83">
        <v>5030010030</v>
      </c>
      <c r="H59" s="84" t="s">
        <v>110</v>
      </c>
      <c r="I59" s="87">
        <f t="shared" si="0"/>
        <v>3361700</v>
      </c>
      <c r="J59" s="87">
        <v>3361700</v>
      </c>
      <c r="K59" s="87"/>
      <c r="L59" s="78"/>
      <c r="M59" s="78"/>
      <c r="N59" s="78"/>
      <c r="O59" s="78"/>
      <c r="P59" s="78"/>
      <c r="Q59" s="78"/>
      <c r="R59" s="78"/>
      <c r="S59" s="78"/>
      <c r="T59" s="134"/>
    </row>
    <row r="60" spans="2:20">
      <c r="B60" s="114"/>
      <c r="C60" s="39" t="s">
        <v>112</v>
      </c>
      <c r="D60" s="131" t="s">
        <v>410</v>
      </c>
      <c r="E60" s="135" t="s">
        <v>17</v>
      </c>
      <c r="F60" s="135" t="s">
        <v>33</v>
      </c>
      <c r="G60" s="83">
        <v>5030010030</v>
      </c>
      <c r="H60" s="84" t="s">
        <v>113</v>
      </c>
      <c r="I60" s="87">
        <f t="shared" si="0"/>
        <v>1940000</v>
      </c>
      <c r="J60" s="87">
        <v>1050000</v>
      </c>
      <c r="K60" s="87"/>
      <c r="L60" s="78"/>
      <c r="M60" s="78">
        <v>290000</v>
      </c>
      <c r="N60" s="78"/>
      <c r="O60" s="78"/>
      <c r="P60" s="78"/>
      <c r="Q60" s="78"/>
      <c r="R60" s="78">
        <v>600000</v>
      </c>
      <c r="S60" s="78"/>
      <c r="T60" s="134"/>
    </row>
    <row r="61" spans="2:20" ht="37.5">
      <c r="B61" s="114"/>
      <c r="C61" s="39" t="s">
        <v>124</v>
      </c>
      <c r="D61" s="131" t="s">
        <v>410</v>
      </c>
      <c r="E61" s="135" t="s">
        <v>17</v>
      </c>
      <c r="F61" s="135" t="s">
        <v>33</v>
      </c>
      <c r="G61" s="83">
        <v>5040000000</v>
      </c>
      <c r="H61" s="84"/>
      <c r="I61" s="87">
        <f t="shared" si="0"/>
        <v>1800000</v>
      </c>
      <c r="J61" s="87">
        <f t="shared" ref="J61:T62" si="24">J62</f>
        <v>1500000</v>
      </c>
      <c r="K61" s="87">
        <f t="shared" si="24"/>
        <v>0</v>
      </c>
      <c r="L61" s="78">
        <f t="shared" si="24"/>
        <v>0</v>
      </c>
      <c r="M61" s="78">
        <f t="shared" si="24"/>
        <v>300000</v>
      </c>
      <c r="N61" s="78">
        <f t="shared" si="24"/>
        <v>0</v>
      </c>
      <c r="O61" s="78">
        <f t="shared" si="24"/>
        <v>0</v>
      </c>
      <c r="P61" s="78">
        <f t="shared" si="24"/>
        <v>0</v>
      </c>
      <c r="Q61" s="78">
        <f t="shared" si="24"/>
        <v>0</v>
      </c>
      <c r="R61" s="78">
        <f t="shared" si="24"/>
        <v>0</v>
      </c>
      <c r="S61" s="78">
        <f t="shared" si="24"/>
        <v>0</v>
      </c>
      <c r="T61" s="134">
        <f t="shared" si="24"/>
        <v>0</v>
      </c>
    </row>
    <row r="62" spans="2:20">
      <c r="B62" s="114"/>
      <c r="C62" s="39" t="s">
        <v>125</v>
      </c>
      <c r="D62" s="131" t="s">
        <v>410</v>
      </c>
      <c r="E62" s="135" t="s">
        <v>17</v>
      </c>
      <c r="F62" s="135" t="s">
        <v>33</v>
      </c>
      <c r="G62" s="83">
        <v>5040010560</v>
      </c>
      <c r="H62" s="84"/>
      <c r="I62" s="87">
        <f t="shared" si="0"/>
        <v>1800000</v>
      </c>
      <c r="J62" s="87">
        <f t="shared" si="24"/>
        <v>1500000</v>
      </c>
      <c r="K62" s="87">
        <f t="shared" si="24"/>
        <v>0</v>
      </c>
      <c r="L62" s="78">
        <f t="shared" si="24"/>
        <v>0</v>
      </c>
      <c r="M62" s="78">
        <f t="shared" si="24"/>
        <v>300000</v>
      </c>
      <c r="N62" s="78">
        <f t="shared" si="24"/>
        <v>0</v>
      </c>
      <c r="O62" s="78">
        <f t="shared" si="24"/>
        <v>0</v>
      </c>
      <c r="P62" s="78">
        <f t="shared" si="24"/>
        <v>0</v>
      </c>
      <c r="Q62" s="78">
        <f t="shared" si="24"/>
        <v>0</v>
      </c>
      <c r="R62" s="78">
        <f t="shared" si="24"/>
        <v>0</v>
      </c>
      <c r="S62" s="78">
        <f t="shared" si="24"/>
        <v>0</v>
      </c>
      <c r="T62" s="134">
        <f t="shared" si="24"/>
        <v>0</v>
      </c>
    </row>
    <row r="63" spans="2:20" ht="37.5">
      <c r="B63" s="114"/>
      <c r="C63" s="39" t="s">
        <v>109</v>
      </c>
      <c r="D63" s="131" t="s">
        <v>410</v>
      </c>
      <c r="E63" s="135" t="s">
        <v>17</v>
      </c>
      <c r="F63" s="135" t="s">
        <v>33</v>
      </c>
      <c r="G63" s="83">
        <v>5040010560</v>
      </c>
      <c r="H63" s="84" t="s">
        <v>110</v>
      </c>
      <c r="I63" s="87">
        <f t="shared" si="0"/>
        <v>1800000</v>
      </c>
      <c r="J63" s="87">
        <v>1500000</v>
      </c>
      <c r="K63" s="87"/>
      <c r="L63" s="78"/>
      <c r="M63" s="78">
        <v>300000</v>
      </c>
      <c r="N63" s="78"/>
      <c r="O63" s="78"/>
      <c r="P63" s="78"/>
      <c r="Q63" s="78"/>
      <c r="R63" s="78"/>
      <c r="S63" s="78"/>
      <c r="T63" s="134"/>
    </row>
    <row r="64" spans="2:20" ht="37.5">
      <c r="B64" s="114"/>
      <c r="C64" s="39" t="s">
        <v>126</v>
      </c>
      <c r="D64" s="131" t="s">
        <v>410</v>
      </c>
      <c r="E64" s="135" t="s">
        <v>17</v>
      </c>
      <c r="F64" s="135" t="s">
        <v>33</v>
      </c>
      <c r="G64" s="83">
        <v>5050000000</v>
      </c>
      <c r="H64" s="84"/>
      <c r="I64" s="87">
        <f t="shared" si="0"/>
        <v>3797405</v>
      </c>
      <c r="J64" s="87">
        <f t="shared" ref="J64:T65" si="25">J65</f>
        <v>3500000</v>
      </c>
      <c r="K64" s="87">
        <f t="shared" si="25"/>
        <v>0</v>
      </c>
      <c r="L64" s="78">
        <f t="shared" si="25"/>
        <v>0</v>
      </c>
      <c r="M64" s="78">
        <f t="shared" si="25"/>
        <v>0</v>
      </c>
      <c r="N64" s="78">
        <f t="shared" si="25"/>
        <v>0</v>
      </c>
      <c r="O64" s="78">
        <f t="shared" si="25"/>
        <v>0</v>
      </c>
      <c r="P64" s="78">
        <f t="shared" si="25"/>
        <v>0</v>
      </c>
      <c r="Q64" s="78">
        <f t="shared" si="25"/>
        <v>297405</v>
      </c>
      <c r="R64" s="78">
        <f t="shared" si="25"/>
        <v>0</v>
      </c>
      <c r="S64" s="78">
        <f t="shared" si="25"/>
        <v>0</v>
      </c>
      <c r="T64" s="134">
        <f t="shared" si="25"/>
        <v>0</v>
      </c>
    </row>
    <row r="65" spans="2:20" ht="37.5">
      <c r="B65" s="114"/>
      <c r="C65" s="39" t="s">
        <v>127</v>
      </c>
      <c r="D65" s="131" t="s">
        <v>410</v>
      </c>
      <c r="E65" s="135" t="s">
        <v>17</v>
      </c>
      <c r="F65" s="135" t="s">
        <v>33</v>
      </c>
      <c r="G65" s="83">
        <v>5050010780</v>
      </c>
      <c r="H65" s="84"/>
      <c r="I65" s="87">
        <f t="shared" si="0"/>
        <v>3797405</v>
      </c>
      <c r="J65" s="87">
        <f t="shared" si="25"/>
        <v>3500000</v>
      </c>
      <c r="K65" s="87">
        <f t="shared" si="25"/>
        <v>0</v>
      </c>
      <c r="L65" s="78">
        <f t="shared" si="25"/>
        <v>0</v>
      </c>
      <c r="M65" s="78">
        <f t="shared" si="25"/>
        <v>0</v>
      </c>
      <c r="N65" s="78">
        <f t="shared" si="25"/>
        <v>0</v>
      </c>
      <c r="O65" s="78">
        <f t="shared" si="25"/>
        <v>0</v>
      </c>
      <c r="P65" s="78">
        <f t="shared" si="25"/>
        <v>0</v>
      </c>
      <c r="Q65" s="78">
        <f t="shared" si="25"/>
        <v>297405</v>
      </c>
      <c r="R65" s="78">
        <f t="shared" si="25"/>
        <v>0</v>
      </c>
      <c r="S65" s="78">
        <f t="shared" si="25"/>
        <v>0</v>
      </c>
      <c r="T65" s="134">
        <f t="shared" si="25"/>
        <v>0</v>
      </c>
    </row>
    <row r="66" spans="2:20" ht="37.5">
      <c r="B66" s="114"/>
      <c r="C66" s="39" t="s">
        <v>109</v>
      </c>
      <c r="D66" s="131" t="s">
        <v>410</v>
      </c>
      <c r="E66" s="135" t="s">
        <v>17</v>
      </c>
      <c r="F66" s="135" t="s">
        <v>33</v>
      </c>
      <c r="G66" s="83">
        <v>5050010780</v>
      </c>
      <c r="H66" s="84" t="s">
        <v>110</v>
      </c>
      <c r="I66" s="87">
        <f t="shared" si="0"/>
        <v>3797405</v>
      </c>
      <c r="J66" s="87">
        <v>3500000</v>
      </c>
      <c r="K66" s="87"/>
      <c r="L66" s="78"/>
      <c r="M66" s="78"/>
      <c r="N66" s="78"/>
      <c r="O66" s="78"/>
      <c r="P66" s="78"/>
      <c r="Q66" s="78">
        <v>297405</v>
      </c>
      <c r="R66" s="78"/>
      <c r="S66" s="78"/>
      <c r="T66" s="134"/>
    </row>
    <row r="67" spans="2:20" ht="37.5">
      <c r="B67" s="114"/>
      <c r="C67" s="39" t="s">
        <v>134</v>
      </c>
      <c r="D67" s="131" t="s">
        <v>410</v>
      </c>
      <c r="E67" s="135" t="s">
        <v>17</v>
      </c>
      <c r="F67" s="135" t="s">
        <v>33</v>
      </c>
      <c r="G67" s="83">
        <v>5200000000</v>
      </c>
      <c r="H67" s="84"/>
      <c r="I67" s="87">
        <f t="shared" si="0"/>
        <v>188888900</v>
      </c>
      <c r="J67" s="87">
        <f t="shared" ref="J67:T67" si="26">J68+J73+J83+J78</f>
        <v>166237800</v>
      </c>
      <c r="K67" s="87">
        <f t="shared" si="26"/>
        <v>0</v>
      </c>
      <c r="L67" s="78">
        <f t="shared" si="26"/>
        <v>6880600</v>
      </c>
      <c r="M67" s="78">
        <f t="shared" si="26"/>
        <v>3713100</v>
      </c>
      <c r="N67" s="78">
        <f t="shared" si="26"/>
        <v>551040</v>
      </c>
      <c r="O67" s="78">
        <f t="shared" si="26"/>
        <v>5889710</v>
      </c>
      <c r="P67" s="78">
        <f t="shared" si="26"/>
        <v>0</v>
      </c>
      <c r="Q67" s="78">
        <f t="shared" si="26"/>
        <v>3025870</v>
      </c>
      <c r="R67" s="78">
        <f t="shared" si="26"/>
        <v>523800</v>
      </c>
      <c r="S67" s="78">
        <f t="shared" si="26"/>
        <v>2066980</v>
      </c>
      <c r="T67" s="134">
        <f t="shared" si="26"/>
        <v>0</v>
      </c>
    </row>
    <row r="68" spans="2:20">
      <c r="B68" s="114"/>
      <c r="C68" s="39" t="s">
        <v>135</v>
      </c>
      <c r="D68" s="131" t="s">
        <v>410</v>
      </c>
      <c r="E68" s="135" t="s">
        <v>17</v>
      </c>
      <c r="F68" s="135" t="s">
        <v>33</v>
      </c>
      <c r="G68" s="83">
        <v>5210000000</v>
      </c>
      <c r="H68" s="84"/>
      <c r="I68" s="87">
        <f t="shared" si="0"/>
        <v>117888700</v>
      </c>
      <c r="J68" s="87">
        <f t="shared" ref="J68:T68" si="27">J69</f>
        <v>108342600</v>
      </c>
      <c r="K68" s="87">
        <f t="shared" si="27"/>
        <v>0</v>
      </c>
      <c r="L68" s="78">
        <f t="shared" si="27"/>
        <v>6115300</v>
      </c>
      <c r="M68" s="78">
        <f t="shared" si="27"/>
        <v>13600</v>
      </c>
      <c r="N68" s="78">
        <f t="shared" si="27"/>
        <v>640040</v>
      </c>
      <c r="O68" s="78">
        <f t="shared" si="27"/>
        <v>1160510</v>
      </c>
      <c r="P68" s="78">
        <f t="shared" si="27"/>
        <v>0</v>
      </c>
      <c r="Q68" s="78">
        <f t="shared" si="27"/>
        <v>525870</v>
      </c>
      <c r="R68" s="78">
        <f t="shared" si="27"/>
        <v>23800</v>
      </c>
      <c r="S68" s="78">
        <f t="shared" si="27"/>
        <v>1066980</v>
      </c>
      <c r="T68" s="134">
        <f t="shared" si="27"/>
        <v>0</v>
      </c>
    </row>
    <row r="69" spans="2:20" ht="37.5">
      <c r="B69" s="114"/>
      <c r="C69" s="93" t="s">
        <v>136</v>
      </c>
      <c r="D69" s="131" t="s">
        <v>410</v>
      </c>
      <c r="E69" s="135" t="s">
        <v>17</v>
      </c>
      <c r="F69" s="135" t="s">
        <v>33</v>
      </c>
      <c r="G69" s="83">
        <v>5210000590</v>
      </c>
      <c r="H69" s="84"/>
      <c r="I69" s="87">
        <f t="shared" si="0"/>
        <v>117888700</v>
      </c>
      <c r="J69" s="87">
        <f t="shared" ref="J69:T69" si="28">J70+J71+J72</f>
        <v>108342600</v>
      </c>
      <c r="K69" s="87">
        <f t="shared" si="28"/>
        <v>0</v>
      </c>
      <c r="L69" s="78">
        <f t="shared" si="28"/>
        <v>6115300</v>
      </c>
      <c r="M69" s="78">
        <f t="shared" si="28"/>
        <v>13600</v>
      </c>
      <c r="N69" s="78">
        <f t="shared" si="28"/>
        <v>640040</v>
      </c>
      <c r="O69" s="78">
        <f t="shared" si="28"/>
        <v>1160510</v>
      </c>
      <c r="P69" s="78">
        <f t="shared" si="28"/>
        <v>0</v>
      </c>
      <c r="Q69" s="78">
        <f t="shared" si="28"/>
        <v>525870</v>
      </c>
      <c r="R69" s="78">
        <f t="shared" si="28"/>
        <v>23800</v>
      </c>
      <c r="S69" s="78">
        <f t="shared" si="28"/>
        <v>1066980</v>
      </c>
      <c r="T69" s="134">
        <f t="shared" si="28"/>
        <v>0</v>
      </c>
    </row>
    <row r="70" spans="2:20" ht="93.75">
      <c r="B70" s="114"/>
      <c r="C70" s="39" t="s">
        <v>106</v>
      </c>
      <c r="D70" s="131" t="s">
        <v>410</v>
      </c>
      <c r="E70" s="135" t="s">
        <v>17</v>
      </c>
      <c r="F70" s="135" t="s">
        <v>33</v>
      </c>
      <c r="G70" s="83">
        <v>5210000590</v>
      </c>
      <c r="H70" s="84" t="s">
        <v>107</v>
      </c>
      <c r="I70" s="87">
        <f t="shared" si="0"/>
        <v>108752620</v>
      </c>
      <c r="J70" s="87">
        <v>100986800</v>
      </c>
      <c r="K70" s="87"/>
      <c r="L70" s="78">
        <v>5340300</v>
      </c>
      <c r="M70" s="78">
        <v>0</v>
      </c>
      <c r="N70" s="78">
        <v>640040</v>
      </c>
      <c r="O70" s="78">
        <v>1160510</v>
      </c>
      <c r="P70" s="78">
        <v>0</v>
      </c>
      <c r="Q70" s="78">
        <v>525870</v>
      </c>
      <c r="R70" s="78">
        <v>0</v>
      </c>
      <c r="S70" s="78">
        <v>99100</v>
      </c>
      <c r="T70" s="134">
        <v>0</v>
      </c>
    </row>
    <row r="71" spans="2:20" ht="37.5">
      <c r="B71" s="114"/>
      <c r="C71" s="39" t="s">
        <v>109</v>
      </c>
      <c r="D71" s="131" t="s">
        <v>410</v>
      </c>
      <c r="E71" s="135" t="s">
        <v>17</v>
      </c>
      <c r="F71" s="135" t="s">
        <v>33</v>
      </c>
      <c r="G71" s="83">
        <v>5210000590</v>
      </c>
      <c r="H71" s="84" t="s">
        <v>110</v>
      </c>
      <c r="I71" s="87">
        <f t="shared" si="0"/>
        <v>8959380</v>
      </c>
      <c r="J71" s="87">
        <v>7192700</v>
      </c>
      <c r="K71" s="87"/>
      <c r="L71" s="78">
        <v>775000</v>
      </c>
      <c r="M71" s="78">
        <v>0</v>
      </c>
      <c r="N71" s="78">
        <v>0</v>
      </c>
      <c r="O71" s="78">
        <v>0</v>
      </c>
      <c r="P71" s="78">
        <v>0</v>
      </c>
      <c r="Q71" s="78">
        <v>0</v>
      </c>
      <c r="R71" s="78">
        <v>23800</v>
      </c>
      <c r="S71" s="78">
        <v>967880</v>
      </c>
      <c r="T71" s="134">
        <v>0</v>
      </c>
    </row>
    <row r="72" spans="2:20">
      <c r="B72" s="114"/>
      <c r="C72" s="39" t="s">
        <v>112</v>
      </c>
      <c r="D72" s="131" t="s">
        <v>410</v>
      </c>
      <c r="E72" s="135" t="s">
        <v>17</v>
      </c>
      <c r="F72" s="135" t="s">
        <v>33</v>
      </c>
      <c r="G72" s="83">
        <v>5210000590</v>
      </c>
      <c r="H72" s="84" t="s">
        <v>113</v>
      </c>
      <c r="I72" s="87">
        <f t="shared" ref="I72:I135" si="29">SUM(J72:T72)</f>
        <v>176700</v>
      </c>
      <c r="J72" s="87">
        <v>163100</v>
      </c>
      <c r="K72" s="87"/>
      <c r="L72" s="78"/>
      <c r="M72" s="78">
        <v>13600</v>
      </c>
      <c r="N72" s="78"/>
      <c r="O72" s="78"/>
      <c r="P72" s="78"/>
      <c r="Q72" s="78"/>
      <c r="R72" s="78"/>
      <c r="S72" s="78"/>
      <c r="T72" s="134"/>
    </row>
    <row r="73" spans="2:20">
      <c r="B73" s="114"/>
      <c r="C73" s="139" t="s">
        <v>413</v>
      </c>
      <c r="D73" s="131" t="s">
        <v>410</v>
      </c>
      <c r="E73" s="135" t="s">
        <v>17</v>
      </c>
      <c r="F73" s="135" t="s">
        <v>33</v>
      </c>
      <c r="G73" s="83">
        <v>5220000000</v>
      </c>
      <c r="H73" s="84"/>
      <c r="I73" s="87">
        <f t="shared" si="29"/>
        <v>40145900</v>
      </c>
      <c r="J73" s="87">
        <f t="shared" ref="J73:T73" si="30">J74</f>
        <v>30418700</v>
      </c>
      <c r="K73" s="87">
        <f t="shared" si="30"/>
        <v>0</v>
      </c>
      <c r="L73" s="78">
        <f t="shared" si="30"/>
        <v>765300</v>
      </c>
      <c r="M73" s="78">
        <f t="shared" si="30"/>
        <v>1332500</v>
      </c>
      <c r="N73" s="78">
        <f t="shared" si="30"/>
        <v>0</v>
      </c>
      <c r="O73" s="78">
        <f t="shared" si="30"/>
        <v>4129400</v>
      </c>
      <c r="P73" s="78">
        <f t="shared" si="30"/>
        <v>0</v>
      </c>
      <c r="Q73" s="78">
        <f t="shared" si="30"/>
        <v>2500000</v>
      </c>
      <c r="R73" s="78">
        <f t="shared" si="30"/>
        <v>0</v>
      </c>
      <c r="S73" s="78">
        <f t="shared" si="30"/>
        <v>1000000</v>
      </c>
      <c r="T73" s="134">
        <f t="shared" si="30"/>
        <v>0</v>
      </c>
    </row>
    <row r="74" spans="2:20" ht="37.5">
      <c r="B74" s="114"/>
      <c r="C74" s="93" t="s">
        <v>136</v>
      </c>
      <c r="D74" s="131" t="s">
        <v>410</v>
      </c>
      <c r="E74" s="135" t="s">
        <v>17</v>
      </c>
      <c r="F74" s="135" t="s">
        <v>33</v>
      </c>
      <c r="G74" s="83">
        <v>5220000590</v>
      </c>
      <c r="H74" s="84"/>
      <c r="I74" s="87">
        <f t="shared" si="29"/>
        <v>40145900</v>
      </c>
      <c r="J74" s="87">
        <f t="shared" ref="J74:T74" si="31">J75+J76+J77</f>
        <v>30418700</v>
      </c>
      <c r="K74" s="87">
        <f t="shared" si="31"/>
        <v>0</v>
      </c>
      <c r="L74" s="78">
        <f t="shared" si="31"/>
        <v>765300</v>
      </c>
      <c r="M74" s="78">
        <f t="shared" si="31"/>
        <v>1332500</v>
      </c>
      <c r="N74" s="78">
        <f t="shared" si="31"/>
        <v>0</v>
      </c>
      <c r="O74" s="78">
        <f t="shared" si="31"/>
        <v>4129400</v>
      </c>
      <c r="P74" s="78">
        <f t="shared" si="31"/>
        <v>0</v>
      </c>
      <c r="Q74" s="78">
        <f t="shared" si="31"/>
        <v>2500000</v>
      </c>
      <c r="R74" s="78">
        <f t="shared" si="31"/>
        <v>0</v>
      </c>
      <c r="S74" s="78">
        <f t="shared" si="31"/>
        <v>1000000</v>
      </c>
      <c r="T74" s="134">
        <f t="shared" si="31"/>
        <v>0</v>
      </c>
    </row>
    <row r="75" spans="2:20" ht="93.75">
      <c r="B75" s="114"/>
      <c r="C75" s="39" t="s">
        <v>106</v>
      </c>
      <c r="D75" s="131" t="s">
        <v>410</v>
      </c>
      <c r="E75" s="135" t="s">
        <v>17</v>
      </c>
      <c r="F75" s="135" t="s">
        <v>33</v>
      </c>
      <c r="G75" s="83">
        <v>5220000590</v>
      </c>
      <c r="H75" s="84" t="s">
        <v>107</v>
      </c>
      <c r="I75" s="87">
        <f t="shared" si="29"/>
        <v>18907500</v>
      </c>
      <c r="J75" s="87">
        <v>18469000</v>
      </c>
      <c r="K75" s="87"/>
      <c r="L75" s="78"/>
      <c r="M75" s="78">
        <v>438500</v>
      </c>
      <c r="N75" s="78"/>
      <c r="O75" s="78"/>
      <c r="P75" s="78"/>
      <c r="Q75" s="78"/>
      <c r="R75" s="78"/>
      <c r="S75" s="78"/>
      <c r="T75" s="134"/>
    </row>
    <row r="76" spans="2:20" ht="37.5">
      <c r="B76" s="114"/>
      <c r="C76" s="39" t="s">
        <v>109</v>
      </c>
      <c r="D76" s="131" t="s">
        <v>410</v>
      </c>
      <c r="E76" s="135" t="s">
        <v>17</v>
      </c>
      <c r="F76" s="135" t="s">
        <v>33</v>
      </c>
      <c r="G76" s="83">
        <v>5220000590</v>
      </c>
      <c r="H76" s="84" t="s">
        <v>110</v>
      </c>
      <c r="I76" s="87">
        <f t="shared" si="29"/>
        <v>21074400</v>
      </c>
      <c r="J76" s="87">
        <v>11785700</v>
      </c>
      <c r="K76" s="87"/>
      <c r="L76" s="78">
        <v>765300</v>
      </c>
      <c r="M76" s="78">
        <v>894000</v>
      </c>
      <c r="N76" s="78">
        <v>0</v>
      </c>
      <c r="O76" s="78">
        <v>4129400</v>
      </c>
      <c r="P76" s="78">
        <v>0</v>
      </c>
      <c r="Q76" s="78">
        <v>2500000</v>
      </c>
      <c r="R76" s="78">
        <v>0</v>
      </c>
      <c r="S76" s="78">
        <v>1000000</v>
      </c>
      <c r="T76" s="134">
        <v>0</v>
      </c>
    </row>
    <row r="77" spans="2:20">
      <c r="B77" s="114"/>
      <c r="C77" s="39" t="s">
        <v>112</v>
      </c>
      <c r="D77" s="131" t="s">
        <v>410</v>
      </c>
      <c r="E77" s="135" t="s">
        <v>17</v>
      </c>
      <c r="F77" s="135" t="s">
        <v>33</v>
      </c>
      <c r="G77" s="83">
        <v>5220000590</v>
      </c>
      <c r="H77" s="84" t="s">
        <v>113</v>
      </c>
      <c r="I77" s="87">
        <f t="shared" si="29"/>
        <v>164000</v>
      </c>
      <c r="J77" s="87">
        <v>164000</v>
      </c>
      <c r="K77" s="87"/>
      <c r="L77" s="78"/>
      <c r="M77" s="78"/>
      <c r="N77" s="78"/>
      <c r="O77" s="78"/>
      <c r="P77" s="78"/>
      <c r="Q77" s="78"/>
      <c r="R77" s="78"/>
      <c r="S77" s="78"/>
      <c r="T77" s="134"/>
    </row>
    <row r="78" spans="2:20">
      <c r="B78" s="114"/>
      <c r="C78" s="39" t="s">
        <v>138</v>
      </c>
      <c r="D78" s="131" t="s">
        <v>410</v>
      </c>
      <c r="E78" s="135" t="s">
        <v>17</v>
      </c>
      <c r="F78" s="135" t="s">
        <v>33</v>
      </c>
      <c r="G78" s="83">
        <v>5230000000</v>
      </c>
      <c r="H78" s="84"/>
      <c r="I78" s="87">
        <f t="shared" si="29"/>
        <v>10942800</v>
      </c>
      <c r="J78" s="87">
        <f t="shared" ref="J78:T78" si="32">J79</f>
        <v>7543000</v>
      </c>
      <c r="K78" s="87">
        <f t="shared" si="32"/>
        <v>0</v>
      </c>
      <c r="L78" s="78">
        <f t="shared" si="32"/>
        <v>0</v>
      </c>
      <c r="M78" s="78">
        <f t="shared" si="32"/>
        <v>2300000</v>
      </c>
      <c r="N78" s="78">
        <f t="shared" si="32"/>
        <v>0</v>
      </c>
      <c r="O78" s="78">
        <f t="shared" si="32"/>
        <v>599800</v>
      </c>
      <c r="P78" s="78">
        <f t="shared" si="32"/>
        <v>0</v>
      </c>
      <c r="Q78" s="78">
        <f t="shared" si="32"/>
        <v>0</v>
      </c>
      <c r="R78" s="78">
        <f t="shared" si="32"/>
        <v>500000</v>
      </c>
      <c r="S78" s="78">
        <f t="shared" si="32"/>
        <v>0</v>
      </c>
      <c r="T78" s="134">
        <f t="shared" si="32"/>
        <v>0</v>
      </c>
    </row>
    <row r="79" spans="2:20" ht="37.5">
      <c r="B79" s="114"/>
      <c r="C79" s="39" t="s">
        <v>136</v>
      </c>
      <c r="D79" s="131" t="s">
        <v>410</v>
      </c>
      <c r="E79" s="135" t="s">
        <v>17</v>
      </c>
      <c r="F79" s="135" t="s">
        <v>33</v>
      </c>
      <c r="G79" s="83">
        <v>5230000590</v>
      </c>
      <c r="H79" s="84"/>
      <c r="I79" s="87">
        <f t="shared" si="29"/>
        <v>10942800</v>
      </c>
      <c r="J79" s="87">
        <f t="shared" ref="J79:T79" si="33">J80+J81+J82</f>
        <v>7543000</v>
      </c>
      <c r="K79" s="87">
        <f t="shared" si="33"/>
        <v>0</v>
      </c>
      <c r="L79" s="78">
        <f t="shared" si="33"/>
        <v>0</v>
      </c>
      <c r="M79" s="78">
        <f t="shared" si="33"/>
        <v>2300000</v>
      </c>
      <c r="N79" s="78">
        <f t="shared" si="33"/>
        <v>0</v>
      </c>
      <c r="O79" s="78">
        <f t="shared" si="33"/>
        <v>599800</v>
      </c>
      <c r="P79" s="78">
        <f t="shared" si="33"/>
        <v>0</v>
      </c>
      <c r="Q79" s="78">
        <f t="shared" si="33"/>
        <v>0</v>
      </c>
      <c r="R79" s="78">
        <f t="shared" si="33"/>
        <v>500000</v>
      </c>
      <c r="S79" s="78">
        <f t="shared" si="33"/>
        <v>0</v>
      </c>
      <c r="T79" s="134">
        <f t="shared" si="33"/>
        <v>0</v>
      </c>
    </row>
    <row r="80" spans="2:20" ht="93.75">
      <c r="B80" s="114"/>
      <c r="C80" s="39" t="s">
        <v>106</v>
      </c>
      <c r="D80" s="131" t="s">
        <v>410</v>
      </c>
      <c r="E80" s="135" t="s">
        <v>17</v>
      </c>
      <c r="F80" s="135" t="s">
        <v>33</v>
      </c>
      <c r="G80" s="83">
        <v>5230000590</v>
      </c>
      <c r="H80" s="84" t="s">
        <v>107</v>
      </c>
      <c r="I80" s="87">
        <f t="shared" si="29"/>
        <v>9239300</v>
      </c>
      <c r="J80" s="87">
        <v>6939300</v>
      </c>
      <c r="K80" s="87"/>
      <c r="L80" s="78"/>
      <c r="M80" s="78">
        <v>2300000</v>
      </c>
      <c r="N80" s="78"/>
      <c r="O80" s="78"/>
      <c r="P80" s="78"/>
      <c r="Q80" s="78"/>
      <c r="R80" s="78"/>
      <c r="S80" s="78"/>
      <c r="T80" s="134"/>
    </row>
    <row r="81" spans="2:20" ht="37.5">
      <c r="B81" s="114"/>
      <c r="C81" s="39" t="s">
        <v>109</v>
      </c>
      <c r="D81" s="131" t="s">
        <v>410</v>
      </c>
      <c r="E81" s="135" t="s">
        <v>17</v>
      </c>
      <c r="F81" s="135" t="s">
        <v>33</v>
      </c>
      <c r="G81" s="83">
        <v>5230000590</v>
      </c>
      <c r="H81" s="84" t="s">
        <v>110</v>
      </c>
      <c r="I81" s="87">
        <f t="shared" si="29"/>
        <v>1450100</v>
      </c>
      <c r="J81" s="87">
        <v>350300</v>
      </c>
      <c r="K81" s="87"/>
      <c r="L81" s="78"/>
      <c r="M81" s="78"/>
      <c r="N81" s="78"/>
      <c r="O81" s="78">
        <v>599800</v>
      </c>
      <c r="P81" s="78"/>
      <c r="Q81" s="78"/>
      <c r="R81" s="78">
        <v>500000</v>
      </c>
      <c r="S81" s="78"/>
      <c r="T81" s="134"/>
    </row>
    <row r="82" spans="2:20">
      <c r="B82" s="114"/>
      <c r="C82" s="39" t="s">
        <v>112</v>
      </c>
      <c r="D82" s="131" t="s">
        <v>410</v>
      </c>
      <c r="E82" s="135" t="s">
        <v>17</v>
      </c>
      <c r="F82" s="135" t="s">
        <v>33</v>
      </c>
      <c r="G82" s="83">
        <v>5230000590</v>
      </c>
      <c r="H82" s="84" t="s">
        <v>113</v>
      </c>
      <c r="I82" s="87">
        <f t="shared" si="29"/>
        <v>253400</v>
      </c>
      <c r="J82" s="87">
        <v>253400</v>
      </c>
      <c r="K82" s="87"/>
      <c r="L82" s="78"/>
      <c r="M82" s="78"/>
      <c r="N82" s="78"/>
      <c r="O82" s="78"/>
      <c r="P82" s="78"/>
      <c r="Q82" s="78"/>
      <c r="R82" s="78"/>
      <c r="S82" s="78"/>
      <c r="T82" s="134"/>
    </row>
    <row r="83" spans="2:20">
      <c r="B83" s="114"/>
      <c r="C83" s="39" t="s">
        <v>141</v>
      </c>
      <c r="D83" s="131" t="s">
        <v>410</v>
      </c>
      <c r="E83" s="135" t="s">
        <v>17</v>
      </c>
      <c r="F83" s="135" t="s">
        <v>33</v>
      </c>
      <c r="G83" s="83">
        <v>5260000000</v>
      </c>
      <c r="H83" s="84"/>
      <c r="I83" s="87">
        <f t="shared" si="29"/>
        <v>19911500</v>
      </c>
      <c r="J83" s="87">
        <f t="shared" ref="J83:T83" si="34">+J84</f>
        <v>19933500</v>
      </c>
      <c r="K83" s="87">
        <f t="shared" si="34"/>
        <v>0</v>
      </c>
      <c r="L83" s="78">
        <f t="shared" si="34"/>
        <v>0</v>
      </c>
      <c r="M83" s="78">
        <f t="shared" si="34"/>
        <v>67000</v>
      </c>
      <c r="N83" s="78">
        <f t="shared" si="34"/>
        <v>-89000</v>
      </c>
      <c r="O83" s="78">
        <f t="shared" si="34"/>
        <v>0</v>
      </c>
      <c r="P83" s="78">
        <f t="shared" si="34"/>
        <v>0</v>
      </c>
      <c r="Q83" s="78">
        <f t="shared" si="34"/>
        <v>0</v>
      </c>
      <c r="R83" s="78">
        <f t="shared" si="34"/>
        <v>0</v>
      </c>
      <c r="S83" s="78">
        <f t="shared" si="34"/>
        <v>0</v>
      </c>
      <c r="T83" s="134">
        <f t="shared" si="34"/>
        <v>0</v>
      </c>
    </row>
    <row r="84" spans="2:20" ht="37.5">
      <c r="B84" s="114"/>
      <c r="C84" s="39" t="s">
        <v>136</v>
      </c>
      <c r="D84" s="131" t="s">
        <v>410</v>
      </c>
      <c r="E84" s="135" t="s">
        <v>17</v>
      </c>
      <c r="F84" s="135" t="s">
        <v>33</v>
      </c>
      <c r="G84" s="83">
        <v>5260000590</v>
      </c>
      <c r="H84" s="84"/>
      <c r="I84" s="87">
        <f t="shared" si="29"/>
        <v>19911500</v>
      </c>
      <c r="J84" s="87">
        <f t="shared" ref="J84:T84" si="35">J85+J86+J87</f>
        <v>19933500</v>
      </c>
      <c r="K84" s="87">
        <f t="shared" si="35"/>
        <v>0</v>
      </c>
      <c r="L84" s="78">
        <f t="shared" si="35"/>
        <v>0</v>
      </c>
      <c r="M84" s="78">
        <f t="shared" si="35"/>
        <v>67000</v>
      </c>
      <c r="N84" s="78">
        <f t="shared" si="35"/>
        <v>-89000</v>
      </c>
      <c r="O84" s="78">
        <f t="shared" si="35"/>
        <v>0</v>
      </c>
      <c r="P84" s="78">
        <f t="shared" si="35"/>
        <v>0</v>
      </c>
      <c r="Q84" s="78">
        <f t="shared" si="35"/>
        <v>0</v>
      </c>
      <c r="R84" s="78">
        <f t="shared" si="35"/>
        <v>0</v>
      </c>
      <c r="S84" s="78">
        <f t="shared" si="35"/>
        <v>0</v>
      </c>
      <c r="T84" s="134">
        <f t="shared" si="35"/>
        <v>0</v>
      </c>
    </row>
    <row r="85" spans="2:20" ht="93.75">
      <c r="B85" s="114"/>
      <c r="C85" s="39" t="s">
        <v>106</v>
      </c>
      <c r="D85" s="131" t="s">
        <v>410</v>
      </c>
      <c r="E85" s="135" t="s">
        <v>17</v>
      </c>
      <c r="F85" s="135" t="s">
        <v>33</v>
      </c>
      <c r="G85" s="83">
        <v>5260000590</v>
      </c>
      <c r="H85" s="84" t="s">
        <v>107</v>
      </c>
      <c r="I85" s="87">
        <f t="shared" si="29"/>
        <v>16472500</v>
      </c>
      <c r="J85" s="87">
        <v>16472500</v>
      </c>
      <c r="K85" s="87"/>
      <c r="L85" s="78"/>
      <c r="M85" s="78"/>
      <c r="N85" s="78"/>
      <c r="O85" s="78"/>
      <c r="P85" s="78"/>
      <c r="Q85" s="78"/>
      <c r="R85" s="78"/>
      <c r="S85" s="78"/>
      <c r="T85" s="134"/>
    </row>
    <row r="86" spans="2:20" ht="37.5">
      <c r="B86" s="114"/>
      <c r="C86" s="39" t="s">
        <v>109</v>
      </c>
      <c r="D86" s="131" t="s">
        <v>410</v>
      </c>
      <c r="E86" s="135" t="s">
        <v>17</v>
      </c>
      <c r="F86" s="135" t="s">
        <v>33</v>
      </c>
      <c r="G86" s="83">
        <v>5260000590</v>
      </c>
      <c r="H86" s="84" t="s">
        <v>110</v>
      </c>
      <c r="I86" s="87">
        <f t="shared" si="29"/>
        <v>2792000</v>
      </c>
      <c r="J86" s="87">
        <v>2881000</v>
      </c>
      <c r="K86" s="87"/>
      <c r="L86" s="78"/>
      <c r="M86" s="78"/>
      <c r="N86" s="78">
        <v>-89000</v>
      </c>
      <c r="O86" s="78"/>
      <c r="P86" s="78"/>
      <c r="Q86" s="78"/>
      <c r="R86" s="78"/>
      <c r="S86" s="78"/>
      <c r="T86" s="134"/>
    </row>
    <row r="87" spans="2:20">
      <c r="B87" s="114"/>
      <c r="C87" s="39" t="s">
        <v>112</v>
      </c>
      <c r="D87" s="131" t="s">
        <v>410</v>
      </c>
      <c r="E87" s="135" t="s">
        <v>17</v>
      </c>
      <c r="F87" s="135" t="s">
        <v>33</v>
      </c>
      <c r="G87" s="83">
        <v>5260000590</v>
      </c>
      <c r="H87" s="84" t="s">
        <v>113</v>
      </c>
      <c r="I87" s="87">
        <f t="shared" si="29"/>
        <v>647000</v>
      </c>
      <c r="J87" s="87">
        <v>580000</v>
      </c>
      <c r="K87" s="87"/>
      <c r="L87" s="78"/>
      <c r="M87" s="78">
        <v>67000</v>
      </c>
      <c r="N87" s="78"/>
      <c r="O87" s="78"/>
      <c r="P87" s="78"/>
      <c r="Q87" s="78"/>
      <c r="R87" s="78"/>
      <c r="S87" s="78"/>
      <c r="T87" s="134"/>
    </row>
    <row r="88" spans="2:20" ht="37.5">
      <c r="B88" s="114"/>
      <c r="C88" s="39" t="s">
        <v>247</v>
      </c>
      <c r="D88" s="131" t="s">
        <v>410</v>
      </c>
      <c r="E88" s="135" t="s">
        <v>17</v>
      </c>
      <c r="F88" s="135" t="s">
        <v>33</v>
      </c>
      <c r="G88" s="83">
        <v>6300000000</v>
      </c>
      <c r="H88" s="84"/>
      <c r="I88" s="87">
        <f t="shared" si="29"/>
        <v>7968000</v>
      </c>
      <c r="J88" s="87">
        <f t="shared" ref="J88:T90" si="36">J89</f>
        <v>2050000</v>
      </c>
      <c r="K88" s="87">
        <f t="shared" si="36"/>
        <v>0</v>
      </c>
      <c r="L88" s="78">
        <f t="shared" si="36"/>
        <v>0</v>
      </c>
      <c r="M88" s="78">
        <f t="shared" si="36"/>
        <v>4968000</v>
      </c>
      <c r="N88" s="78">
        <f t="shared" si="36"/>
        <v>0</v>
      </c>
      <c r="O88" s="78">
        <f t="shared" si="36"/>
        <v>0</v>
      </c>
      <c r="P88" s="78">
        <f t="shared" si="36"/>
        <v>0</v>
      </c>
      <c r="Q88" s="78">
        <f t="shared" si="36"/>
        <v>250000</v>
      </c>
      <c r="R88" s="78">
        <f t="shared" si="36"/>
        <v>0</v>
      </c>
      <c r="S88" s="78">
        <f t="shared" si="36"/>
        <v>700000</v>
      </c>
      <c r="T88" s="134">
        <f t="shared" si="36"/>
        <v>0</v>
      </c>
    </row>
    <row r="89" spans="2:20" ht="56.25">
      <c r="B89" s="114"/>
      <c r="C89" s="39" t="s">
        <v>248</v>
      </c>
      <c r="D89" s="131" t="s">
        <v>410</v>
      </c>
      <c r="E89" s="135" t="s">
        <v>17</v>
      </c>
      <c r="F89" s="135" t="s">
        <v>33</v>
      </c>
      <c r="G89" s="83">
        <v>6310000000</v>
      </c>
      <c r="H89" s="84"/>
      <c r="I89" s="87">
        <f t="shared" si="29"/>
        <v>7968000</v>
      </c>
      <c r="J89" s="87">
        <f t="shared" si="36"/>
        <v>2050000</v>
      </c>
      <c r="K89" s="87">
        <f t="shared" si="36"/>
        <v>0</v>
      </c>
      <c r="L89" s="78">
        <f t="shared" si="36"/>
        <v>0</v>
      </c>
      <c r="M89" s="78">
        <f t="shared" si="36"/>
        <v>4968000</v>
      </c>
      <c r="N89" s="78">
        <f t="shared" si="36"/>
        <v>0</v>
      </c>
      <c r="O89" s="78">
        <f t="shared" si="36"/>
        <v>0</v>
      </c>
      <c r="P89" s="78">
        <f t="shared" si="36"/>
        <v>0</v>
      </c>
      <c r="Q89" s="78">
        <f t="shared" si="36"/>
        <v>250000</v>
      </c>
      <c r="R89" s="78">
        <f t="shared" si="36"/>
        <v>0</v>
      </c>
      <c r="S89" s="78">
        <f t="shared" si="36"/>
        <v>700000</v>
      </c>
      <c r="T89" s="134">
        <f t="shared" si="36"/>
        <v>0</v>
      </c>
    </row>
    <row r="90" spans="2:20" ht="37.5">
      <c r="B90" s="114"/>
      <c r="C90" s="39" t="s">
        <v>249</v>
      </c>
      <c r="D90" s="131" t="s">
        <v>410</v>
      </c>
      <c r="E90" s="135" t="s">
        <v>17</v>
      </c>
      <c r="F90" s="135" t="s">
        <v>33</v>
      </c>
      <c r="G90" s="83">
        <v>6310010050</v>
      </c>
      <c r="H90" s="84"/>
      <c r="I90" s="87">
        <f t="shared" si="29"/>
        <v>7968000</v>
      </c>
      <c r="J90" s="87">
        <f t="shared" si="36"/>
        <v>2050000</v>
      </c>
      <c r="K90" s="87">
        <f t="shared" si="36"/>
        <v>0</v>
      </c>
      <c r="L90" s="78">
        <f t="shared" si="36"/>
        <v>0</v>
      </c>
      <c r="M90" s="78">
        <f t="shared" si="36"/>
        <v>4968000</v>
      </c>
      <c r="N90" s="78">
        <f t="shared" si="36"/>
        <v>0</v>
      </c>
      <c r="O90" s="78">
        <f t="shared" si="36"/>
        <v>0</v>
      </c>
      <c r="P90" s="78">
        <f t="shared" si="36"/>
        <v>0</v>
      </c>
      <c r="Q90" s="78">
        <f t="shared" si="36"/>
        <v>250000</v>
      </c>
      <c r="R90" s="78">
        <f t="shared" si="36"/>
        <v>0</v>
      </c>
      <c r="S90" s="78">
        <f t="shared" si="36"/>
        <v>700000</v>
      </c>
      <c r="T90" s="134">
        <f t="shared" si="36"/>
        <v>0</v>
      </c>
    </row>
    <row r="91" spans="2:20" ht="37.5">
      <c r="B91" s="114"/>
      <c r="C91" s="39" t="s">
        <v>152</v>
      </c>
      <c r="D91" s="131" t="s">
        <v>410</v>
      </c>
      <c r="E91" s="135" t="s">
        <v>17</v>
      </c>
      <c r="F91" s="135" t="s">
        <v>33</v>
      </c>
      <c r="G91" s="83">
        <v>6310010050</v>
      </c>
      <c r="H91" s="84" t="s">
        <v>153</v>
      </c>
      <c r="I91" s="87">
        <f t="shared" si="29"/>
        <v>7968000</v>
      </c>
      <c r="J91" s="87">
        <v>2050000</v>
      </c>
      <c r="K91" s="87"/>
      <c r="L91" s="78"/>
      <c r="M91" s="78">
        <v>4968000</v>
      </c>
      <c r="N91" s="78"/>
      <c r="O91" s="78"/>
      <c r="P91" s="78"/>
      <c r="Q91" s="78">
        <v>250000</v>
      </c>
      <c r="R91" s="78"/>
      <c r="S91" s="78">
        <v>700000</v>
      </c>
      <c r="T91" s="134"/>
    </row>
    <row r="92" spans="2:20" ht="37.5">
      <c r="B92" s="114"/>
      <c r="C92" s="39" t="s">
        <v>372</v>
      </c>
      <c r="D92" s="131" t="s">
        <v>410</v>
      </c>
      <c r="E92" s="135" t="s">
        <v>17</v>
      </c>
      <c r="F92" s="135" t="s">
        <v>33</v>
      </c>
      <c r="G92" s="83">
        <v>9900000000</v>
      </c>
      <c r="H92" s="84"/>
      <c r="I92" s="87">
        <f t="shared" si="29"/>
        <v>1899400</v>
      </c>
      <c r="J92" s="87">
        <f>J95+J93+J99</f>
        <v>11700000</v>
      </c>
      <c r="K92" s="87">
        <f>K95+K93+K99</f>
        <v>0</v>
      </c>
      <c r="L92" s="78">
        <f>L95+L93+L99</f>
        <v>-10000000</v>
      </c>
      <c r="M92" s="78">
        <f>M95+M93+M99</f>
        <v>0</v>
      </c>
      <c r="N92" s="78">
        <f>N95+N93+N99+N97</f>
        <v>41200</v>
      </c>
      <c r="O92" s="78">
        <f>O95+O93+O99+O97</f>
        <v>78400</v>
      </c>
      <c r="P92" s="78">
        <f>P95+P93+P99</f>
        <v>0</v>
      </c>
      <c r="Q92" s="78">
        <f>Q95+Q93+Q99+Q97</f>
        <v>41200</v>
      </c>
      <c r="R92" s="78">
        <f>R95+R93+R99</f>
        <v>0</v>
      </c>
      <c r="S92" s="78">
        <f>S95+S93+S99+S97</f>
        <v>38600</v>
      </c>
      <c r="T92" s="78">
        <f>T95+T93+T99+T97</f>
        <v>0</v>
      </c>
    </row>
    <row r="93" spans="2:20" ht="37.5" hidden="1">
      <c r="B93" s="114"/>
      <c r="C93" s="39" t="s">
        <v>375</v>
      </c>
      <c r="D93" s="131" t="s">
        <v>410</v>
      </c>
      <c r="E93" s="135" t="s">
        <v>17</v>
      </c>
      <c r="F93" s="135" t="s">
        <v>33</v>
      </c>
      <c r="G93" s="83">
        <v>9900010150</v>
      </c>
      <c r="H93" s="84"/>
      <c r="I93" s="87">
        <f t="shared" si="29"/>
        <v>0</v>
      </c>
      <c r="J93" s="87">
        <f t="shared" ref="J93:T93" si="37">J94</f>
        <v>10000000</v>
      </c>
      <c r="K93" s="87">
        <f t="shared" si="37"/>
        <v>0</v>
      </c>
      <c r="L93" s="78">
        <f t="shared" si="37"/>
        <v>-10000000</v>
      </c>
      <c r="M93" s="78">
        <f t="shared" si="37"/>
        <v>0</v>
      </c>
      <c r="N93" s="78">
        <f t="shared" si="37"/>
        <v>0</v>
      </c>
      <c r="O93" s="78">
        <f t="shared" si="37"/>
        <v>0</v>
      </c>
      <c r="P93" s="78">
        <f t="shared" si="37"/>
        <v>0</v>
      </c>
      <c r="Q93" s="78">
        <f t="shared" si="37"/>
        <v>0</v>
      </c>
      <c r="R93" s="78">
        <f t="shared" si="37"/>
        <v>0</v>
      </c>
      <c r="S93" s="78">
        <f t="shared" si="37"/>
        <v>0</v>
      </c>
      <c r="T93" s="134">
        <f t="shared" si="37"/>
        <v>0</v>
      </c>
    </row>
    <row r="94" spans="2:20" ht="37.5" hidden="1">
      <c r="B94" s="114"/>
      <c r="C94" s="39" t="s">
        <v>109</v>
      </c>
      <c r="D94" s="131" t="s">
        <v>410</v>
      </c>
      <c r="E94" s="135" t="s">
        <v>17</v>
      </c>
      <c r="F94" s="135" t="s">
        <v>33</v>
      </c>
      <c r="G94" s="83">
        <v>9900010150</v>
      </c>
      <c r="H94" s="84" t="s">
        <v>110</v>
      </c>
      <c r="I94" s="87">
        <f t="shared" si="29"/>
        <v>0</v>
      </c>
      <c r="J94" s="87">
        <v>10000000</v>
      </c>
      <c r="K94" s="87"/>
      <c r="L94" s="78">
        <v>-10000000</v>
      </c>
      <c r="M94" s="78">
        <v>0</v>
      </c>
      <c r="N94" s="78">
        <v>0</v>
      </c>
      <c r="O94" s="78">
        <v>0</v>
      </c>
      <c r="P94" s="78">
        <v>0</v>
      </c>
      <c r="Q94" s="78">
        <v>0</v>
      </c>
      <c r="R94" s="78">
        <v>0</v>
      </c>
      <c r="S94" s="78">
        <v>0</v>
      </c>
      <c r="T94" s="134">
        <v>0</v>
      </c>
    </row>
    <row r="95" spans="2:20">
      <c r="B95" s="114"/>
      <c r="C95" s="39" t="s">
        <v>380</v>
      </c>
      <c r="D95" s="131" t="s">
        <v>410</v>
      </c>
      <c r="E95" s="135" t="s">
        <v>17</v>
      </c>
      <c r="F95" s="135" t="s">
        <v>33</v>
      </c>
      <c r="G95" s="83">
        <v>9900010910</v>
      </c>
      <c r="H95" s="84"/>
      <c r="I95" s="87">
        <f t="shared" si="29"/>
        <v>1000000</v>
      </c>
      <c r="J95" s="87">
        <f t="shared" ref="J95:T95" si="38">J96</f>
        <v>1000000</v>
      </c>
      <c r="K95" s="87">
        <f t="shared" si="38"/>
        <v>0</v>
      </c>
      <c r="L95" s="78">
        <f t="shared" si="38"/>
        <v>0</v>
      </c>
      <c r="M95" s="78">
        <f t="shared" si="38"/>
        <v>0</v>
      </c>
      <c r="N95" s="78">
        <f t="shared" si="38"/>
        <v>0</v>
      </c>
      <c r="O95" s="78">
        <f t="shared" si="38"/>
        <v>0</v>
      </c>
      <c r="P95" s="78">
        <f t="shared" si="38"/>
        <v>0</v>
      </c>
      <c r="Q95" s="78">
        <f t="shared" si="38"/>
        <v>0</v>
      </c>
      <c r="R95" s="78">
        <f t="shared" si="38"/>
        <v>0</v>
      </c>
      <c r="S95" s="78">
        <f t="shared" si="38"/>
        <v>0</v>
      </c>
      <c r="T95" s="134">
        <f t="shared" si="38"/>
        <v>0</v>
      </c>
    </row>
    <row r="96" spans="2:20">
      <c r="B96" s="114"/>
      <c r="C96" s="39" t="s">
        <v>112</v>
      </c>
      <c r="D96" s="131" t="s">
        <v>410</v>
      </c>
      <c r="E96" s="135" t="s">
        <v>17</v>
      </c>
      <c r="F96" s="135" t="s">
        <v>33</v>
      </c>
      <c r="G96" s="83">
        <v>9900010910</v>
      </c>
      <c r="H96" s="84" t="s">
        <v>113</v>
      </c>
      <c r="I96" s="87">
        <f t="shared" si="29"/>
        <v>1000000</v>
      </c>
      <c r="J96" s="87">
        <v>1000000</v>
      </c>
      <c r="K96" s="87"/>
      <c r="L96" s="78"/>
      <c r="M96" s="78"/>
      <c r="N96" s="78"/>
      <c r="O96" s="78"/>
      <c r="P96" s="78"/>
      <c r="Q96" s="78"/>
      <c r="R96" s="78"/>
      <c r="S96" s="78"/>
      <c r="T96" s="134"/>
    </row>
    <row r="97" spans="2:20" ht="75">
      <c r="B97" s="114"/>
      <c r="C97" s="39" t="s">
        <v>382</v>
      </c>
      <c r="D97" s="131" t="s">
        <v>410</v>
      </c>
      <c r="E97" s="135" t="s">
        <v>17</v>
      </c>
      <c r="F97" s="135" t="s">
        <v>33</v>
      </c>
      <c r="G97" s="83">
        <v>9900062590</v>
      </c>
      <c r="H97" s="84"/>
      <c r="I97" s="87">
        <f t="shared" si="29"/>
        <v>199400</v>
      </c>
      <c r="J97" s="87"/>
      <c r="K97" s="87"/>
      <c r="L97" s="78"/>
      <c r="M97" s="78"/>
      <c r="N97" s="78">
        <f>N98</f>
        <v>41200</v>
      </c>
      <c r="O97" s="78">
        <f>O98</f>
        <v>78400</v>
      </c>
      <c r="P97" s="78"/>
      <c r="Q97" s="78">
        <f>Q98</f>
        <v>41200</v>
      </c>
      <c r="R97" s="78"/>
      <c r="S97" s="78">
        <f>S98</f>
        <v>38600</v>
      </c>
      <c r="T97" s="78">
        <f>T98</f>
        <v>0</v>
      </c>
    </row>
    <row r="98" spans="2:20" ht="37.5">
      <c r="B98" s="114"/>
      <c r="C98" s="39" t="s">
        <v>109</v>
      </c>
      <c r="D98" s="131" t="s">
        <v>410</v>
      </c>
      <c r="E98" s="135" t="s">
        <v>17</v>
      </c>
      <c r="F98" s="135" t="s">
        <v>33</v>
      </c>
      <c r="G98" s="83">
        <v>9900062590</v>
      </c>
      <c r="H98" s="84" t="s">
        <v>110</v>
      </c>
      <c r="I98" s="87">
        <f t="shared" si="29"/>
        <v>199400</v>
      </c>
      <c r="J98" s="87"/>
      <c r="K98" s="87"/>
      <c r="L98" s="78"/>
      <c r="M98" s="78"/>
      <c r="N98" s="78">
        <v>41200</v>
      </c>
      <c r="O98" s="78">
        <v>78400</v>
      </c>
      <c r="P98" s="78"/>
      <c r="Q98" s="78">
        <v>41200</v>
      </c>
      <c r="R98" s="78"/>
      <c r="S98" s="78">
        <v>38600</v>
      </c>
      <c r="T98" s="134"/>
    </row>
    <row r="99" spans="2:20" ht="37.5">
      <c r="B99" s="114"/>
      <c r="C99" s="39" t="s">
        <v>390</v>
      </c>
      <c r="D99" s="131" t="s">
        <v>410</v>
      </c>
      <c r="E99" s="135" t="s">
        <v>17</v>
      </c>
      <c r="F99" s="135" t="s">
        <v>33</v>
      </c>
      <c r="G99" s="83">
        <v>9960000000</v>
      </c>
      <c r="H99" s="84"/>
      <c r="I99" s="87">
        <f t="shared" si="29"/>
        <v>700000</v>
      </c>
      <c r="J99" s="87">
        <f t="shared" ref="J99:T100" si="39">J100</f>
        <v>700000</v>
      </c>
      <c r="K99" s="87">
        <f t="shared" si="39"/>
        <v>0</v>
      </c>
      <c r="L99" s="78">
        <f t="shared" si="39"/>
        <v>0</v>
      </c>
      <c r="M99" s="78">
        <f t="shared" si="39"/>
        <v>0</v>
      </c>
      <c r="N99" s="78">
        <f t="shared" si="39"/>
        <v>0</v>
      </c>
      <c r="O99" s="78">
        <f t="shared" si="39"/>
        <v>0</v>
      </c>
      <c r="P99" s="78">
        <f t="shared" si="39"/>
        <v>0</v>
      </c>
      <c r="Q99" s="78">
        <f t="shared" si="39"/>
        <v>0</v>
      </c>
      <c r="R99" s="78">
        <f t="shared" si="39"/>
        <v>0</v>
      </c>
      <c r="S99" s="78">
        <f t="shared" si="39"/>
        <v>0</v>
      </c>
      <c r="T99" s="134">
        <f t="shared" si="39"/>
        <v>0</v>
      </c>
    </row>
    <row r="100" spans="2:20" ht="37.5">
      <c r="B100" s="114"/>
      <c r="C100" s="39" t="s">
        <v>392</v>
      </c>
      <c r="D100" s="131" t="s">
        <v>410</v>
      </c>
      <c r="E100" s="135" t="s">
        <v>17</v>
      </c>
      <c r="F100" s="135" t="s">
        <v>33</v>
      </c>
      <c r="G100" s="83">
        <v>9960010570</v>
      </c>
      <c r="H100" s="84"/>
      <c r="I100" s="87">
        <f t="shared" si="29"/>
        <v>700000</v>
      </c>
      <c r="J100" s="87">
        <f t="shared" si="39"/>
        <v>700000</v>
      </c>
      <c r="K100" s="87">
        <f t="shared" si="39"/>
        <v>0</v>
      </c>
      <c r="L100" s="78">
        <f t="shared" si="39"/>
        <v>0</v>
      </c>
      <c r="M100" s="78">
        <f t="shared" si="39"/>
        <v>0</v>
      </c>
      <c r="N100" s="78">
        <f t="shared" si="39"/>
        <v>0</v>
      </c>
      <c r="O100" s="78">
        <f t="shared" si="39"/>
        <v>0</v>
      </c>
      <c r="P100" s="78">
        <f t="shared" si="39"/>
        <v>0</v>
      </c>
      <c r="Q100" s="78">
        <f t="shared" si="39"/>
        <v>0</v>
      </c>
      <c r="R100" s="78">
        <f t="shared" si="39"/>
        <v>0</v>
      </c>
      <c r="S100" s="78">
        <f t="shared" si="39"/>
        <v>0</v>
      </c>
      <c r="T100" s="134">
        <f t="shared" si="39"/>
        <v>0</v>
      </c>
    </row>
    <row r="101" spans="2:20" ht="37.5">
      <c r="B101" s="114"/>
      <c r="C101" s="39" t="s">
        <v>109</v>
      </c>
      <c r="D101" s="131" t="s">
        <v>410</v>
      </c>
      <c r="E101" s="135" t="s">
        <v>17</v>
      </c>
      <c r="F101" s="135" t="s">
        <v>33</v>
      </c>
      <c r="G101" s="83">
        <v>9960010570</v>
      </c>
      <c r="H101" s="84" t="s">
        <v>110</v>
      </c>
      <c r="I101" s="87">
        <f t="shared" si="29"/>
        <v>700000</v>
      </c>
      <c r="J101" s="87">
        <v>700000</v>
      </c>
      <c r="K101" s="87"/>
      <c r="L101" s="78"/>
      <c r="M101" s="78"/>
      <c r="N101" s="78"/>
      <c r="O101" s="78"/>
      <c r="P101" s="78"/>
      <c r="Q101" s="78"/>
      <c r="R101" s="78"/>
      <c r="S101" s="78"/>
      <c r="T101" s="134"/>
    </row>
    <row r="102" spans="2:20" ht="37.5">
      <c r="B102" s="114"/>
      <c r="C102" s="39" t="s">
        <v>36</v>
      </c>
      <c r="D102" s="131" t="s">
        <v>410</v>
      </c>
      <c r="E102" s="135" t="s">
        <v>21</v>
      </c>
      <c r="F102" s="135" t="s">
        <v>88</v>
      </c>
      <c r="G102" s="83"/>
      <c r="H102" s="84"/>
      <c r="I102" s="87">
        <f t="shared" si="29"/>
        <v>47196200</v>
      </c>
      <c r="J102" s="87">
        <f t="shared" ref="J102:T102" si="40">J103+J122+J117</f>
        <v>51445500</v>
      </c>
      <c r="K102" s="87">
        <f t="shared" si="40"/>
        <v>0</v>
      </c>
      <c r="L102" s="78">
        <f t="shared" si="40"/>
        <v>0</v>
      </c>
      <c r="M102" s="78">
        <f t="shared" si="40"/>
        <v>0</v>
      </c>
      <c r="N102" s="78">
        <f t="shared" si="40"/>
        <v>2000000</v>
      </c>
      <c r="O102" s="78">
        <f t="shared" si="40"/>
        <v>0</v>
      </c>
      <c r="P102" s="78">
        <f t="shared" si="40"/>
        <v>0</v>
      </c>
      <c r="Q102" s="78">
        <f t="shared" si="40"/>
        <v>-150000</v>
      </c>
      <c r="R102" s="78">
        <f t="shared" si="40"/>
        <v>-319300</v>
      </c>
      <c r="S102" s="78">
        <f t="shared" si="40"/>
        <v>-5780000</v>
      </c>
      <c r="T102" s="134">
        <f t="shared" si="40"/>
        <v>0</v>
      </c>
    </row>
    <row r="103" spans="2:20">
      <c r="B103" s="114"/>
      <c r="C103" s="39" t="s">
        <v>37</v>
      </c>
      <c r="D103" s="131" t="s">
        <v>410</v>
      </c>
      <c r="E103" s="135" t="s">
        <v>21</v>
      </c>
      <c r="F103" s="135" t="s">
        <v>38</v>
      </c>
      <c r="G103" s="83"/>
      <c r="H103" s="84"/>
      <c r="I103" s="87">
        <f t="shared" si="29"/>
        <v>39874200</v>
      </c>
      <c r="J103" s="87">
        <f t="shared" ref="J103:T103" si="41">J104+J111</f>
        <v>44773500</v>
      </c>
      <c r="K103" s="87">
        <f t="shared" si="41"/>
        <v>0</v>
      </c>
      <c r="L103" s="78">
        <f t="shared" si="41"/>
        <v>0</v>
      </c>
      <c r="M103" s="78">
        <f t="shared" si="41"/>
        <v>0</v>
      </c>
      <c r="N103" s="78">
        <f t="shared" si="41"/>
        <v>1500000</v>
      </c>
      <c r="O103" s="78">
        <f t="shared" si="41"/>
        <v>0</v>
      </c>
      <c r="P103" s="78">
        <f t="shared" si="41"/>
        <v>0</v>
      </c>
      <c r="Q103" s="78">
        <f t="shared" si="41"/>
        <v>0</v>
      </c>
      <c r="R103" s="78">
        <f t="shared" si="41"/>
        <v>-319300</v>
      </c>
      <c r="S103" s="78">
        <f t="shared" si="41"/>
        <v>-6080000</v>
      </c>
      <c r="T103" s="134">
        <f t="shared" si="41"/>
        <v>0</v>
      </c>
    </row>
    <row r="104" spans="2:20" ht="37.5">
      <c r="B104" s="114"/>
      <c r="C104" s="39" t="s">
        <v>134</v>
      </c>
      <c r="D104" s="131" t="s">
        <v>410</v>
      </c>
      <c r="E104" s="135" t="s">
        <v>21</v>
      </c>
      <c r="F104" s="135" t="s">
        <v>38</v>
      </c>
      <c r="G104" s="83">
        <v>5200000000</v>
      </c>
      <c r="H104" s="84"/>
      <c r="I104" s="87">
        <f t="shared" si="29"/>
        <v>39673500</v>
      </c>
      <c r="J104" s="87">
        <f t="shared" ref="J104:T105" si="42">J105</f>
        <v>38173500</v>
      </c>
      <c r="K104" s="87">
        <f t="shared" si="42"/>
        <v>0</v>
      </c>
      <c r="L104" s="78">
        <f t="shared" si="42"/>
        <v>0</v>
      </c>
      <c r="M104" s="78">
        <f t="shared" si="42"/>
        <v>0</v>
      </c>
      <c r="N104" s="78">
        <f t="shared" si="42"/>
        <v>1500000</v>
      </c>
      <c r="O104" s="78">
        <f t="shared" si="42"/>
        <v>0</v>
      </c>
      <c r="P104" s="78">
        <f t="shared" si="42"/>
        <v>0</v>
      </c>
      <c r="Q104" s="78">
        <f t="shared" si="42"/>
        <v>0</v>
      </c>
      <c r="R104" s="78">
        <f t="shared" si="42"/>
        <v>0</v>
      </c>
      <c r="S104" s="78">
        <f t="shared" si="42"/>
        <v>0</v>
      </c>
      <c r="T104" s="134">
        <f t="shared" si="42"/>
        <v>0</v>
      </c>
    </row>
    <row r="105" spans="2:20">
      <c r="B105" s="114"/>
      <c r="C105" s="93" t="s">
        <v>139</v>
      </c>
      <c r="D105" s="131" t="s">
        <v>410</v>
      </c>
      <c r="E105" s="135" t="s">
        <v>21</v>
      </c>
      <c r="F105" s="135" t="s">
        <v>38</v>
      </c>
      <c r="G105" s="83">
        <v>5240000000</v>
      </c>
      <c r="H105" s="84"/>
      <c r="I105" s="87">
        <f t="shared" si="29"/>
        <v>39673500</v>
      </c>
      <c r="J105" s="87">
        <f t="shared" si="42"/>
        <v>38173500</v>
      </c>
      <c r="K105" s="87">
        <f t="shared" si="42"/>
        <v>0</v>
      </c>
      <c r="L105" s="78">
        <f t="shared" si="42"/>
        <v>0</v>
      </c>
      <c r="M105" s="78">
        <f t="shared" si="42"/>
        <v>0</v>
      </c>
      <c r="N105" s="78">
        <f t="shared" si="42"/>
        <v>1500000</v>
      </c>
      <c r="O105" s="78">
        <f t="shared" si="42"/>
        <v>0</v>
      </c>
      <c r="P105" s="78">
        <f t="shared" si="42"/>
        <v>0</v>
      </c>
      <c r="Q105" s="78">
        <f t="shared" si="42"/>
        <v>0</v>
      </c>
      <c r="R105" s="78">
        <f t="shared" si="42"/>
        <v>0</v>
      </c>
      <c r="S105" s="78">
        <f t="shared" si="42"/>
        <v>0</v>
      </c>
      <c r="T105" s="134">
        <f t="shared" si="42"/>
        <v>0</v>
      </c>
    </row>
    <row r="106" spans="2:20" ht="37.5">
      <c r="B106" s="114"/>
      <c r="C106" s="93" t="s">
        <v>136</v>
      </c>
      <c r="D106" s="131" t="s">
        <v>410</v>
      </c>
      <c r="E106" s="135" t="s">
        <v>21</v>
      </c>
      <c r="F106" s="135" t="s">
        <v>38</v>
      </c>
      <c r="G106" s="83">
        <v>5240000590</v>
      </c>
      <c r="H106" s="84"/>
      <c r="I106" s="87">
        <f t="shared" si="29"/>
        <v>39673500</v>
      </c>
      <c r="J106" s="87">
        <f t="shared" ref="J106:T106" si="43">J107+J108+J110+J109</f>
        <v>38173500</v>
      </c>
      <c r="K106" s="87">
        <f t="shared" si="43"/>
        <v>0</v>
      </c>
      <c r="L106" s="78">
        <f t="shared" si="43"/>
        <v>0</v>
      </c>
      <c r="M106" s="78">
        <f t="shared" si="43"/>
        <v>0</v>
      </c>
      <c r="N106" s="78">
        <f t="shared" si="43"/>
        <v>1500000</v>
      </c>
      <c r="O106" s="78">
        <f t="shared" si="43"/>
        <v>0</v>
      </c>
      <c r="P106" s="78">
        <f t="shared" si="43"/>
        <v>0</v>
      </c>
      <c r="Q106" s="78">
        <f t="shared" si="43"/>
        <v>0</v>
      </c>
      <c r="R106" s="78">
        <f t="shared" si="43"/>
        <v>0</v>
      </c>
      <c r="S106" s="78">
        <f t="shared" si="43"/>
        <v>0</v>
      </c>
      <c r="T106" s="134">
        <f t="shared" si="43"/>
        <v>0</v>
      </c>
    </row>
    <row r="107" spans="2:20" ht="93.75">
      <c r="B107" s="114"/>
      <c r="C107" s="39" t="s">
        <v>106</v>
      </c>
      <c r="D107" s="131" t="s">
        <v>410</v>
      </c>
      <c r="E107" s="135" t="s">
        <v>21</v>
      </c>
      <c r="F107" s="135" t="s">
        <v>38</v>
      </c>
      <c r="G107" s="83">
        <v>5240000590</v>
      </c>
      <c r="H107" s="84" t="s">
        <v>107</v>
      </c>
      <c r="I107" s="87">
        <f t="shared" si="29"/>
        <v>24648100</v>
      </c>
      <c r="J107" s="87">
        <v>24648100</v>
      </c>
      <c r="K107" s="87"/>
      <c r="L107" s="78"/>
      <c r="M107" s="78"/>
      <c r="N107" s="78"/>
      <c r="O107" s="78"/>
      <c r="P107" s="78"/>
      <c r="Q107" s="78"/>
      <c r="R107" s="78"/>
      <c r="S107" s="78"/>
      <c r="T107" s="134"/>
    </row>
    <row r="108" spans="2:20" ht="37.5">
      <c r="B108" s="114"/>
      <c r="C108" s="39" t="s">
        <v>109</v>
      </c>
      <c r="D108" s="131" t="s">
        <v>410</v>
      </c>
      <c r="E108" s="135" t="s">
        <v>21</v>
      </c>
      <c r="F108" s="135" t="s">
        <v>38</v>
      </c>
      <c r="G108" s="83">
        <v>5240000590</v>
      </c>
      <c r="H108" s="84" t="s">
        <v>110</v>
      </c>
      <c r="I108" s="87">
        <f t="shared" si="29"/>
        <v>3000400</v>
      </c>
      <c r="J108" s="87">
        <v>1500400</v>
      </c>
      <c r="K108" s="87"/>
      <c r="L108" s="78"/>
      <c r="M108" s="78"/>
      <c r="N108" s="78">
        <v>1500000</v>
      </c>
      <c r="O108" s="78"/>
      <c r="P108" s="78"/>
      <c r="Q108" s="78"/>
      <c r="R108" s="78"/>
      <c r="S108" s="78"/>
      <c r="T108" s="134"/>
    </row>
    <row r="109" spans="2:20">
      <c r="B109" s="114"/>
      <c r="C109" s="39" t="s">
        <v>132</v>
      </c>
      <c r="D109" s="131" t="s">
        <v>410</v>
      </c>
      <c r="E109" s="135" t="s">
        <v>21</v>
      </c>
      <c r="F109" s="135" t="s">
        <v>38</v>
      </c>
      <c r="G109" s="83">
        <v>5240000590</v>
      </c>
      <c r="H109" s="84" t="s">
        <v>133</v>
      </c>
      <c r="I109" s="87">
        <f t="shared" si="29"/>
        <v>12000000</v>
      </c>
      <c r="J109" s="87">
        <v>12000000</v>
      </c>
      <c r="K109" s="87"/>
      <c r="L109" s="78"/>
      <c r="M109" s="78"/>
      <c r="N109" s="78"/>
      <c r="O109" s="78"/>
      <c r="P109" s="78"/>
      <c r="Q109" s="78"/>
      <c r="R109" s="78"/>
      <c r="S109" s="78"/>
      <c r="T109" s="134"/>
    </row>
    <row r="110" spans="2:20">
      <c r="B110" s="114"/>
      <c r="C110" s="39" t="s">
        <v>112</v>
      </c>
      <c r="D110" s="131" t="s">
        <v>410</v>
      </c>
      <c r="E110" s="135" t="s">
        <v>21</v>
      </c>
      <c r="F110" s="135" t="s">
        <v>38</v>
      </c>
      <c r="G110" s="83">
        <v>5240000590</v>
      </c>
      <c r="H110" s="84" t="s">
        <v>113</v>
      </c>
      <c r="I110" s="87">
        <f t="shared" si="29"/>
        <v>25000</v>
      </c>
      <c r="J110" s="87">
        <v>25000</v>
      </c>
      <c r="K110" s="87"/>
      <c r="L110" s="78"/>
      <c r="M110" s="78"/>
      <c r="N110" s="78"/>
      <c r="O110" s="78"/>
      <c r="P110" s="78"/>
      <c r="Q110" s="78"/>
      <c r="R110" s="78"/>
      <c r="S110" s="78"/>
      <c r="T110" s="134"/>
    </row>
    <row r="111" spans="2:20" ht="37.5">
      <c r="B111" s="114"/>
      <c r="C111" s="39" t="s">
        <v>372</v>
      </c>
      <c r="D111" s="131" t="s">
        <v>410</v>
      </c>
      <c r="E111" s="135" t="s">
        <v>21</v>
      </c>
      <c r="F111" s="135" t="s">
        <v>38</v>
      </c>
      <c r="G111" s="83">
        <v>9900000000</v>
      </c>
      <c r="H111" s="84"/>
      <c r="I111" s="87">
        <f t="shared" si="29"/>
        <v>200700</v>
      </c>
      <c r="J111" s="87">
        <f t="shared" ref="J111:T111" si="44">J112</f>
        <v>6600000</v>
      </c>
      <c r="K111" s="87">
        <f t="shared" si="44"/>
        <v>0</v>
      </c>
      <c r="L111" s="78">
        <f t="shared" si="44"/>
        <v>0</v>
      </c>
      <c r="M111" s="78">
        <f t="shared" si="44"/>
        <v>0</v>
      </c>
      <c r="N111" s="78">
        <f t="shared" si="44"/>
        <v>0</v>
      </c>
      <c r="O111" s="78">
        <f t="shared" si="44"/>
        <v>0</v>
      </c>
      <c r="P111" s="78">
        <f t="shared" si="44"/>
        <v>0</v>
      </c>
      <c r="Q111" s="78">
        <f t="shared" si="44"/>
        <v>0</v>
      </c>
      <c r="R111" s="78">
        <f t="shared" si="44"/>
        <v>-319300</v>
      </c>
      <c r="S111" s="78">
        <f t="shared" si="44"/>
        <v>-6080000</v>
      </c>
      <c r="T111" s="134">
        <f t="shared" si="44"/>
        <v>0</v>
      </c>
    </row>
    <row r="112" spans="2:20" ht="56.25">
      <c r="B112" s="114"/>
      <c r="C112" s="39" t="s">
        <v>383</v>
      </c>
      <c r="D112" s="131" t="s">
        <v>410</v>
      </c>
      <c r="E112" s="135" t="s">
        <v>21</v>
      </c>
      <c r="F112" s="135" t="s">
        <v>38</v>
      </c>
      <c r="G112" s="83">
        <v>9900200000</v>
      </c>
      <c r="H112" s="84"/>
      <c r="I112" s="87">
        <f t="shared" si="29"/>
        <v>200700</v>
      </c>
      <c r="J112" s="87">
        <f t="shared" ref="J112:T112" si="45">J113+J115</f>
        <v>6600000</v>
      </c>
      <c r="K112" s="87">
        <f t="shared" si="45"/>
        <v>0</v>
      </c>
      <c r="L112" s="78">
        <f t="shared" si="45"/>
        <v>0</v>
      </c>
      <c r="M112" s="78">
        <f t="shared" si="45"/>
        <v>0</v>
      </c>
      <c r="N112" s="78">
        <f t="shared" si="45"/>
        <v>0</v>
      </c>
      <c r="O112" s="78">
        <f t="shared" si="45"/>
        <v>0</v>
      </c>
      <c r="P112" s="78">
        <f t="shared" si="45"/>
        <v>0</v>
      </c>
      <c r="Q112" s="78">
        <f t="shared" si="45"/>
        <v>0</v>
      </c>
      <c r="R112" s="78">
        <f t="shared" si="45"/>
        <v>-319300</v>
      </c>
      <c r="S112" s="78">
        <f t="shared" si="45"/>
        <v>-6080000</v>
      </c>
      <c r="T112" s="134">
        <f t="shared" si="45"/>
        <v>0</v>
      </c>
    </row>
    <row r="113" spans="2:20" ht="56.25">
      <c r="B113" s="114"/>
      <c r="C113" s="39" t="s">
        <v>383</v>
      </c>
      <c r="D113" s="131" t="s">
        <v>410</v>
      </c>
      <c r="E113" s="135" t="s">
        <v>21</v>
      </c>
      <c r="F113" s="135" t="s">
        <v>38</v>
      </c>
      <c r="G113" s="83">
        <v>9900210010</v>
      </c>
      <c r="H113" s="84"/>
      <c r="I113" s="87">
        <f t="shared" si="29"/>
        <v>700</v>
      </c>
      <c r="J113" s="87">
        <f t="shared" ref="J113:T113" si="46">J114</f>
        <v>3300000</v>
      </c>
      <c r="K113" s="87">
        <f t="shared" si="46"/>
        <v>0</v>
      </c>
      <c r="L113" s="78">
        <f t="shared" si="46"/>
        <v>0</v>
      </c>
      <c r="M113" s="78">
        <f t="shared" si="46"/>
        <v>0</v>
      </c>
      <c r="N113" s="78">
        <f t="shared" si="46"/>
        <v>0</v>
      </c>
      <c r="O113" s="78">
        <f t="shared" si="46"/>
        <v>0</v>
      </c>
      <c r="P113" s="78">
        <f t="shared" si="46"/>
        <v>0</v>
      </c>
      <c r="Q113" s="78">
        <f t="shared" si="46"/>
        <v>0</v>
      </c>
      <c r="R113" s="78">
        <f t="shared" si="46"/>
        <v>-319300</v>
      </c>
      <c r="S113" s="78">
        <f t="shared" si="46"/>
        <v>-2980000</v>
      </c>
      <c r="T113" s="134">
        <f t="shared" si="46"/>
        <v>0</v>
      </c>
    </row>
    <row r="114" spans="2:20" ht="37.5">
      <c r="B114" s="114"/>
      <c r="C114" s="39" t="s">
        <v>109</v>
      </c>
      <c r="D114" s="131" t="s">
        <v>410</v>
      </c>
      <c r="E114" s="135" t="s">
        <v>21</v>
      </c>
      <c r="F114" s="135" t="s">
        <v>38</v>
      </c>
      <c r="G114" s="83">
        <v>9900210010</v>
      </c>
      <c r="H114" s="84" t="s">
        <v>110</v>
      </c>
      <c r="I114" s="87">
        <f t="shared" si="29"/>
        <v>700</v>
      </c>
      <c r="J114" s="87">
        <v>3300000</v>
      </c>
      <c r="K114" s="87"/>
      <c r="L114" s="78"/>
      <c r="M114" s="78"/>
      <c r="N114" s="78"/>
      <c r="O114" s="78"/>
      <c r="P114" s="78"/>
      <c r="Q114" s="78"/>
      <c r="R114" s="78">
        <v>-319300</v>
      </c>
      <c r="S114" s="78">
        <v>-2980000</v>
      </c>
      <c r="T114" s="134"/>
    </row>
    <row r="115" spans="2:20" ht="37.5">
      <c r="B115" s="114"/>
      <c r="C115" s="39" t="s">
        <v>384</v>
      </c>
      <c r="D115" s="131" t="s">
        <v>410</v>
      </c>
      <c r="E115" s="135" t="s">
        <v>21</v>
      </c>
      <c r="F115" s="135" t="s">
        <v>38</v>
      </c>
      <c r="G115" s="83">
        <v>9900210020</v>
      </c>
      <c r="H115" s="84"/>
      <c r="I115" s="87">
        <f t="shared" si="29"/>
        <v>200000</v>
      </c>
      <c r="J115" s="87">
        <f t="shared" ref="J115:T115" si="47">J116</f>
        <v>3300000</v>
      </c>
      <c r="K115" s="87">
        <f t="shared" si="47"/>
        <v>0</v>
      </c>
      <c r="L115" s="78">
        <f t="shared" si="47"/>
        <v>0</v>
      </c>
      <c r="M115" s="78">
        <f t="shared" si="47"/>
        <v>0</v>
      </c>
      <c r="N115" s="78">
        <f t="shared" si="47"/>
        <v>0</v>
      </c>
      <c r="O115" s="78">
        <f t="shared" si="47"/>
        <v>0</v>
      </c>
      <c r="P115" s="78">
        <f t="shared" si="47"/>
        <v>0</v>
      </c>
      <c r="Q115" s="78">
        <f t="shared" si="47"/>
        <v>0</v>
      </c>
      <c r="R115" s="78">
        <f t="shared" si="47"/>
        <v>0</v>
      </c>
      <c r="S115" s="78">
        <f t="shared" si="47"/>
        <v>-3100000</v>
      </c>
      <c r="T115" s="134">
        <f t="shared" si="47"/>
        <v>0</v>
      </c>
    </row>
    <row r="116" spans="2:20" ht="37.5">
      <c r="B116" s="114"/>
      <c r="C116" s="39" t="s">
        <v>109</v>
      </c>
      <c r="D116" s="131" t="s">
        <v>410</v>
      </c>
      <c r="E116" s="135" t="s">
        <v>21</v>
      </c>
      <c r="F116" s="135" t="s">
        <v>38</v>
      </c>
      <c r="G116" s="83">
        <v>9900210020</v>
      </c>
      <c r="H116" s="84" t="s">
        <v>110</v>
      </c>
      <c r="I116" s="87">
        <f t="shared" si="29"/>
        <v>200000</v>
      </c>
      <c r="J116" s="87">
        <v>3300000</v>
      </c>
      <c r="K116" s="87"/>
      <c r="L116" s="78"/>
      <c r="M116" s="78"/>
      <c r="N116" s="78"/>
      <c r="O116" s="78"/>
      <c r="P116" s="78"/>
      <c r="Q116" s="78"/>
      <c r="R116" s="78">
        <v>0</v>
      </c>
      <c r="S116" s="78">
        <v>-3100000</v>
      </c>
      <c r="T116" s="134"/>
    </row>
    <row r="117" spans="2:20" ht="56.25">
      <c r="B117" s="114"/>
      <c r="C117" s="39" t="s">
        <v>39</v>
      </c>
      <c r="D117" s="131" t="s">
        <v>410</v>
      </c>
      <c r="E117" s="135" t="s">
        <v>21</v>
      </c>
      <c r="F117" s="135" t="s">
        <v>40</v>
      </c>
      <c r="G117" s="83"/>
      <c r="H117" s="84"/>
      <c r="I117" s="87">
        <f t="shared" si="29"/>
        <v>252000</v>
      </c>
      <c r="J117" s="87">
        <f t="shared" ref="J117:T120" si="48">J118</f>
        <v>252000</v>
      </c>
      <c r="K117" s="87">
        <f t="shared" si="48"/>
        <v>0</v>
      </c>
      <c r="L117" s="78">
        <f t="shared" si="48"/>
        <v>0</v>
      </c>
      <c r="M117" s="78">
        <f t="shared" si="48"/>
        <v>0</v>
      </c>
      <c r="N117" s="78">
        <f t="shared" si="48"/>
        <v>0</v>
      </c>
      <c r="O117" s="78">
        <f t="shared" si="48"/>
        <v>0</v>
      </c>
      <c r="P117" s="78">
        <f t="shared" si="48"/>
        <v>0</v>
      </c>
      <c r="Q117" s="78">
        <f t="shared" si="48"/>
        <v>0</v>
      </c>
      <c r="R117" s="78">
        <f t="shared" si="48"/>
        <v>0</v>
      </c>
      <c r="S117" s="78">
        <f t="shared" si="48"/>
        <v>0</v>
      </c>
      <c r="T117" s="134">
        <f t="shared" si="48"/>
        <v>0</v>
      </c>
    </row>
    <row r="118" spans="2:20" ht="37.5">
      <c r="B118" s="114"/>
      <c r="C118" s="39" t="s">
        <v>103</v>
      </c>
      <c r="D118" s="131" t="s">
        <v>410</v>
      </c>
      <c r="E118" s="135" t="s">
        <v>21</v>
      </c>
      <c r="F118" s="135" t="s">
        <v>40</v>
      </c>
      <c r="G118" s="83">
        <v>5000000000</v>
      </c>
      <c r="H118" s="84"/>
      <c r="I118" s="87">
        <f t="shared" si="29"/>
        <v>252000</v>
      </c>
      <c r="J118" s="87">
        <f t="shared" si="48"/>
        <v>252000</v>
      </c>
      <c r="K118" s="87">
        <f t="shared" si="48"/>
        <v>0</v>
      </c>
      <c r="L118" s="78">
        <f t="shared" si="48"/>
        <v>0</v>
      </c>
      <c r="M118" s="78">
        <f t="shared" si="48"/>
        <v>0</v>
      </c>
      <c r="N118" s="78">
        <f t="shared" si="48"/>
        <v>0</v>
      </c>
      <c r="O118" s="78">
        <f t="shared" si="48"/>
        <v>0</v>
      </c>
      <c r="P118" s="78">
        <f t="shared" si="48"/>
        <v>0</v>
      </c>
      <c r="Q118" s="78">
        <f t="shared" si="48"/>
        <v>0</v>
      </c>
      <c r="R118" s="78">
        <f t="shared" si="48"/>
        <v>0</v>
      </c>
      <c r="S118" s="78">
        <f t="shared" si="48"/>
        <v>0</v>
      </c>
      <c r="T118" s="134">
        <f t="shared" si="48"/>
        <v>0</v>
      </c>
    </row>
    <row r="119" spans="2:20" ht="37.5">
      <c r="B119" s="114"/>
      <c r="C119" s="39" t="s">
        <v>414</v>
      </c>
      <c r="D119" s="131" t="s">
        <v>410</v>
      </c>
      <c r="E119" s="135" t="s">
        <v>21</v>
      </c>
      <c r="F119" s="135" t="s">
        <v>40</v>
      </c>
      <c r="G119" s="83">
        <v>5010000000</v>
      </c>
      <c r="H119" s="84"/>
      <c r="I119" s="87">
        <f t="shared" si="29"/>
        <v>252000</v>
      </c>
      <c r="J119" s="87">
        <f t="shared" si="48"/>
        <v>252000</v>
      </c>
      <c r="K119" s="87">
        <f t="shared" si="48"/>
        <v>0</v>
      </c>
      <c r="L119" s="78">
        <f t="shared" si="48"/>
        <v>0</v>
      </c>
      <c r="M119" s="78">
        <f t="shared" si="48"/>
        <v>0</v>
      </c>
      <c r="N119" s="78">
        <f t="shared" si="48"/>
        <v>0</v>
      </c>
      <c r="O119" s="78">
        <f t="shared" si="48"/>
        <v>0</v>
      </c>
      <c r="P119" s="78">
        <f t="shared" si="48"/>
        <v>0</v>
      </c>
      <c r="Q119" s="78">
        <f t="shared" si="48"/>
        <v>0</v>
      </c>
      <c r="R119" s="78">
        <f t="shared" si="48"/>
        <v>0</v>
      </c>
      <c r="S119" s="78">
        <f t="shared" si="48"/>
        <v>0</v>
      </c>
      <c r="T119" s="134">
        <f t="shared" si="48"/>
        <v>0</v>
      </c>
    </row>
    <row r="120" spans="2:20" ht="168.75">
      <c r="B120" s="114"/>
      <c r="C120" s="39" t="s">
        <v>108</v>
      </c>
      <c r="D120" s="131" t="s">
        <v>410</v>
      </c>
      <c r="E120" s="135" t="s">
        <v>21</v>
      </c>
      <c r="F120" s="135" t="s">
        <v>40</v>
      </c>
      <c r="G120" s="83">
        <v>5010060070</v>
      </c>
      <c r="H120" s="84"/>
      <c r="I120" s="87">
        <f t="shared" si="29"/>
        <v>252000</v>
      </c>
      <c r="J120" s="87">
        <f t="shared" si="48"/>
        <v>252000</v>
      </c>
      <c r="K120" s="87">
        <f t="shared" si="48"/>
        <v>0</v>
      </c>
      <c r="L120" s="78">
        <f t="shared" si="48"/>
        <v>0</v>
      </c>
      <c r="M120" s="78">
        <f t="shared" si="48"/>
        <v>0</v>
      </c>
      <c r="N120" s="78">
        <f t="shared" si="48"/>
        <v>0</v>
      </c>
      <c r="O120" s="78">
        <f t="shared" si="48"/>
        <v>0</v>
      </c>
      <c r="P120" s="78">
        <f t="shared" si="48"/>
        <v>0</v>
      </c>
      <c r="Q120" s="78">
        <f t="shared" si="48"/>
        <v>0</v>
      </c>
      <c r="R120" s="78">
        <f t="shared" si="48"/>
        <v>0</v>
      </c>
      <c r="S120" s="78">
        <f t="shared" si="48"/>
        <v>0</v>
      </c>
      <c r="T120" s="134">
        <f t="shared" si="48"/>
        <v>0</v>
      </c>
    </row>
    <row r="121" spans="2:20" ht="37.5">
      <c r="B121" s="114"/>
      <c r="C121" s="39" t="s">
        <v>109</v>
      </c>
      <c r="D121" s="131" t="s">
        <v>410</v>
      </c>
      <c r="E121" s="135" t="s">
        <v>21</v>
      </c>
      <c r="F121" s="135" t="s">
        <v>40</v>
      </c>
      <c r="G121" s="83">
        <v>5010060070</v>
      </c>
      <c r="H121" s="84" t="s">
        <v>110</v>
      </c>
      <c r="I121" s="87">
        <f t="shared" si="29"/>
        <v>252000</v>
      </c>
      <c r="J121" s="87">
        <v>252000</v>
      </c>
      <c r="K121" s="87"/>
      <c r="L121" s="78"/>
      <c r="M121" s="78"/>
      <c r="N121" s="78"/>
      <c r="O121" s="78"/>
      <c r="P121" s="78"/>
      <c r="Q121" s="78"/>
      <c r="R121" s="78"/>
      <c r="S121" s="78"/>
      <c r="T121" s="134"/>
    </row>
    <row r="122" spans="2:20" ht="37.5">
      <c r="B122" s="114"/>
      <c r="C122" s="39" t="s">
        <v>41</v>
      </c>
      <c r="D122" s="131" t="s">
        <v>410</v>
      </c>
      <c r="E122" s="135" t="s">
        <v>21</v>
      </c>
      <c r="F122" s="135" t="s">
        <v>42</v>
      </c>
      <c r="G122" s="83"/>
      <c r="H122" s="84"/>
      <c r="I122" s="87">
        <f t="shared" si="29"/>
        <v>7070000</v>
      </c>
      <c r="J122" s="87">
        <f>J123+J128+J135</f>
        <v>6420000</v>
      </c>
      <c r="K122" s="87">
        <f>K123+K128+K135</f>
        <v>0</v>
      </c>
      <c r="L122" s="78">
        <f>L123+L128+L135</f>
        <v>0</v>
      </c>
      <c r="M122" s="78">
        <f>M123+M128+M135</f>
        <v>0</v>
      </c>
      <c r="N122" s="78">
        <f>N123+N128+N135+N139</f>
        <v>500000</v>
      </c>
      <c r="O122" s="78">
        <f>O123+O128+O135</f>
        <v>0</v>
      </c>
      <c r="P122" s="78">
        <f>P123+P128+P135</f>
        <v>0</v>
      </c>
      <c r="Q122" s="78">
        <f>Q123+Q128+Q135</f>
        <v>-150000</v>
      </c>
      <c r="R122" s="78">
        <f>R123+R128+R135</f>
        <v>0</v>
      </c>
      <c r="S122" s="78">
        <f>S123+S128+S135+S139</f>
        <v>300000</v>
      </c>
      <c r="T122" s="78">
        <f>T123+T128+T135+T139</f>
        <v>0</v>
      </c>
    </row>
    <row r="123" spans="2:20" ht="75">
      <c r="B123" s="114"/>
      <c r="C123" s="39" t="s">
        <v>313</v>
      </c>
      <c r="D123" s="131" t="s">
        <v>410</v>
      </c>
      <c r="E123" s="135" t="s">
        <v>21</v>
      </c>
      <c r="F123" s="135" t="s">
        <v>42</v>
      </c>
      <c r="G123" s="83">
        <v>6600000000</v>
      </c>
      <c r="H123" s="84"/>
      <c r="I123" s="87">
        <f t="shared" si="29"/>
        <v>5970000</v>
      </c>
      <c r="J123" s="87">
        <f t="shared" ref="J123:T124" si="49">J124</f>
        <v>5970000</v>
      </c>
      <c r="K123" s="87">
        <f t="shared" si="49"/>
        <v>0</v>
      </c>
      <c r="L123" s="78">
        <f t="shared" si="49"/>
        <v>0</v>
      </c>
      <c r="M123" s="78">
        <f t="shared" si="49"/>
        <v>0</v>
      </c>
      <c r="N123" s="78">
        <f t="shared" si="49"/>
        <v>0</v>
      </c>
      <c r="O123" s="78">
        <f t="shared" si="49"/>
        <v>0</v>
      </c>
      <c r="P123" s="78">
        <f t="shared" si="49"/>
        <v>0</v>
      </c>
      <c r="Q123" s="78">
        <f t="shared" si="49"/>
        <v>0</v>
      </c>
      <c r="R123" s="78">
        <f t="shared" si="49"/>
        <v>0</v>
      </c>
      <c r="S123" s="78">
        <f t="shared" si="49"/>
        <v>0</v>
      </c>
      <c r="T123" s="134">
        <f t="shared" si="49"/>
        <v>0</v>
      </c>
    </row>
    <row r="124" spans="2:20" ht="37.5">
      <c r="B124" s="114"/>
      <c r="C124" s="39" t="s">
        <v>314</v>
      </c>
      <c r="D124" s="131" t="s">
        <v>410</v>
      </c>
      <c r="E124" s="135" t="s">
        <v>21</v>
      </c>
      <c r="F124" s="135" t="s">
        <v>42</v>
      </c>
      <c r="G124" s="83">
        <v>6610000000</v>
      </c>
      <c r="H124" s="84"/>
      <c r="I124" s="87">
        <f t="shared" si="29"/>
        <v>5970000</v>
      </c>
      <c r="J124" s="87">
        <f t="shared" si="49"/>
        <v>5970000</v>
      </c>
      <c r="K124" s="87">
        <f t="shared" si="49"/>
        <v>0</v>
      </c>
      <c r="L124" s="78">
        <f t="shared" si="49"/>
        <v>0</v>
      </c>
      <c r="M124" s="78">
        <f t="shared" si="49"/>
        <v>0</v>
      </c>
      <c r="N124" s="78">
        <f t="shared" si="49"/>
        <v>0</v>
      </c>
      <c r="O124" s="78">
        <f t="shared" si="49"/>
        <v>0</v>
      </c>
      <c r="P124" s="78">
        <f t="shared" si="49"/>
        <v>0</v>
      </c>
      <c r="Q124" s="78">
        <f t="shared" si="49"/>
        <v>0</v>
      </c>
      <c r="R124" s="78">
        <f t="shared" si="49"/>
        <v>0</v>
      </c>
      <c r="S124" s="78">
        <f t="shared" si="49"/>
        <v>0</v>
      </c>
      <c r="T124" s="134">
        <f t="shared" si="49"/>
        <v>0</v>
      </c>
    </row>
    <row r="125" spans="2:20" ht="75">
      <c r="B125" s="114"/>
      <c r="C125" s="39" t="s">
        <v>415</v>
      </c>
      <c r="D125" s="131" t="s">
        <v>410</v>
      </c>
      <c r="E125" s="135" t="s">
        <v>21</v>
      </c>
      <c r="F125" s="135" t="s">
        <v>42</v>
      </c>
      <c r="G125" s="83">
        <v>6610010040</v>
      </c>
      <c r="H125" s="84"/>
      <c r="I125" s="87">
        <f t="shared" si="29"/>
        <v>5970000</v>
      </c>
      <c r="J125" s="87">
        <f t="shared" ref="J125:P125" si="50">J126</f>
        <v>5970000</v>
      </c>
      <c r="K125" s="87">
        <f t="shared" si="50"/>
        <v>0</v>
      </c>
      <c r="L125" s="78">
        <f t="shared" si="50"/>
        <v>0</v>
      </c>
      <c r="M125" s="78">
        <f t="shared" si="50"/>
        <v>0</v>
      </c>
      <c r="N125" s="78">
        <f t="shared" si="50"/>
        <v>0</v>
      </c>
      <c r="O125" s="78">
        <f t="shared" si="50"/>
        <v>0</v>
      </c>
      <c r="P125" s="78">
        <f t="shared" si="50"/>
        <v>0</v>
      </c>
      <c r="Q125" s="78">
        <f>Q126+Q127</f>
        <v>0</v>
      </c>
      <c r="R125" s="78">
        <f>R126</f>
        <v>0</v>
      </c>
      <c r="S125" s="78">
        <f>S126</f>
        <v>0</v>
      </c>
      <c r="T125" s="134">
        <f>T126</f>
        <v>0</v>
      </c>
    </row>
    <row r="126" spans="2:20" ht="37.5">
      <c r="B126" s="114"/>
      <c r="C126" s="39" t="s">
        <v>109</v>
      </c>
      <c r="D126" s="131" t="s">
        <v>410</v>
      </c>
      <c r="E126" s="135" t="s">
        <v>21</v>
      </c>
      <c r="F126" s="135" t="s">
        <v>42</v>
      </c>
      <c r="G126" s="83">
        <v>6610010040</v>
      </c>
      <c r="H126" s="84" t="s">
        <v>110</v>
      </c>
      <c r="I126" s="87">
        <f t="shared" si="29"/>
        <v>5949000</v>
      </c>
      <c r="J126" s="87">
        <v>5970000</v>
      </c>
      <c r="K126" s="87"/>
      <c r="L126" s="78"/>
      <c r="M126" s="78"/>
      <c r="N126" s="78"/>
      <c r="O126" s="78"/>
      <c r="P126" s="78"/>
      <c r="Q126" s="78">
        <v>-21000</v>
      </c>
      <c r="R126" s="78"/>
      <c r="S126" s="78"/>
      <c r="T126" s="134"/>
    </row>
    <row r="127" spans="2:20">
      <c r="B127" s="114"/>
      <c r="C127" s="39" t="s">
        <v>112</v>
      </c>
      <c r="D127" s="131" t="s">
        <v>410</v>
      </c>
      <c r="E127" s="135" t="s">
        <v>21</v>
      </c>
      <c r="F127" s="135" t="s">
        <v>42</v>
      </c>
      <c r="G127" s="83">
        <v>6610010040</v>
      </c>
      <c r="H127" s="84" t="s">
        <v>113</v>
      </c>
      <c r="I127" s="87">
        <f t="shared" si="29"/>
        <v>21000</v>
      </c>
      <c r="J127" s="87"/>
      <c r="K127" s="87"/>
      <c r="L127" s="78"/>
      <c r="M127" s="78"/>
      <c r="N127" s="78"/>
      <c r="O127" s="78"/>
      <c r="P127" s="78"/>
      <c r="Q127" s="78">
        <v>21000</v>
      </c>
      <c r="R127" s="78"/>
      <c r="S127" s="78"/>
      <c r="T127" s="134"/>
    </row>
    <row r="128" spans="2:20" ht="56.25">
      <c r="B128" s="114"/>
      <c r="C128" s="39" t="s">
        <v>317</v>
      </c>
      <c r="D128" s="131" t="s">
        <v>410</v>
      </c>
      <c r="E128" s="135" t="s">
        <v>21</v>
      </c>
      <c r="F128" s="135" t="s">
        <v>42</v>
      </c>
      <c r="G128" s="83">
        <v>6700000000</v>
      </c>
      <c r="H128" s="84"/>
      <c r="I128" s="87">
        <f t="shared" si="29"/>
        <v>200000</v>
      </c>
      <c r="J128" s="87">
        <f t="shared" ref="J128:T128" si="51">J129+J132</f>
        <v>350000</v>
      </c>
      <c r="K128" s="87">
        <f t="shared" si="51"/>
        <v>0</v>
      </c>
      <c r="L128" s="78">
        <f t="shared" si="51"/>
        <v>0</v>
      </c>
      <c r="M128" s="78">
        <f t="shared" si="51"/>
        <v>0</v>
      </c>
      <c r="N128" s="78">
        <f t="shared" si="51"/>
        <v>0</v>
      </c>
      <c r="O128" s="78">
        <f t="shared" si="51"/>
        <v>0</v>
      </c>
      <c r="P128" s="78">
        <f t="shared" si="51"/>
        <v>0</v>
      </c>
      <c r="Q128" s="78">
        <f t="shared" si="51"/>
        <v>-150000</v>
      </c>
      <c r="R128" s="78">
        <f t="shared" si="51"/>
        <v>0</v>
      </c>
      <c r="S128" s="78">
        <f t="shared" si="51"/>
        <v>0</v>
      </c>
      <c r="T128" s="134">
        <f t="shared" si="51"/>
        <v>0</v>
      </c>
    </row>
    <row r="129" spans="2:20" ht="37.5">
      <c r="B129" s="114"/>
      <c r="C129" s="39" t="s">
        <v>318</v>
      </c>
      <c r="D129" s="131" t="s">
        <v>410</v>
      </c>
      <c r="E129" s="135" t="s">
        <v>21</v>
      </c>
      <c r="F129" s="135" t="s">
        <v>42</v>
      </c>
      <c r="G129" s="83">
        <v>6710000000</v>
      </c>
      <c r="H129" s="84"/>
      <c r="I129" s="87">
        <f t="shared" si="29"/>
        <v>50000</v>
      </c>
      <c r="J129" s="87">
        <f t="shared" ref="J129:T130" si="52">J130</f>
        <v>200000</v>
      </c>
      <c r="K129" s="87">
        <f t="shared" si="52"/>
        <v>0</v>
      </c>
      <c r="L129" s="78">
        <f t="shared" si="52"/>
        <v>0</v>
      </c>
      <c r="M129" s="78">
        <f t="shared" si="52"/>
        <v>0</v>
      </c>
      <c r="N129" s="78">
        <f t="shared" si="52"/>
        <v>0</v>
      </c>
      <c r="O129" s="78">
        <f t="shared" si="52"/>
        <v>0</v>
      </c>
      <c r="P129" s="78">
        <f t="shared" si="52"/>
        <v>0</v>
      </c>
      <c r="Q129" s="78">
        <f t="shared" si="52"/>
        <v>-150000</v>
      </c>
      <c r="R129" s="78">
        <f t="shared" si="52"/>
        <v>0</v>
      </c>
      <c r="S129" s="78">
        <f t="shared" si="52"/>
        <v>0</v>
      </c>
      <c r="T129" s="134">
        <f t="shared" si="52"/>
        <v>0</v>
      </c>
    </row>
    <row r="130" spans="2:20">
      <c r="B130" s="114"/>
      <c r="C130" s="39" t="s">
        <v>319</v>
      </c>
      <c r="D130" s="131" t="s">
        <v>410</v>
      </c>
      <c r="E130" s="135" t="s">
        <v>21</v>
      </c>
      <c r="F130" s="135" t="s">
        <v>42</v>
      </c>
      <c r="G130" s="83">
        <v>6710010220</v>
      </c>
      <c r="H130" s="84"/>
      <c r="I130" s="87">
        <f t="shared" si="29"/>
        <v>50000</v>
      </c>
      <c r="J130" s="87">
        <f t="shared" si="52"/>
        <v>200000</v>
      </c>
      <c r="K130" s="87">
        <f t="shared" si="52"/>
        <v>0</v>
      </c>
      <c r="L130" s="78">
        <f t="shared" si="52"/>
        <v>0</v>
      </c>
      <c r="M130" s="78">
        <f t="shared" si="52"/>
        <v>0</v>
      </c>
      <c r="N130" s="78">
        <f t="shared" si="52"/>
        <v>0</v>
      </c>
      <c r="O130" s="78">
        <f t="shared" si="52"/>
        <v>0</v>
      </c>
      <c r="P130" s="78">
        <f t="shared" si="52"/>
        <v>0</v>
      </c>
      <c r="Q130" s="78">
        <f t="shared" si="52"/>
        <v>-150000</v>
      </c>
      <c r="R130" s="78">
        <f t="shared" si="52"/>
        <v>0</v>
      </c>
      <c r="S130" s="78">
        <f t="shared" si="52"/>
        <v>0</v>
      </c>
      <c r="T130" s="134">
        <f t="shared" si="52"/>
        <v>0</v>
      </c>
    </row>
    <row r="131" spans="2:20" ht="37.5">
      <c r="B131" s="114"/>
      <c r="C131" s="39" t="s">
        <v>109</v>
      </c>
      <c r="D131" s="131" t="s">
        <v>410</v>
      </c>
      <c r="E131" s="135" t="s">
        <v>21</v>
      </c>
      <c r="F131" s="135" t="s">
        <v>42</v>
      </c>
      <c r="G131" s="83">
        <v>6710010220</v>
      </c>
      <c r="H131" s="84" t="s">
        <v>110</v>
      </c>
      <c r="I131" s="87">
        <f t="shared" si="29"/>
        <v>50000</v>
      </c>
      <c r="J131" s="87">
        <v>200000</v>
      </c>
      <c r="K131" s="87"/>
      <c r="L131" s="78"/>
      <c r="M131" s="78"/>
      <c r="N131" s="78"/>
      <c r="O131" s="78"/>
      <c r="P131" s="78"/>
      <c r="Q131" s="78">
        <v>-150000</v>
      </c>
      <c r="R131" s="78"/>
      <c r="S131" s="78"/>
      <c r="T131" s="134"/>
    </row>
    <row r="132" spans="2:20" ht="56.25">
      <c r="B132" s="114"/>
      <c r="C132" s="39" t="s">
        <v>320</v>
      </c>
      <c r="D132" s="131" t="s">
        <v>410</v>
      </c>
      <c r="E132" s="135" t="s">
        <v>21</v>
      </c>
      <c r="F132" s="135" t="s">
        <v>42</v>
      </c>
      <c r="G132" s="83">
        <v>6720000000</v>
      </c>
      <c r="H132" s="84"/>
      <c r="I132" s="87">
        <f t="shared" si="29"/>
        <v>150000</v>
      </c>
      <c r="J132" s="87">
        <f t="shared" ref="J132:T133" si="53">J133</f>
        <v>150000</v>
      </c>
      <c r="K132" s="87">
        <f t="shared" si="53"/>
        <v>0</v>
      </c>
      <c r="L132" s="78">
        <f t="shared" si="53"/>
        <v>0</v>
      </c>
      <c r="M132" s="78">
        <f t="shared" si="53"/>
        <v>0</v>
      </c>
      <c r="N132" s="78">
        <f t="shared" si="53"/>
        <v>0</v>
      </c>
      <c r="O132" s="78">
        <f t="shared" si="53"/>
        <v>0</v>
      </c>
      <c r="P132" s="78">
        <f t="shared" si="53"/>
        <v>0</v>
      </c>
      <c r="Q132" s="78">
        <f t="shared" si="53"/>
        <v>0</v>
      </c>
      <c r="R132" s="78">
        <f t="shared" si="53"/>
        <v>0</v>
      </c>
      <c r="S132" s="78">
        <f t="shared" si="53"/>
        <v>0</v>
      </c>
      <c r="T132" s="134">
        <f t="shared" si="53"/>
        <v>0</v>
      </c>
    </row>
    <row r="133" spans="2:20" ht="37.5">
      <c r="B133" s="114"/>
      <c r="C133" s="39" t="s">
        <v>321</v>
      </c>
      <c r="D133" s="131" t="s">
        <v>410</v>
      </c>
      <c r="E133" s="135" t="s">
        <v>21</v>
      </c>
      <c r="F133" s="135" t="s">
        <v>42</v>
      </c>
      <c r="G133" s="83">
        <v>6720010530</v>
      </c>
      <c r="H133" s="84"/>
      <c r="I133" s="87">
        <f t="shared" si="29"/>
        <v>150000</v>
      </c>
      <c r="J133" s="87">
        <f t="shared" si="53"/>
        <v>150000</v>
      </c>
      <c r="K133" s="87">
        <f t="shared" si="53"/>
        <v>0</v>
      </c>
      <c r="L133" s="78">
        <f t="shared" si="53"/>
        <v>0</v>
      </c>
      <c r="M133" s="78">
        <f t="shared" si="53"/>
        <v>0</v>
      </c>
      <c r="N133" s="78">
        <f t="shared" si="53"/>
        <v>0</v>
      </c>
      <c r="O133" s="78">
        <f t="shared" si="53"/>
        <v>0</v>
      </c>
      <c r="P133" s="78">
        <f t="shared" si="53"/>
        <v>0</v>
      </c>
      <c r="Q133" s="78">
        <f t="shared" si="53"/>
        <v>0</v>
      </c>
      <c r="R133" s="78">
        <f t="shared" si="53"/>
        <v>0</v>
      </c>
      <c r="S133" s="78">
        <f t="shared" si="53"/>
        <v>0</v>
      </c>
      <c r="T133" s="134">
        <f t="shared" si="53"/>
        <v>0</v>
      </c>
    </row>
    <row r="134" spans="2:20" ht="37.5">
      <c r="B134" s="114"/>
      <c r="C134" s="39" t="s">
        <v>109</v>
      </c>
      <c r="D134" s="131" t="s">
        <v>410</v>
      </c>
      <c r="E134" s="135" t="s">
        <v>21</v>
      </c>
      <c r="F134" s="135" t="s">
        <v>42</v>
      </c>
      <c r="G134" s="83">
        <v>6720010530</v>
      </c>
      <c r="H134" s="84" t="s">
        <v>110</v>
      </c>
      <c r="I134" s="87">
        <f t="shared" si="29"/>
        <v>150000</v>
      </c>
      <c r="J134" s="87">
        <v>150000</v>
      </c>
      <c r="K134" s="87">
        <v>0</v>
      </c>
      <c r="L134" s="78">
        <v>0</v>
      </c>
      <c r="M134" s="78">
        <v>0</v>
      </c>
      <c r="N134" s="78">
        <v>0</v>
      </c>
      <c r="O134" s="78">
        <v>0</v>
      </c>
      <c r="P134" s="78">
        <v>0</v>
      </c>
      <c r="Q134" s="78">
        <v>0</v>
      </c>
      <c r="R134" s="78">
        <v>0</v>
      </c>
      <c r="S134" s="78">
        <v>0</v>
      </c>
      <c r="T134" s="134">
        <v>0</v>
      </c>
    </row>
    <row r="135" spans="2:20">
      <c r="B135" s="114"/>
      <c r="C135" s="39" t="s">
        <v>323</v>
      </c>
      <c r="D135" s="131" t="s">
        <v>410</v>
      </c>
      <c r="E135" s="135" t="s">
        <v>21</v>
      </c>
      <c r="F135" s="135" t="s">
        <v>42</v>
      </c>
      <c r="G135" s="83">
        <v>6800000000</v>
      </c>
      <c r="H135" s="84"/>
      <c r="I135" s="87">
        <f t="shared" si="29"/>
        <v>100000</v>
      </c>
      <c r="J135" s="87">
        <f t="shared" ref="J135:T137" si="54">J136</f>
        <v>100000</v>
      </c>
      <c r="K135" s="87">
        <f t="shared" si="54"/>
        <v>0</v>
      </c>
      <c r="L135" s="78">
        <f t="shared" si="54"/>
        <v>0</v>
      </c>
      <c r="M135" s="78">
        <f t="shared" si="54"/>
        <v>0</v>
      </c>
      <c r="N135" s="78">
        <f t="shared" si="54"/>
        <v>0</v>
      </c>
      <c r="O135" s="78">
        <f t="shared" si="54"/>
        <v>0</v>
      </c>
      <c r="P135" s="78">
        <f t="shared" si="54"/>
        <v>0</v>
      </c>
      <c r="Q135" s="78">
        <f t="shared" si="54"/>
        <v>0</v>
      </c>
      <c r="R135" s="78">
        <f t="shared" si="54"/>
        <v>0</v>
      </c>
      <c r="S135" s="78">
        <f t="shared" si="54"/>
        <v>0</v>
      </c>
      <c r="T135" s="134">
        <f t="shared" si="54"/>
        <v>0</v>
      </c>
    </row>
    <row r="136" spans="2:20" ht="37.5">
      <c r="B136" s="114"/>
      <c r="C136" s="39" t="s">
        <v>324</v>
      </c>
      <c r="D136" s="131" t="s">
        <v>410</v>
      </c>
      <c r="E136" s="135" t="s">
        <v>21</v>
      </c>
      <c r="F136" s="135" t="s">
        <v>42</v>
      </c>
      <c r="G136" s="83">
        <v>6810000000</v>
      </c>
      <c r="H136" s="84"/>
      <c r="I136" s="87">
        <f t="shared" ref="I136:I199" si="55">SUM(J136:T136)</f>
        <v>100000</v>
      </c>
      <c r="J136" s="87">
        <f t="shared" si="54"/>
        <v>100000</v>
      </c>
      <c r="K136" s="87">
        <f t="shared" si="54"/>
        <v>0</v>
      </c>
      <c r="L136" s="78">
        <f t="shared" si="54"/>
        <v>0</v>
      </c>
      <c r="M136" s="78">
        <f t="shared" si="54"/>
        <v>0</v>
      </c>
      <c r="N136" s="78">
        <f t="shared" si="54"/>
        <v>0</v>
      </c>
      <c r="O136" s="78">
        <f t="shared" si="54"/>
        <v>0</v>
      </c>
      <c r="P136" s="78">
        <f t="shared" si="54"/>
        <v>0</v>
      </c>
      <c r="Q136" s="78">
        <f t="shared" si="54"/>
        <v>0</v>
      </c>
      <c r="R136" s="78">
        <f t="shared" si="54"/>
        <v>0</v>
      </c>
      <c r="S136" s="78">
        <f t="shared" si="54"/>
        <v>0</v>
      </c>
      <c r="T136" s="134">
        <f t="shared" si="54"/>
        <v>0</v>
      </c>
    </row>
    <row r="137" spans="2:20">
      <c r="B137" s="114"/>
      <c r="C137" s="39" t="s">
        <v>325</v>
      </c>
      <c r="D137" s="131" t="s">
        <v>410</v>
      </c>
      <c r="E137" s="135" t="s">
        <v>21</v>
      </c>
      <c r="F137" s="135" t="s">
        <v>42</v>
      </c>
      <c r="G137" s="83">
        <v>6810010490</v>
      </c>
      <c r="H137" s="84"/>
      <c r="I137" s="87">
        <f t="shared" si="55"/>
        <v>100000</v>
      </c>
      <c r="J137" s="87">
        <f t="shared" si="54"/>
        <v>100000</v>
      </c>
      <c r="K137" s="87">
        <f t="shared" si="54"/>
        <v>0</v>
      </c>
      <c r="L137" s="78">
        <f t="shared" si="54"/>
        <v>0</v>
      </c>
      <c r="M137" s="78">
        <f t="shared" si="54"/>
        <v>0</v>
      </c>
      <c r="N137" s="78">
        <f t="shared" si="54"/>
        <v>0</v>
      </c>
      <c r="O137" s="78">
        <f t="shared" si="54"/>
        <v>0</v>
      </c>
      <c r="P137" s="78">
        <f t="shared" si="54"/>
        <v>0</v>
      </c>
      <c r="Q137" s="78">
        <f t="shared" si="54"/>
        <v>0</v>
      </c>
      <c r="R137" s="78">
        <f t="shared" si="54"/>
        <v>0</v>
      </c>
      <c r="S137" s="78">
        <f t="shared" si="54"/>
        <v>0</v>
      </c>
      <c r="T137" s="134">
        <f t="shared" si="54"/>
        <v>0</v>
      </c>
    </row>
    <row r="138" spans="2:20" ht="37.5">
      <c r="B138" s="114"/>
      <c r="C138" s="39" t="s">
        <v>109</v>
      </c>
      <c r="D138" s="131" t="s">
        <v>410</v>
      </c>
      <c r="E138" s="135" t="s">
        <v>21</v>
      </c>
      <c r="F138" s="135" t="s">
        <v>42</v>
      </c>
      <c r="G138" s="83">
        <v>6810010490</v>
      </c>
      <c r="H138" s="84" t="s">
        <v>110</v>
      </c>
      <c r="I138" s="87">
        <f t="shared" si="55"/>
        <v>100000</v>
      </c>
      <c r="J138" s="87">
        <v>100000</v>
      </c>
      <c r="K138" s="87">
        <v>0</v>
      </c>
      <c r="L138" s="78">
        <v>0</v>
      </c>
      <c r="M138" s="78">
        <v>0</v>
      </c>
      <c r="N138" s="78">
        <v>0</v>
      </c>
      <c r="O138" s="78">
        <v>0</v>
      </c>
      <c r="P138" s="78">
        <v>0</v>
      </c>
      <c r="Q138" s="78">
        <v>0</v>
      </c>
      <c r="R138" s="78">
        <v>0</v>
      </c>
      <c r="S138" s="78">
        <v>0</v>
      </c>
      <c r="T138" s="134">
        <v>0</v>
      </c>
    </row>
    <row r="139" spans="2:20" ht="37.5">
      <c r="B139" s="114"/>
      <c r="C139" s="39" t="s">
        <v>343</v>
      </c>
      <c r="D139" s="131" t="s">
        <v>410</v>
      </c>
      <c r="E139" s="135" t="s">
        <v>21</v>
      </c>
      <c r="F139" s="135" t="s">
        <v>42</v>
      </c>
      <c r="G139" s="83">
        <v>7100000000</v>
      </c>
      <c r="H139" s="84"/>
      <c r="I139" s="87">
        <f t="shared" si="55"/>
        <v>800000</v>
      </c>
      <c r="J139" s="87"/>
      <c r="K139" s="87"/>
      <c r="L139" s="78"/>
      <c r="M139" s="78"/>
      <c r="N139" s="78">
        <f>N140</f>
        <v>500000</v>
      </c>
      <c r="O139" s="78"/>
      <c r="P139" s="78"/>
      <c r="Q139" s="78"/>
      <c r="R139" s="87">
        <f>SUM(T139:AC139)</f>
        <v>0</v>
      </c>
      <c r="S139" s="78">
        <f>S140</f>
        <v>300000</v>
      </c>
      <c r="T139" s="134">
        <f>SUM(U139:AD139)</f>
        <v>0</v>
      </c>
    </row>
    <row r="140" spans="2:20" ht="56.25">
      <c r="B140" s="114"/>
      <c r="C140" s="39" t="s">
        <v>344</v>
      </c>
      <c r="D140" s="131" t="s">
        <v>410</v>
      </c>
      <c r="E140" s="135" t="s">
        <v>21</v>
      </c>
      <c r="F140" s="135" t="s">
        <v>42</v>
      </c>
      <c r="G140" s="83">
        <v>7110000000</v>
      </c>
      <c r="H140" s="84"/>
      <c r="I140" s="87">
        <f t="shared" si="55"/>
        <v>800000</v>
      </c>
      <c r="J140" s="87"/>
      <c r="K140" s="87"/>
      <c r="L140" s="78"/>
      <c r="M140" s="78"/>
      <c r="N140" s="78">
        <f>N141</f>
        <v>500000</v>
      </c>
      <c r="O140" s="78"/>
      <c r="P140" s="78"/>
      <c r="Q140" s="78"/>
      <c r="R140" s="87">
        <f>SUM(T140:AC140)</f>
        <v>0</v>
      </c>
      <c r="S140" s="78">
        <f>S141</f>
        <v>300000</v>
      </c>
      <c r="T140" s="134">
        <f>SUM(U140:AD140)</f>
        <v>0</v>
      </c>
    </row>
    <row r="141" spans="2:20" ht="37.5">
      <c r="B141" s="114"/>
      <c r="C141" s="39" t="s">
        <v>345</v>
      </c>
      <c r="D141" s="131" t="s">
        <v>410</v>
      </c>
      <c r="E141" s="135" t="s">
        <v>21</v>
      </c>
      <c r="F141" s="135" t="s">
        <v>42</v>
      </c>
      <c r="G141" s="83">
        <v>7110010610</v>
      </c>
      <c r="H141" s="84"/>
      <c r="I141" s="87">
        <f t="shared" si="55"/>
        <v>800000</v>
      </c>
      <c r="J141" s="87"/>
      <c r="K141" s="87"/>
      <c r="L141" s="78"/>
      <c r="M141" s="78"/>
      <c r="N141" s="78">
        <f>N142</f>
        <v>500000</v>
      </c>
      <c r="O141" s="78"/>
      <c r="P141" s="78"/>
      <c r="Q141" s="78"/>
      <c r="R141" s="87">
        <f>SUM(T141:AC141)</f>
        <v>0</v>
      </c>
      <c r="S141" s="78">
        <f>S142</f>
        <v>300000</v>
      </c>
      <c r="T141" s="134">
        <f>SUM(U141:AD141)</f>
        <v>0</v>
      </c>
    </row>
    <row r="142" spans="2:20" ht="37.5">
      <c r="B142" s="114"/>
      <c r="C142" s="39" t="s">
        <v>109</v>
      </c>
      <c r="D142" s="131" t="s">
        <v>410</v>
      </c>
      <c r="E142" s="135" t="s">
        <v>21</v>
      </c>
      <c r="F142" s="135" t="s">
        <v>42</v>
      </c>
      <c r="G142" s="83">
        <v>7110010610</v>
      </c>
      <c r="H142" s="84" t="s">
        <v>110</v>
      </c>
      <c r="I142" s="87">
        <f t="shared" si="55"/>
        <v>800000</v>
      </c>
      <c r="J142" s="87"/>
      <c r="K142" s="87"/>
      <c r="L142" s="78"/>
      <c r="M142" s="78"/>
      <c r="N142" s="78">
        <v>500000</v>
      </c>
      <c r="O142" s="78"/>
      <c r="P142" s="78"/>
      <c r="Q142" s="78"/>
      <c r="R142" s="78"/>
      <c r="S142" s="78">
        <v>300000</v>
      </c>
      <c r="T142" s="134"/>
    </row>
    <row r="143" spans="2:20">
      <c r="B143" s="114"/>
      <c r="C143" s="39" t="s">
        <v>44</v>
      </c>
      <c r="D143" s="131" t="s">
        <v>410</v>
      </c>
      <c r="E143" s="135" t="s">
        <v>24</v>
      </c>
      <c r="F143" s="135" t="s">
        <v>88</v>
      </c>
      <c r="G143" s="83"/>
      <c r="H143" s="84"/>
      <c r="I143" s="87">
        <f t="shared" si="55"/>
        <v>22291154.899999999</v>
      </c>
      <c r="J143" s="87">
        <f t="shared" ref="J143:T143" si="56">J153+J144+J148+J158</f>
        <v>10346500</v>
      </c>
      <c r="K143" s="87">
        <f t="shared" si="56"/>
        <v>4510200</v>
      </c>
      <c r="L143" s="78">
        <f t="shared" si="56"/>
        <v>5499454.9000000004</v>
      </c>
      <c r="M143" s="78">
        <f t="shared" si="56"/>
        <v>739000</v>
      </c>
      <c r="N143" s="78">
        <f t="shared" si="56"/>
        <v>0</v>
      </c>
      <c r="O143" s="78">
        <f t="shared" si="56"/>
        <v>1196000</v>
      </c>
      <c r="P143" s="78">
        <f t="shared" si="56"/>
        <v>0</v>
      </c>
      <c r="Q143" s="78">
        <f t="shared" si="56"/>
        <v>0</v>
      </c>
      <c r="R143" s="78">
        <f t="shared" si="56"/>
        <v>0</v>
      </c>
      <c r="S143" s="78">
        <f t="shared" si="56"/>
        <v>0</v>
      </c>
      <c r="T143" s="134">
        <f t="shared" si="56"/>
        <v>0</v>
      </c>
    </row>
    <row r="144" spans="2:20">
      <c r="B144" s="114"/>
      <c r="C144" s="39" t="s">
        <v>46</v>
      </c>
      <c r="D144" s="131" t="s">
        <v>410</v>
      </c>
      <c r="E144" s="135" t="s">
        <v>24</v>
      </c>
      <c r="F144" s="135" t="s">
        <v>28</v>
      </c>
      <c r="G144" s="83"/>
      <c r="H144" s="84"/>
      <c r="I144" s="87">
        <f t="shared" si="55"/>
        <v>173300</v>
      </c>
      <c r="J144" s="87">
        <f t="shared" ref="J144:T146" si="57">J145</f>
        <v>173300</v>
      </c>
      <c r="K144" s="87">
        <f t="shared" si="57"/>
        <v>0</v>
      </c>
      <c r="L144" s="78">
        <f t="shared" si="57"/>
        <v>0</v>
      </c>
      <c r="M144" s="78">
        <f t="shared" si="57"/>
        <v>0</v>
      </c>
      <c r="N144" s="78">
        <f t="shared" si="57"/>
        <v>0</v>
      </c>
      <c r="O144" s="78">
        <f t="shared" si="57"/>
        <v>0</v>
      </c>
      <c r="P144" s="78">
        <f t="shared" si="57"/>
        <v>0</v>
      </c>
      <c r="Q144" s="78">
        <f t="shared" si="57"/>
        <v>0</v>
      </c>
      <c r="R144" s="78">
        <f t="shared" si="57"/>
        <v>0</v>
      </c>
      <c r="S144" s="78">
        <f t="shared" si="57"/>
        <v>0</v>
      </c>
      <c r="T144" s="134">
        <f t="shared" si="57"/>
        <v>0</v>
      </c>
    </row>
    <row r="145" spans="2:20" ht="37.5">
      <c r="B145" s="114"/>
      <c r="C145" s="39" t="s">
        <v>372</v>
      </c>
      <c r="D145" s="131" t="s">
        <v>410</v>
      </c>
      <c r="E145" s="135" t="s">
        <v>24</v>
      </c>
      <c r="F145" s="135" t="s">
        <v>28</v>
      </c>
      <c r="G145" s="83">
        <v>9900000000</v>
      </c>
      <c r="H145" s="84"/>
      <c r="I145" s="87">
        <f t="shared" si="55"/>
        <v>173300</v>
      </c>
      <c r="J145" s="87">
        <f t="shared" si="57"/>
        <v>173300</v>
      </c>
      <c r="K145" s="87">
        <f t="shared" si="57"/>
        <v>0</v>
      </c>
      <c r="L145" s="78">
        <f t="shared" si="57"/>
        <v>0</v>
      </c>
      <c r="M145" s="78">
        <f t="shared" si="57"/>
        <v>0</v>
      </c>
      <c r="N145" s="78">
        <f t="shared" si="57"/>
        <v>0</v>
      </c>
      <c r="O145" s="78">
        <f t="shared" si="57"/>
        <v>0</v>
      </c>
      <c r="P145" s="78">
        <f t="shared" si="57"/>
        <v>0</v>
      </c>
      <c r="Q145" s="78">
        <f t="shared" si="57"/>
        <v>0</v>
      </c>
      <c r="R145" s="78">
        <f t="shared" si="57"/>
        <v>0</v>
      </c>
      <c r="S145" s="78">
        <f t="shared" si="57"/>
        <v>0</v>
      </c>
      <c r="T145" s="134">
        <f t="shared" si="57"/>
        <v>0</v>
      </c>
    </row>
    <row r="146" spans="2:20" ht="56.25">
      <c r="B146" s="114"/>
      <c r="C146" s="39" t="s">
        <v>373</v>
      </c>
      <c r="D146" s="131" t="s">
        <v>410</v>
      </c>
      <c r="E146" s="135" t="s">
        <v>24</v>
      </c>
      <c r="F146" s="135" t="s">
        <v>28</v>
      </c>
      <c r="G146" s="83">
        <v>9900010100</v>
      </c>
      <c r="H146" s="84"/>
      <c r="I146" s="87">
        <f t="shared" si="55"/>
        <v>173300</v>
      </c>
      <c r="J146" s="87">
        <f t="shared" si="57"/>
        <v>173300</v>
      </c>
      <c r="K146" s="87">
        <f t="shared" si="57"/>
        <v>0</v>
      </c>
      <c r="L146" s="78">
        <f t="shared" si="57"/>
        <v>0</v>
      </c>
      <c r="M146" s="78">
        <f t="shared" si="57"/>
        <v>0</v>
      </c>
      <c r="N146" s="78">
        <f t="shared" si="57"/>
        <v>0</v>
      </c>
      <c r="O146" s="78">
        <f t="shared" si="57"/>
        <v>0</v>
      </c>
      <c r="P146" s="78">
        <f t="shared" si="57"/>
        <v>0</v>
      </c>
      <c r="Q146" s="78">
        <f t="shared" si="57"/>
        <v>0</v>
      </c>
      <c r="R146" s="78">
        <f t="shared" si="57"/>
        <v>0</v>
      </c>
      <c r="S146" s="78">
        <f t="shared" si="57"/>
        <v>0</v>
      </c>
      <c r="T146" s="134">
        <f t="shared" si="57"/>
        <v>0</v>
      </c>
    </row>
    <row r="147" spans="2:20">
      <c r="B147" s="114"/>
      <c r="C147" s="39" t="s">
        <v>132</v>
      </c>
      <c r="D147" s="131" t="s">
        <v>410</v>
      </c>
      <c r="E147" s="135" t="s">
        <v>24</v>
      </c>
      <c r="F147" s="135" t="s">
        <v>28</v>
      </c>
      <c r="G147" s="83">
        <v>9900010100</v>
      </c>
      <c r="H147" s="84" t="s">
        <v>133</v>
      </c>
      <c r="I147" s="87">
        <f t="shared" si="55"/>
        <v>173300</v>
      </c>
      <c r="J147" s="87">
        <v>173300</v>
      </c>
      <c r="K147" s="87"/>
      <c r="L147" s="78"/>
      <c r="M147" s="78"/>
      <c r="N147" s="78"/>
      <c r="O147" s="78"/>
      <c r="P147" s="78"/>
      <c r="Q147" s="78"/>
      <c r="R147" s="78"/>
      <c r="S147" s="78"/>
      <c r="T147" s="134"/>
    </row>
    <row r="148" spans="2:20">
      <c r="B148" s="114"/>
      <c r="C148" s="39" t="s">
        <v>47</v>
      </c>
      <c r="D148" s="131" t="s">
        <v>410</v>
      </c>
      <c r="E148" s="135" t="s">
        <v>24</v>
      </c>
      <c r="F148" s="135" t="s">
        <v>48</v>
      </c>
      <c r="G148" s="83"/>
      <c r="H148" s="84"/>
      <c r="I148" s="87">
        <f t="shared" si="55"/>
        <v>1250000</v>
      </c>
      <c r="J148" s="87">
        <f t="shared" ref="J148:T151" si="58">J149</f>
        <v>1250000</v>
      </c>
      <c r="K148" s="87">
        <f t="shared" si="58"/>
        <v>0</v>
      </c>
      <c r="L148" s="78">
        <f t="shared" si="58"/>
        <v>0</v>
      </c>
      <c r="M148" s="78">
        <f t="shared" si="58"/>
        <v>0</v>
      </c>
      <c r="N148" s="78">
        <f t="shared" si="58"/>
        <v>0</v>
      </c>
      <c r="O148" s="78">
        <f t="shared" si="58"/>
        <v>0</v>
      </c>
      <c r="P148" s="78">
        <f t="shared" si="58"/>
        <v>0</v>
      </c>
      <c r="Q148" s="78">
        <f t="shared" si="58"/>
        <v>0</v>
      </c>
      <c r="R148" s="78">
        <f t="shared" si="58"/>
        <v>0</v>
      </c>
      <c r="S148" s="78">
        <f t="shared" si="58"/>
        <v>0</v>
      </c>
      <c r="T148" s="134">
        <f t="shared" si="58"/>
        <v>0</v>
      </c>
    </row>
    <row r="149" spans="2:20" ht="37.5">
      <c r="B149" s="114"/>
      <c r="C149" s="39" t="s">
        <v>239</v>
      </c>
      <c r="D149" s="131" t="s">
        <v>410</v>
      </c>
      <c r="E149" s="135" t="s">
        <v>24</v>
      </c>
      <c r="F149" s="135" t="s">
        <v>48</v>
      </c>
      <c r="G149" s="83">
        <v>6200000000</v>
      </c>
      <c r="H149" s="84"/>
      <c r="I149" s="87">
        <f t="shared" si="55"/>
        <v>1250000</v>
      </c>
      <c r="J149" s="87">
        <f t="shared" si="58"/>
        <v>1250000</v>
      </c>
      <c r="K149" s="87">
        <f t="shared" si="58"/>
        <v>0</v>
      </c>
      <c r="L149" s="78">
        <f t="shared" si="58"/>
        <v>0</v>
      </c>
      <c r="M149" s="78">
        <f t="shared" si="58"/>
        <v>0</v>
      </c>
      <c r="N149" s="78">
        <f t="shared" si="58"/>
        <v>0</v>
      </c>
      <c r="O149" s="78">
        <f t="shared" si="58"/>
        <v>0</v>
      </c>
      <c r="P149" s="78">
        <f t="shared" si="58"/>
        <v>0</v>
      </c>
      <c r="Q149" s="78">
        <f t="shared" si="58"/>
        <v>0</v>
      </c>
      <c r="R149" s="78">
        <f t="shared" si="58"/>
        <v>0</v>
      </c>
      <c r="S149" s="78">
        <f t="shared" si="58"/>
        <v>0</v>
      </c>
      <c r="T149" s="134">
        <f t="shared" si="58"/>
        <v>0</v>
      </c>
    </row>
    <row r="150" spans="2:20" ht="37.5">
      <c r="B150" s="114"/>
      <c r="C150" s="39" t="s">
        <v>244</v>
      </c>
      <c r="D150" s="131" t="s">
        <v>410</v>
      </c>
      <c r="E150" s="135" t="s">
        <v>24</v>
      </c>
      <c r="F150" s="135" t="s">
        <v>48</v>
      </c>
      <c r="G150" s="83">
        <v>6240000000</v>
      </c>
      <c r="H150" s="84"/>
      <c r="I150" s="87">
        <f t="shared" si="55"/>
        <v>1250000</v>
      </c>
      <c r="J150" s="87">
        <f t="shared" si="58"/>
        <v>1250000</v>
      </c>
      <c r="K150" s="87">
        <f t="shared" si="58"/>
        <v>0</v>
      </c>
      <c r="L150" s="78">
        <f t="shared" si="58"/>
        <v>0</v>
      </c>
      <c r="M150" s="78">
        <f t="shared" si="58"/>
        <v>0</v>
      </c>
      <c r="N150" s="78">
        <f t="shared" si="58"/>
        <v>0</v>
      </c>
      <c r="O150" s="78">
        <f t="shared" si="58"/>
        <v>0</v>
      </c>
      <c r="P150" s="78">
        <f t="shared" si="58"/>
        <v>0</v>
      </c>
      <c r="Q150" s="78">
        <f t="shared" si="58"/>
        <v>0</v>
      </c>
      <c r="R150" s="78">
        <f t="shared" si="58"/>
        <v>0</v>
      </c>
      <c r="S150" s="78">
        <f t="shared" si="58"/>
        <v>0</v>
      </c>
      <c r="T150" s="134">
        <f t="shared" si="58"/>
        <v>0</v>
      </c>
    </row>
    <row r="151" spans="2:20" ht="56.25">
      <c r="B151" s="114"/>
      <c r="C151" s="39" t="s">
        <v>245</v>
      </c>
      <c r="D151" s="131" t="s">
        <v>410</v>
      </c>
      <c r="E151" s="135" t="s">
        <v>24</v>
      </c>
      <c r="F151" s="135" t="s">
        <v>48</v>
      </c>
      <c r="G151" s="83">
        <v>6240010070</v>
      </c>
      <c r="H151" s="84"/>
      <c r="I151" s="87">
        <f t="shared" si="55"/>
        <v>1250000</v>
      </c>
      <c r="J151" s="87">
        <f t="shared" si="58"/>
        <v>1250000</v>
      </c>
      <c r="K151" s="87">
        <f t="shared" si="58"/>
        <v>0</v>
      </c>
      <c r="L151" s="78">
        <f t="shared" si="58"/>
        <v>0</v>
      </c>
      <c r="M151" s="78">
        <f t="shared" si="58"/>
        <v>0</v>
      </c>
      <c r="N151" s="78">
        <f t="shared" si="58"/>
        <v>0</v>
      </c>
      <c r="O151" s="78">
        <f t="shared" si="58"/>
        <v>0</v>
      </c>
      <c r="P151" s="78">
        <f t="shared" si="58"/>
        <v>0</v>
      </c>
      <c r="Q151" s="78">
        <f t="shared" si="58"/>
        <v>0</v>
      </c>
      <c r="R151" s="78">
        <f t="shared" si="58"/>
        <v>0</v>
      </c>
      <c r="S151" s="78">
        <f t="shared" si="58"/>
        <v>0</v>
      </c>
      <c r="T151" s="134">
        <f t="shared" si="58"/>
        <v>0</v>
      </c>
    </row>
    <row r="152" spans="2:20" ht="37.5">
      <c r="B152" s="114"/>
      <c r="C152" s="39" t="s">
        <v>109</v>
      </c>
      <c r="D152" s="131" t="s">
        <v>410</v>
      </c>
      <c r="E152" s="135" t="s">
        <v>24</v>
      </c>
      <c r="F152" s="135" t="s">
        <v>48</v>
      </c>
      <c r="G152" s="83">
        <v>6240010070</v>
      </c>
      <c r="H152" s="84" t="s">
        <v>110</v>
      </c>
      <c r="I152" s="87">
        <f t="shared" si="55"/>
        <v>1250000</v>
      </c>
      <c r="J152" s="87">
        <v>1250000</v>
      </c>
      <c r="K152" s="87"/>
      <c r="L152" s="78"/>
      <c r="M152" s="78"/>
      <c r="N152" s="78"/>
      <c r="O152" s="78"/>
      <c r="P152" s="78"/>
      <c r="Q152" s="78"/>
      <c r="R152" s="78"/>
      <c r="S152" s="78"/>
      <c r="T152" s="134"/>
    </row>
    <row r="153" spans="2:20">
      <c r="B153" s="114"/>
      <c r="C153" s="39" t="s">
        <v>49</v>
      </c>
      <c r="D153" s="131" t="s">
        <v>410</v>
      </c>
      <c r="E153" s="135" t="s">
        <v>24</v>
      </c>
      <c r="F153" s="135" t="s">
        <v>38</v>
      </c>
      <c r="G153" s="83"/>
      <c r="H153" s="84"/>
      <c r="I153" s="87">
        <f t="shared" si="55"/>
        <v>13609054.9</v>
      </c>
      <c r="J153" s="87">
        <f t="shared" ref="J153:T156" si="59">J154</f>
        <v>8093200</v>
      </c>
      <c r="K153" s="87">
        <f t="shared" si="59"/>
        <v>0</v>
      </c>
      <c r="L153" s="78">
        <f t="shared" si="59"/>
        <v>5515854.9000000004</v>
      </c>
      <c r="M153" s="78">
        <f t="shared" si="59"/>
        <v>0</v>
      </c>
      <c r="N153" s="78">
        <f t="shared" si="59"/>
        <v>0</v>
      </c>
      <c r="O153" s="78">
        <f t="shared" si="59"/>
        <v>0</v>
      </c>
      <c r="P153" s="78">
        <f t="shared" si="59"/>
        <v>0</v>
      </c>
      <c r="Q153" s="78">
        <f t="shared" si="59"/>
        <v>0</v>
      </c>
      <c r="R153" s="78">
        <f t="shared" si="59"/>
        <v>0</v>
      </c>
      <c r="S153" s="78">
        <f t="shared" si="59"/>
        <v>0</v>
      </c>
      <c r="T153" s="134">
        <f t="shared" si="59"/>
        <v>0</v>
      </c>
    </row>
    <row r="154" spans="2:20" ht="56.25">
      <c r="B154" s="114"/>
      <c r="C154" s="93" t="s">
        <v>251</v>
      </c>
      <c r="D154" s="131" t="s">
        <v>410</v>
      </c>
      <c r="E154" s="135" t="s">
        <v>24</v>
      </c>
      <c r="F154" s="135" t="s">
        <v>38</v>
      </c>
      <c r="G154" s="83">
        <v>6400000000</v>
      </c>
      <c r="H154" s="84"/>
      <c r="I154" s="87">
        <f t="shared" si="55"/>
        <v>13609054.9</v>
      </c>
      <c r="J154" s="87">
        <f t="shared" si="59"/>
        <v>8093200</v>
      </c>
      <c r="K154" s="87">
        <f t="shared" si="59"/>
        <v>0</v>
      </c>
      <c r="L154" s="78">
        <f t="shared" si="59"/>
        <v>5515854.9000000004</v>
      </c>
      <c r="M154" s="78">
        <f t="shared" si="59"/>
        <v>0</v>
      </c>
      <c r="N154" s="78">
        <f t="shared" si="59"/>
        <v>0</v>
      </c>
      <c r="O154" s="78">
        <f t="shared" si="59"/>
        <v>0</v>
      </c>
      <c r="P154" s="78">
        <f t="shared" si="59"/>
        <v>0</v>
      </c>
      <c r="Q154" s="78">
        <f t="shared" si="59"/>
        <v>0</v>
      </c>
      <c r="R154" s="78">
        <f t="shared" si="59"/>
        <v>0</v>
      </c>
      <c r="S154" s="78">
        <f t="shared" si="59"/>
        <v>0</v>
      </c>
      <c r="T154" s="134">
        <f t="shared" si="59"/>
        <v>0</v>
      </c>
    </row>
    <row r="155" spans="2:20" ht="56.25">
      <c r="B155" s="114"/>
      <c r="C155" s="93" t="s">
        <v>252</v>
      </c>
      <c r="D155" s="131" t="s">
        <v>410</v>
      </c>
      <c r="E155" s="135" t="s">
        <v>24</v>
      </c>
      <c r="F155" s="135" t="s">
        <v>38</v>
      </c>
      <c r="G155" s="83">
        <v>6410000000</v>
      </c>
      <c r="H155" s="84"/>
      <c r="I155" s="87">
        <f t="shared" si="55"/>
        <v>13609054.9</v>
      </c>
      <c r="J155" s="87">
        <f t="shared" si="59"/>
        <v>8093200</v>
      </c>
      <c r="K155" s="87">
        <f t="shared" si="59"/>
        <v>0</v>
      </c>
      <c r="L155" s="78">
        <f t="shared" si="59"/>
        <v>5515854.9000000004</v>
      </c>
      <c r="M155" s="78">
        <f t="shared" si="59"/>
        <v>0</v>
      </c>
      <c r="N155" s="78">
        <f t="shared" si="59"/>
        <v>0</v>
      </c>
      <c r="O155" s="78">
        <f t="shared" si="59"/>
        <v>0</v>
      </c>
      <c r="P155" s="78">
        <f t="shared" si="59"/>
        <v>0</v>
      </c>
      <c r="Q155" s="78">
        <f t="shared" si="59"/>
        <v>0</v>
      </c>
      <c r="R155" s="78">
        <f t="shared" si="59"/>
        <v>0</v>
      </c>
      <c r="S155" s="78">
        <f t="shared" si="59"/>
        <v>0</v>
      </c>
      <c r="T155" s="134">
        <f t="shared" si="59"/>
        <v>0</v>
      </c>
    </row>
    <row r="156" spans="2:20" ht="76.5" customHeight="1">
      <c r="B156" s="114"/>
      <c r="C156" s="93" t="s">
        <v>253</v>
      </c>
      <c r="D156" s="131" t="s">
        <v>410</v>
      </c>
      <c r="E156" s="135" t="s">
        <v>24</v>
      </c>
      <c r="F156" s="135" t="s">
        <v>38</v>
      </c>
      <c r="G156" s="83" t="s">
        <v>254</v>
      </c>
      <c r="H156" s="84"/>
      <c r="I156" s="87">
        <f t="shared" si="55"/>
        <v>13609054.9</v>
      </c>
      <c r="J156" s="87">
        <f t="shared" si="59"/>
        <v>8093200</v>
      </c>
      <c r="K156" s="87">
        <f t="shared" si="59"/>
        <v>0</v>
      </c>
      <c r="L156" s="78">
        <f t="shared" si="59"/>
        <v>5515854.9000000004</v>
      </c>
      <c r="M156" s="78">
        <f t="shared" si="59"/>
        <v>0</v>
      </c>
      <c r="N156" s="78">
        <f t="shared" si="59"/>
        <v>0</v>
      </c>
      <c r="O156" s="78">
        <f t="shared" si="59"/>
        <v>0</v>
      </c>
      <c r="P156" s="78">
        <f t="shared" si="59"/>
        <v>0</v>
      </c>
      <c r="Q156" s="78">
        <f t="shared" si="59"/>
        <v>0</v>
      </c>
      <c r="R156" s="78">
        <f t="shared" si="59"/>
        <v>0</v>
      </c>
      <c r="S156" s="78">
        <f t="shared" si="59"/>
        <v>0</v>
      </c>
      <c r="T156" s="134">
        <f t="shared" si="59"/>
        <v>0</v>
      </c>
    </row>
    <row r="157" spans="2:20" ht="37.5">
      <c r="B157" s="114"/>
      <c r="C157" s="39" t="s">
        <v>109</v>
      </c>
      <c r="D157" s="131" t="s">
        <v>410</v>
      </c>
      <c r="E157" s="135" t="s">
        <v>24</v>
      </c>
      <c r="F157" s="135" t="s">
        <v>38</v>
      </c>
      <c r="G157" s="83" t="s">
        <v>254</v>
      </c>
      <c r="H157" s="84" t="s">
        <v>110</v>
      </c>
      <c r="I157" s="87">
        <f t="shared" si="55"/>
        <v>13609054.9</v>
      </c>
      <c r="J157" s="87">
        <v>8093200</v>
      </c>
      <c r="K157" s="87"/>
      <c r="L157" s="78">
        <v>5515854.9000000004</v>
      </c>
      <c r="M157" s="78">
        <v>0</v>
      </c>
      <c r="N157" s="78">
        <v>0</v>
      </c>
      <c r="O157" s="78">
        <v>0</v>
      </c>
      <c r="P157" s="78">
        <v>0</v>
      </c>
      <c r="Q157" s="78">
        <v>0</v>
      </c>
      <c r="R157" s="78">
        <v>0</v>
      </c>
      <c r="S157" s="78">
        <v>0</v>
      </c>
      <c r="T157" s="134">
        <v>0</v>
      </c>
    </row>
    <row r="158" spans="2:20">
      <c r="B158" s="114"/>
      <c r="C158" s="39" t="s">
        <v>50</v>
      </c>
      <c r="D158" s="131" t="s">
        <v>410</v>
      </c>
      <c r="E158" s="135" t="s">
        <v>24</v>
      </c>
      <c r="F158" s="135" t="s">
        <v>51</v>
      </c>
      <c r="G158" s="83"/>
      <c r="H158" s="84"/>
      <c r="I158" s="87">
        <f t="shared" si="55"/>
        <v>7258800</v>
      </c>
      <c r="J158" s="87">
        <f>J159+J163</f>
        <v>830000</v>
      </c>
      <c r="K158" s="87">
        <f>K159+K163+K167</f>
        <v>4510200</v>
      </c>
      <c r="L158" s="78">
        <f>L159+L163+L167</f>
        <v>-16400</v>
      </c>
      <c r="M158" s="78">
        <f>M159+M163+M167+M175</f>
        <v>739000</v>
      </c>
      <c r="N158" s="78">
        <f>N159+N163+N167</f>
        <v>0</v>
      </c>
      <c r="O158" s="78">
        <f>O159+O163+O167+O175</f>
        <v>1196000</v>
      </c>
      <c r="P158" s="78">
        <f>P159+P163+P167</f>
        <v>0</v>
      </c>
      <c r="Q158" s="78">
        <f>Q159+Q163+Q167</f>
        <v>0</v>
      </c>
      <c r="R158" s="78">
        <f>R159+R163+R167</f>
        <v>0</v>
      </c>
      <c r="S158" s="78">
        <f>S159+S163+S167</f>
        <v>0</v>
      </c>
      <c r="T158" s="134">
        <f>T159+T163+T167</f>
        <v>0</v>
      </c>
    </row>
    <row r="159" spans="2:20" ht="37.5">
      <c r="B159" s="114"/>
      <c r="C159" s="39" t="s">
        <v>169</v>
      </c>
      <c r="D159" s="131" t="s">
        <v>410</v>
      </c>
      <c r="E159" s="135" t="s">
        <v>24</v>
      </c>
      <c r="F159" s="135" t="s">
        <v>51</v>
      </c>
      <c r="G159" s="83">
        <v>5600000000</v>
      </c>
      <c r="H159" s="84"/>
      <c r="I159" s="87">
        <f t="shared" si="55"/>
        <v>500000</v>
      </c>
      <c r="J159" s="87">
        <f t="shared" ref="J159:T161" si="60">J160</f>
        <v>500000</v>
      </c>
      <c r="K159" s="87">
        <f t="shared" si="60"/>
        <v>0</v>
      </c>
      <c r="L159" s="78">
        <f t="shared" si="60"/>
        <v>0</v>
      </c>
      <c r="M159" s="78">
        <f t="shared" si="60"/>
        <v>0</v>
      </c>
      <c r="N159" s="78">
        <f t="shared" si="60"/>
        <v>0</v>
      </c>
      <c r="O159" s="78">
        <f t="shared" si="60"/>
        <v>0</v>
      </c>
      <c r="P159" s="78">
        <f t="shared" si="60"/>
        <v>0</v>
      </c>
      <c r="Q159" s="78">
        <f t="shared" si="60"/>
        <v>0</v>
      </c>
      <c r="R159" s="78">
        <f t="shared" si="60"/>
        <v>0</v>
      </c>
      <c r="S159" s="78">
        <f t="shared" si="60"/>
        <v>0</v>
      </c>
      <c r="T159" s="134">
        <f t="shared" si="60"/>
        <v>0</v>
      </c>
    </row>
    <row r="160" spans="2:20" ht="56.25">
      <c r="B160" s="114"/>
      <c r="C160" s="39" t="s">
        <v>170</v>
      </c>
      <c r="D160" s="131" t="s">
        <v>410</v>
      </c>
      <c r="E160" s="135" t="s">
        <v>24</v>
      </c>
      <c r="F160" s="135" t="s">
        <v>51</v>
      </c>
      <c r="G160" s="83">
        <v>5610000000</v>
      </c>
      <c r="H160" s="84"/>
      <c r="I160" s="87">
        <f t="shared" si="55"/>
        <v>500000</v>
      </c>
      <c r="J160" s="87">
        <f t="shared" si="60"/>
        <v>500000</v>
      </c>
      <c r="K160" s="87">
        <f t="shared" si="60"/>
        <v>0</v>
      </c>
      <c r="L160" s="78">
        <f t="shared" si="60"/>
        <v>0</v>
      </c>
      <c r="M160" s="78">
        <f t="shared" si="60"/>
        <v>0</v>
      </c>
      <c r="N160" s="78">
        <f t="shared" si="60"/>
        <v>0</v>
      </c>
      <c r="O160" s="78">
        <f t="shared" si="60"/>
        <v>0</v>
      </c>
      <c r="P160" s="78">
        <f t="shared" si="60"/>
        <v>0</v>
      </c>
      <c r="Q160" s="78">
        <f t="shared" si="60"/>
        <v>0</v>
      </c>
      <c r="R160" s="78">
        <f t="shared" si="60"/>
        <v>0</v>
      </c>
      <c r="S160" s="78">
        <f t="shared" si="60"/>
        <v>0</v>
      </c>
      <c r="T160" s="134">
        <f t="shared" si="60"/>
        <v>0</v>
      </c>
    </row>
    <row r="161" spans="2:20" ht="37.5">
      <c r="B161" s="114"/>
      <c r="C161" s="39" t="s">
        <v>171</v>
      </c>
      <c r="D161" s="131" t="s">
        <v>410</v>
      </c>
      <c r="E161" s="135" t="s">
        <v>24</v>
      </c>
      <c r="F161" s="135" t="s">
        <v>51</v>
      </c>
      <c r="G161" s="83">
        <v>5610010550</v>
      </c>
      <c r="H161" s="84"/>
      <c r="I161" s="87">
        <f t="shared" si="55"/>
        <v>500000</v>
      </c>
      <c r="J161" s="87">
        <f t="shared" si="60"/>
        <v>500000</v>
      </c>
      <c r="K161" s="87">
        <f t="shared" si="60"/>
        <v>0</v>
      </c>
      <c r="L161" s="78">
        <f t="shared" si="60"/>
        <v>0</v>
      </c>
      <c r="M161" s="78">
        <f t="shared" si="60"/>
        <v>0</v>
      </c>
      <c r="N161" s="78">
        <f t="shared" si="60"/>
        <v>0</v>
      </c>
      <c r="O161" s="78">
        <f t="shared" si="60"/>
        <v>0</v>
      </c>
      <c r="P161" s="78">
        <f t="shared" si="60"/>
        <v>0</v>
      </c>
      <c r="Q161" s="78">
        <f t="shared" si="60"/>
        <v>0</v>
      </c>
      <c r="R161" s="78">
        <f t="shared" si="60"/>
        <v>0</v>
      </c>
      <c r="S161" s="78">
        <f t="shared" si="60"/>
        <v>0</v>
      </c>
      <c r="T161" s="134">
        <f t="shared" si="60"/>
        <v>0</v>
      </c>
    </row>
    <row r="162" spans="2:20" ht="37.5">
      <c r="B162" s="114"/>
      <c r="C162" s="39" t="s">
        <v>109</v>
      </c>
      <c r="D162" s="131" t="s">
        <v>410</v>
      </c>
      <c r="E162" s="135" t="s">
        <v>24</v>
      </c>
      <c r="F162" s="135" t="s">
        <v>51</v>
      </c>
      <c r="G162" s="83">
        <v>5610010550</v>
      </c>
      <c r="H162" s="84" t="s">
        <v>110</v>
      </c>
      <c r="I162" s="87">
        <f t="shared" si="55"/>
        <v>500000</v>
      </c>
      <c r="J162" s="87">
        <v>500000</v>
      </c>
      <c r="K162" s="87"/>
      <c r="L162" s="78"/>
      <c r="M162" s="78"/>
      <c r="N162" s="78"/>
      <c r="O162" s="78"/>
      <c r="P162" s="78"/>
      <c r="Q162" s="78"/>
      <c r="R162" s="78"/>
      <c r="S162" s="78"/>
      <c r="T162" s="134"/>
    </row>
    <row r="163" spans="2:20" ht="37.5">
      <c r="B163" s="114"/>
      <c r="C163" s="39" t="s">
        <v>172</v>
      </c>
      <c r="D163" s="131" t="s">
        <v>410</v>
      </c>
      <c r="E163" s="135" t="s">
        <v>24</v>
      </c>
      <c r="F163" s="135" t="s">
        <v>51</v>
      </c>
      <c r="G163" s="83">
        <v>5700000000</v>
      </c>
      <c r="H163" s="84"/>
      <c r="I163" s="87">
        <f t="shared" si="55"/>
        <v>330000</v>
      </c>
      <c r="J163" s="87">
        <f t="shared" ref="J163:T165" si="61">J164</f>
        <v>330000</v>
      </c>
      <c r="K163" s="87">
        <f t="shared" si="61"/>
        <v>0</v>
      </c>
      <c r="L163" s="78">
        <f t="shared" si="61"/>
        <v>0</v>
      </c>
      <c r="M163" s="78">
        <f t="shared" si="61"/>
        <v>0</v>
      </c>
      <c r="N163" s="78">
        <f t="shared" si="61"/>
        <v>0</v>
      </c>
      <c r="O163" s="78">
        <f t="shared" si="61"/>
        <v>0</v>
      </c>
      <c r="P163" s="78">
        <f t="shared" si="61"/>
        <v>0</v>
      </c>
      <c r="Q163" s="78">
        <f t="shared" si="61"/>
        <v>0</v>
      </c>
      <c r="R163" s="78">
        <f t="shared" si="61"/>
        <v>0</v>
      </c>
      <c r="S163" s="78">
        <f t="shared" si="61"/>
        <v>0</v>
      </c>
      <c r="T163" s="134">
        <f t="shared" si="61"/>
        <v>0</v>
      </c>
    </row>
    <row r="164" spans="2:20" ht="37.5">
      <c r="B164" s="114"/>
      <c r="C164" s="39" t="s">
        <v>173</v>
      </c>
      <c r="D164" s="131" t="s">
        <v>410</v>
      </c>
      <c r="E164" s="135" t="s">
        <v>24</v>
      </c>
      <c r="F164" s="135" t="s">
        <v>51</v>
      </c>
      <c r="G164" s="83">
        <v>5710000000</v>
      </c>
      <c r="H164" s="84"/>
      <c r="I164" s="87">
        <f t="shared" si="55"/>
        <v>330000</v>
      </c>
      <c r="J164" s="87">
        <f t="shared" si="61"/>
        <v>330000</v>
      </c>
      <c r="K164" s="87">
        <f t="shared" si="61"/>
        <v>0</v>
      </c>
      <c r="L164" s="78">
        <f t="shared" si="61"/>
        <v>0</v>
      </c>
      <c r="M164" s="78">
        <f t="shared" si="61"/>
        <v>0</v>
      </c>
      <c r="N164" s="78">
        <f t="shared" si="61"/>
        <v>0</v>
      </c>
      <c r="O164" s="78">
        <f t="shared" si="61"/>
        <v>0</v>
      </c>
      <c r="P164" s="78">
        <f t="shared" si="61"/>
        <v>0</v>
      </c>
      <c r="Q164" s="78">
        <f t="shared" si="61"/>
        <v>0</v>
      </c>
      <c r="R164" s="78">
        <f t="shared" si="61"/>
        <v>0</v>
      </c>
      <c r="S164" s="78">
        <f t="shared" si="61"/>
        <v>0</v>
      </c>
      <c r="T164" s="134">
        <f t="shared" si="61"/>
        <v>0</v>
      </c>
    </row>
    <row r="165" spans="2:20" ht="37.5">
      <c r="B165" s="114"/>
      <c r="C165" s="39" t="s">
        <v>174</v>
      </c>
      <c r="D165" s="131" t="s">
        <v>410</v>
      </c>
      <c r="E165" s="135" t="s">
        <v>24</v>
      </c>
      <c r="F165" s="135" t="s">
        <v>51</v>
      </c>
      <c r="G165" s="83">
        <v>5710010400</v>
      </c>
      <c r="H165" s="84"/>
      <c r="I165" s="87">
        <f t="shared" si="55"/>
        <v>330000</v>
      </c>
      <c r="J165" s="87">
        <f t="shared" si="61"/>
        <v>330000</v>
      </c>
      <c r="K165" s="87">
        <f t="shared" si="61"/>
        <v>0</v>
      </c>
      <c r="L165" s="78">
        <f t="shared" si="61"/>
        <v>0</v>
      </c>
      <c r="M165" s="78">
        <f t="shared" si="61"/>
        <v>0</v>
      </c>
      <c r="N165" s="78">
        <f t="shared" si="61"/>
        <v>0</v>
      </c>
      <c r="O165" s="78">
        <f t="shared" si="61"/>
        <v>0</v>
      </c>
      <c r="P165" s="78">
        <f t="shared" si="61"/>
        <v>0</v>
      </c>
      <c r="Q165" s="78">
        <f t="shared" si="61"/>
        <v>0</v>
      </c>
      <c r="R165" s="78">
        <f t="shared" si="61"/>
        <v>0</v>
      </c>
      <c r="S165" s="78">
        <f t="shared" si="61"/>
        <v>0</v>
      </c>
      <c r="T165" s="134">
        <f t="shared" si="61"/>
        <v>0</v>
      </c>
    </row>
    <row r="166" spans="2:20" ht="37.5">
      <c r="B166" s="114"/>
      <c r="C166" s="39" t="s">
        <v>109</v>
      </c>
      <c r="D166" s="131" t="s">
        <v>410</v>
      </c>
      <c r="E166" s="135" t="s">
        <v>24</v>
      </c>
      <c r="F166" s="135" t="s">
        <v>51</v>
      </c>
      <c r="G166" s="83">
        <v>5710010400</v>
      </c>
      <c r="H166" s="84" t="s">
        <v>110</v>
      </c>
      <c r="I166" s="87">
        <f t="shared" si="55"/>
        <v>330000</v>
      </c>
      <c r="J166" s="87">
        <v>330000</v>
      </c>
      <c r="K166" s="87"/>
      <c r="L166" s="78"/>
      <c r="M166" s="78"/>
      <c r="N166" s="78"/>
      <c r="O166" s="78"/>
      <c r="P166" s="78"/>
      <c r="Q166" s="78"/>
      <c r="R166" s="78"/>
      <c r="S166" s="78"/>
      <c r="T166" s="134"/>
    </row>
    <row r="167" spans="2:20" ht="56.25">
      <c r="B167" s="114"/>
      <c r="C167" s="39" t="s">
        <v>347</v>
      </c>
      <c r="D167" s="131" t="s">
        <v>410</v>
      </c>
      <c r="E167" s="135" t="s">
        <v>24</v>
      </c>
      <c r="F167" s="135" t="s">
        <v>51</v>
      </c>
      <c r="G167" s="83">
        <v>7200000000</v>
      </c>
      <c r="H167" s="84"/>
      <c r="I167" s="87">
        <f t="shared" si="55"/>
        <v>6018800</v>
      </c>
      <c r="J167" s="87"/>
      <c r="K167" s="87">
        <f t="shared" ref="K167:T167" si="62">K168</f>
        <v>4510200</v>
      </c>
      <c r="L167" s="78">
        <f t="shared" si="62"/>
        <v>-16400</v>
      </c>
      <c r="M167" s="78">
        <f t="shared" si="62"/>
        <v>139000</v>
      </c>
      <c r="N167" s="78">
        <f t="shared" si="62"/>
        <v>0</v>
      </c>
      <c r="O167" s="78">
        <f t="shared" si="62"/>
        <v>1386000</v>
      </c>
      <c r="P167" s="78">
        <f t="shared" si="62"/>
        <v>0</v>
      </c>
      <c r="Q167" s="78">
        <f t="shared" si="62"/>
        <v>0</v>
      </c>
      <c r="R167" s="78">
        <f t="shared" si="62"/>
        <v>0</v>
      </c>
      <c r="S167" s="78">
        <f t="shared" si="62"/>
        <v>0</v>
      </c>
      <c r="T167" s="134">
        <f t="shared" si="62"/>
        <v>0</v>
      </c>
    </row>
    <row r="168" spans="2:20" ht="35.65" customHeight="1">
      <c r="B168" s="114"/>
      <c r="C168" s="39" t="s">
        <v>348</v>
      </c>
      <c r="D168" s="131" t="s">
        <v>410</v>
      </c>
      <c r="E168" s="135" t="s">
        <v>24</v>
      </c>
      <c r="F168" s="135" t="s">
        <v>51</v>
      </c>
      <c r="G168" s="83">
        <v>7210000000</v>
      </c>
      <c r="H168" s="84"/>
      <c r="I168" s="87">
        <f t="shared" si="55"/>
        <v>6018800</v>
      </c>
      <c r="J168" s="87"/>
      <c r="K168" s="87">
        <f>K173+K171</f>
        <v>4510200</v>
      </c>
      <c r="L168" s="78">
        <f>L171+L173</f>
        <v>-16400</v>
      </c>
      <c r="M168" s="78">
        <f>M171+M173</f>
        <v>139000</v>
      </c>
      <c r="N168" s="78">
        <f>N171+N173</f>
        <v>0</v>
      </c>
      <c r="O168" s="78">
        <f>O171+O173+O169</f>
        <v>1386000</v>
      </c>
      <c r="P168" s="78">
        <f>P171+P173</f>
        <v>0</v>
      </c>
      <c r="Q168" s="78">
        <f>Q171+Q173</f>
        <v>0</v>
      </c>
      <c r="R168" s="78">
        <f>R171+R173</f>
        <v>0</v>
      </c>
      <c r="S168" s="78">
        <f>S171+S173</f>
        <v>0</v>
      </c>
      <c r="T168" s="134">
        <f>T171+T173</f>
        <v>0</v>
      </c>
    </row>
    <row r="169" spans="2:20" ht="35.65" customHeight="1">
      <c r="B169" s="114"/>
      <c r="C169" s="39" t="s">
        <v>349</v>
      </c>
      <c r="D169" s="131" t="s">
        <v>410</v>
      </c>
      <c r="E169" s="135" t="s">
        <v>24</v>
      </c>
      <c r="F169" s="135" t="s">
        <v>51</v>
      </c>
      <c r="G169" s="83">
        <v>7210010870</v>
      </c>
      <c r="H169" s="84"/>
      <c r="I169" s="87">
        <f t="shared" si="55"/>
        <v>1386000</v>
      </c>
      <c r="J169" s="87"/>
      <c r="K169" s="87"/>
      <c r="L169" s="78"/>
      <c r="M169" s="78"/>
      <c r="N169" s="78"/>
      <c r="O169" s="78">
        <f>O170</f>
        <v>1386000</v>
      </c>
      <c r="P169" s="78"/>
      <c r="Q169" s="78"/>
      <c r="R169" s="87">
        <f>SUM(T169:AC169)</f>
        <v>0</v>
      </c>
      <c r="S169" s="78">
        <f>SUM(T169:AC169)</f>
        <v>0</v>
      </c>
      <c r="T169" s="134">
        <f>SUM(U169:AD169)</f>
        <v>0</v>
      </c>
    </row>
    <row r="170" spans="2:20" ht="35.65" customHeight="1">
      <c r="B170" s="114"/>
      <c r="C170" s="39" t="s">
        <v>109</v>
      </c>
      <c r="D170" s="131" t="s">
        <v>410</v>
      </c>
      <c r="E170" s="135" t="s">
        <v>24</v>
      </c>
      <c r="F170" s="135" t="s">
        <v>51</v>
      </c>
      <c r="G170" s="83">
        <v>7210010870</v>
      </c>
      <c r="H170" s="84" t="s">
        <v>110</v>
      </c>
      <c r="I170" s="87">
        <f t="shared" si="55"/>
        <v>1386000</v>
      </c>
      <c r="J170" s="87"/>
      <c r="K170" s="87"/>
      <c r="L170" s="78"/>
      <c r="M170" s="78"/>
      <c r="N170" s="78"/>
      <c r="O170" s="78">
        <f>1386000</f>
        <v>1386000</v>
      </c>
      <c r="P170" s="78"/>
      <c r="Q170" s="78"/>
      <c r="R170" s="78"/>
      <c r="S170" s="78"/>
      <c r="T170" s="134"/>
    </row>
    <row r="171" spans="2:20" ht="75" hidden="1">
      <c r="B171" s="114"/>
      <c r="C171" s="39" t="s">
        <v>350</v>
      </c>
      <c r="D171" s="131" t="s">
        <v>410</v>
      </c>
      <c r="E171" s="135" t="s">
        <v>24</v>
      </c>
      <c r="F171" s="135" t="s">
        <v>51</v>
      </c>
      <c r="G171" s="83" t="s">
        <v>351</v>
      </c>
      <c r="H171" s="84"/>
      <c r="I171" s="87">
        <f t="shared" si="55"/>
        <v>0</v>
      </c>
      <c r="J171" s="87"/>
      <c r="K171" s="87">
        <f t="shared" ref="K171:T171" si="63">K172</f>
        <v>16400</v>
      </c>
      <c r="L171" s="78">
        <f t="shared" si="63"/>
        <v>-16400</v>
      </c>
      <c r="M171" s="78">
        <f t="shared" si="63"/>
        <v>0</v>
      </c>
      <c r="N171" s="78">
        <f t="shared" si="63"/>
        <v>0</v>
      </c>
      <c r="O171" s="78">
        <f t="shared" si="63"/>
        <v>0</v>
      </c>
      <c r="P171" s="78">
        <f t="shared" si="63"/>
        <v>0</v>
      </c>
      <c r="Q171" s="78">
        <f t="shared" si="63"/>
        <v>0</v>
      </c>
      <c r="R171" s="78">
        <f t="shared" si="63"/>
        <v>0</v>
      </c>
      <c r="S171" s="78">
        <f t="shared" si="63"/>
        <v>0</v>
      </c>
      <c r="T171" s="134">
        <f t="shared" si="63"/>
        <v>0</v>
      </c>
    </row>
    <row r="172" spans="2:20" ht="37.5" hidden="1">
      <c r="B172" s="114"/>
      <c r="C172" s="39" t="s">
        <v>109</v>
      </c>
      <c r="D172" s="131" t="s">
        <v>410</v>
      </c>
      <c r="E172" s="135" t="s">
        <v>24</v>
      </c>
      <c r="F172" s="135" t="s">
        <v>51</v>
      </c>
      <c r="G172" s="83" t="s">
        <v>351</v>
      </c>
      <c r="H172" s="84" t="s">
        <v>110</v>
      </c>
      <c r="I172" s="87">
        <f t="shared" si="55"/>
        <v>0</v>
      </c>
      <c r="J172" s="87"/>
      <c r="K172" s="87">
        <v>16400</v>
      </c>
      <c r="L172" s="78">
        <v>-16400</v>
      </c>
      <c r="M172" s="78">
        <v>0</v>
      </c>
      <c r="N172" s="78">
        <v>0</v>
      </c>
      <c r="O172" s="78">
        <v>0</v>
      </c>
      <c r="P172" s="78">
        <v>0</v>
      </c>
      <c r="Q172" s="78">
        <v>0</v>
      </c>
      <c r="R172" s="78">
        <v>0</v>
      </c>
      <c r="S172" s="78">
        <v>0</v>
      </c>
      <c r="T172" s="134">
        <v>0</v>
      </c>
    </row>
    <row r="173" spans="2:20" ht="37.5">
      <c r="B173" s="114"/>
      <c r="C173" s="39" t="s">
        <v>352</v>
      </c>
      <c r="D173" s="131" t="s">
        <v>410</v>
      </c>
      <c r="E173" s="135" t="s">
        <v>24</v>
      </c>
      <c r="F173" s="135" t="s">
        <v>51</v>
      </c>
      <c r="G173" s="83" t="s">
        <v>353</v>
      </c>
      <c r="H173" s="84"/>
      <c r="I173" s="87">
        <f t="shared" si="55"/>
        <v>4632800</v>
      </c>
      <c r="J173" s="87"/>
      <c r="K173" s="87">
        <f>K174</f>
        <v>4493800</v>
      </c>
      <c r="L173" s="78"/>
      <c r="M173" s="78">
        <f>M174</f>
        <v>139000</v>
      </c>
      <c r="N173" s="78"/>
      <c r="O173" s="78"/>
      <c r="P173" s="78"/>
      <c r="Q173" s="78"/>
      <c r="R173" s="78">
        <f>R174</f>
        <v>0</v>
      </c>
      <c r="S173" s="78">
        <f>S174</f>
        <v>0</v>
      </c>
      <c r="T173" s="134">
        <f>T174</f>
        <v>0</v>
      </c>
    </row>
    <row r="174" spans="2:20" ht="37.5">
      <c r="B174" s="114"/>
      <c r="C174" s="39" t="s">
        <v>109</v>
      </c>
      <c r="D174" s="131" t="s">
        <v>410</v>
      </c>
      <c r="E174" s="135" t="s">
        <v>24</v>
      </c>
      <c r="F174" s="135" t="s">
        <v>51</v>
      </c>
      <c r="G174" s="83" t="s">
        <v>353</v>
      </c>
      <c r="H174" s="84" t="s">
        <v>110</v>
      </c>
      <c r="I174" s="87">
        <f t="shared" si="55"/>
        <v>4632800</v>
      </c>
      <c r="J174" s="87"/>
      <c r="K174" s="87">
        <v>4493800</v>
      </c>
      <c r="L174" s="78"/>
      <c r="M174" s="78">
        <v>139000</v>
      </c>
      <c r="N174" s="78"/>
      <c r="O174" s="78"/>
      <c r="P174" s="78"/>
      <c r="Q174" s="78"/>
      <c r="R174" s="78"/>
      <c r="S174" s="78"/>
      <c r="T174" s="134"/>
    </row>
    <row r="175" spans="2:20" ht="37.5">
      <c r="B175" s="114"/>
      <c r="C175" s="39" t="s">
        <v>372</v>
      </c>
      <c r="D175" s="131" t="s">
        <v>410</v>
      </c>
      <c r="E175" s="135" t="s">
        <v>24</v>
      </c>
      <c r="F175" s="135" t="s">
        <v>51</v>
      </c>
      <c r="G175" s="83">
        <v>9900000000</v>
      </c>
      <c r="H175" s="84"/>
      <c r="I175" s="87">
        <f t="shared" si="55"/>
        <v>410000</v>
      </c>
      <c r="J175" s="87"/>
      <c r="K175" s="87"/>
      <c r="L175" s="78"/>
      <c r="M175" s="78">
        <f>M176</f>
        <v>600000</v>
      </c>
      <c r="N175" s="78"/>
      <c r="O175" s="78">
        <f>O176</f>
        <v>-190000</v>
      </c>
      <c r="P175" s="78"/>
      <c r="Q175" s="78"/>
      <c r="R175" s="78">
        <f t="shared" ref="R175:T177" si="64">R176</f>
        <v>0</v>
      </c>
      <c r="S175" s="78">
        <f t="shared" si="64"/>
        <v>0</v>
      </c>
      <c r="T175" s="78">
        <f t="shared" si="64"/>
        <v>0</v>
      </c>
    </row>
    <row r="176" spans="2:20" ht="37.5">
      <c r="B176" s="114"/>
      <c r="C176" s="39" t="s">
        <v>390</v>
      </c>
      <c r="D176" s="131" t="s">
        <v>410</v>
      </c>
      <c r="E176" s="135" t="s">
        <v>24</v>
      </c>
      <c r="F176" s="135" t="s">
        <v>51</v>
      </c>
      <c r="G176" s="83">
        <v>9960000000</v>
      </c>
      <c r="H176" s="84"/>
      <c r="I176" s="87">
        <f t="shared" si="55"/>
        <v>410000</v>
      </c>
      <c r="J176" s="87"/>
      <c r="K176" s="87"/>
      <c r="L176" s="78"/>
      <c r="M176" s="78">
        <f>M177</f>
        <v>600000</v>
      </c>
      <c r="N176" s="78"/>
      <c r="O176" s="78">
        <f>O177</f>
        <v>-190000</v>
      </c>
      <c r="P176" s="78"/>
      <c r="Q176" s="78"/>
      <c r="R176" s="78">
        <f t="shared" si="64"/>
        <v>0</v>
      </c>
      <c r="S176" s="78">
        <f t="shared" si="64"/>
        <v>0</v>
      </c>
      <c r="T176" s="78">
        <f t="shared" si="64"/>
        <v>0</v>
      </c>
    </row>
    <row r="177" spans="2:20" ht="37.5">
      <c r="B177" s="114"/>
      <c r="C177" s="39" t="s">
        <v>391</v>
      </c>
      <c r="D177" s="131" t="s">
        <v>410</v>
      </c>
      <c r="E177" s="135" t="s">
        <v>24</v>
      </c>
      <c r="F177" s="135" t="s">
        <v>51</v>
      </c>
      <c r="G177" s="83">
        <v>9960010230</v>
      </c>
      <c r="H177" s="84"/>
      <c r="I177" s="87">
        <f t="shared" si="55"/>
        <v>410000</v>
      </c>
      <c r="J177" s="87"/>
      <c r="K177" s="87"/>
      <c r="L177" s="78"/>
      <c r="M177" s="78">
        <f>M178</f>
        <v>600000</v>
      </c>
      <c r="N177" s="78"/>
      <c r="O177" s="78">
        <f>O178</f>
        <v>-190000</v>
      </c>
      <c r="P177" s="78"/>
      <c r="Q177" s="78"/>
      <c r="R177" s="78">
        <f t="shared" si="64"/>
        <v>0</v>
      </c>
      <c r="S177" s="78">
        <f t="shared" si="64"/>
        <v>0</v>
      </c>
      <c r="T177" s="78">
        <f t="shared" si="64"/>
        <v>0</v>
      </c>
    </row>
    <row r="178" spans="2:20" ht="37.5">
      <c r="B178" s="114"/>
      <c r="C178" s="39" t="s">
        <v>109</v>
      </c>
      <c r="D178" s="131" t="s">
        <v>410</v>
      </c>
      <c r="E178" s="135" t="s">
        <v>24</v>
      </c>
      <c r="F178" s="135" t="s">
        <v>51</v>
      </c>
      <c r="G178" s="83">
        <v>9960010230</v>
      </c>
      <c r="H178" s="84" t="s">
        <v>110</v>
      </c>
      <c r="I178" s="87">
        <f t="shared" si="55"/>
        <v>410000</v>
      </c>
      <c r="J178" s="87"/>
      <c r="K178" s="87"/>
      <c r="L178" s="78"/>
      <c r="M178" s="78">
        <v>600000</v>
      </c>
      <c r="N178" s="78"/>
      <c r="O178" s="78">
        <v>-190000</v>
      </c>
      <c r="P178" s="78"/>
      <c r="Q178" s="78"/>
      <c r="R178" s="78"/>
      <c r="S178" s="78"/>
      <c r="T178" s="134"/>
    </row>
    <row r="179" spans="2:20">
      <c r="B179" s="114"/>
      <c r="C179" s="39" t="s">
        <v>53</v>
      </c>
      <c r="D179" s="131" t="s">
        <v>410</v>
      </c>
      <c r="E179" s="135" t="s">
        <v>26</v>
      </c>
      <c r="F179" s="135" t="s">
        <v>88</v>
      </c>
      <c r="G179" s="83"/>
      <c r="H179" s="84"/>
      <c r="I179" s="87">
        <f t="shared" si="55"/>
        <v>706044921.28999996</v>
      </c>
      <c r="J179" s="87">
        <f>J190</f>
        <v>507010300</v>
      </c>
      <c r="K179" s="87">
        <f>K190</f>
        <v>0</v>
      </c>
      <c r="L179" s="78">
        <f>L190+L232</f>
        <v>75527921.290000007</v>
      </c>
      <c r="M179" s="78">
        <f>M190+M232</f>
        <v>1469100</v>
      </c>
      <c r="N179" s="78">
        <f>N190+N232</f>
        <v>80687700</v>
      </c>
      <c r="O179" s="78">
        <f>O190+O232</f>
        <v>15000</v>
      </c>
      <c r="P179" s="78">
        <f>P190+P232</f>
        <v>0</v>
      </c>
      <c r="Q179" s="78">
        <f>Q190+Q232+Q180</f>
        <v>4350000</v>
      </c>
      <c r="R179" s="78">
        <f>R190+R232+R180</f>
        <v>3121900</v>
      </c>
      <c r="S179" s="78">
        <f>S190+S232+S180</f>
        <v>33863000</v>
      </c>
      <c r="T179" s="78">
        <f>T190+T232+T180</f>
        <v>0</v>
      </c>
    </row>
    <row r="180" spans="2:20">
      <c r="B180" s="114"/>
      <c r="C180" s="39" t="s">
        <v>54</v>
      </c>
      <c r="D180" s="131" t="s">
        <v>410</v>
      </c>
      <c r="E180" s="135" t="s">
        <v>26</v>
      </c>
      <c r="F180" s="135" t="s">
        <v>17</v>
      </c>
      <c r="G180" s="83"/>
      <c r="H180" s="84"/>
      <c r="I180" s="87">
        <f t="shared" si="55"/>
        <v>40809900</v>
      </c>
      <c r="J180" s="87"/>
      <c r="K180" s="87"/>
      <c r="L180" s="78"/>
      <c r="M180" s="78"/>
      <c r="N180" s="78"/>
      <c r="O180" s="78"/>
      <c r="P180" s="78"/>
      <c r="Q180" s="78">
        <f t="shared" ref="Q180:T181" si="65">Q181</f>
        <v>4350000</v>
      </c>
      <c r="R180" s="78">
        <f t="shared" si="65"/>
        <v>2994400</v>
      </c>
      <c r="S180" s="78">
        <f t="shared" si="65"/>
        <v>33465500</v>
      </c>
      <c r="T180" s="78">
        <f t="shared" si="65"/>
        <v>0</v>
      </c>
    </row>
    <row r="181" spans="2:20" ht="37.5">
      <c r="B181" s="114"/>
      <c r="C181" s="39" t="s">
        <v>367</v>
      </c>
      <c r="D181" s="131" t="s">
        <v>410</v>
      </c>
      <c r="E181" s="135" t="s">
        <v>26</v>
      </c>
      <c r="F181" s="135" t="s">
        <v>17</v>
      </c>
      <c r="G181" s="83">
        <v>7600000000</v>
      </c>
      <c r="H181" s="84"/>
      <c r="I181" s="87">
        <f t="shared" si="55"/>
        <v>40809900</v>
      </c>
      <c r="J181" s="87"/>
      <c r="K181" s="87"/>
      <c r="L181" s="78"/>
      <c r="M181" s="78"/>
      <c r="N181" s="78"/>
      <c r="O181" s="78"/>
      <c r="P181" s="78"/>
      <c r="Q181" s="78">
        <f t="shared" si="65"/>
        <v>4350000</v>
      </c>
      <c r="R181" s="78">
        <f t="shared" si="65"/>
        <v>2994400</v>
      </c>
      <c r="S181" s="78">
        <f t="shared" si="65"/>
        <v>33465500</v>
      </c>
      <c r="T181" s="78">
        <f t="shared" si="65"/>
        <v>0</v>
      </c>
    </row>
    <row r="182" spans="2:20" ht="37.5">
      <c r="B182" s="114"/>
      <c r="C182" s="39" t="s">
        <v>368</v>
      </c>
      <c r="D182" s="131" t="s">
        <v>410</v>
      </c>
      <c r="E182" s="135" t="s">
        <v>26</v>
      </c>
      <c r="F182" s="135" t="s">
        <v>17</v>
      </c>
      <c r="G182" s="83">
        <v>7610000000</v>
      </c>
      <c r="H182" s="84"/>
      <c r="I182" s="87">
        <f t="shared" si="55"/>
        <v>40809900</v>
      </c>
      <c r="J182" s="87"/>
      <c r="K182" s="87"/>
      <c r="L182" s="78"/>
      <c r="M182" s="78"/>
      <c r="N182" s="78"/>
      <c r="O182" s="78"/>
      <c r="P182" s="78"/>
      <c r="Q182" s="78">
        <f>Q185</f>
        <v>4350000</v>
      </c>
      <c r="R182" s="78">
        <f>R183+R185</f>
        <v>2994400</v>
      </c>
      <c r="S182" s="78">
        <f>S183+S185+S188</f>
        <v>33465500</v>
      </c>
      <c r="T182" s="78">
        <f>T183+T185</f>
        <v>0</v>
      </c>
    </row>
    <row r="183" spans="2:20" ht="37.5">
      <c r="B183" s="114"/>
      <c r="C183" s="39" t="s">
        <v>369</v>
      </c>
      <c r="D183" s="131" t="s">
        <v>410</v>
      </c>
      <c r="E183" s="135" t="s">
        <v>26</v>
      </c>
      <c r="F183" s="135" t="s">
        <v>17</v>
      </c>
      <c r="G183" s="83">
        <v>7610010960</v>
      </c>
      <c r="H183" s="84"/>
      <c r="I183" s="87">
        <f t="shared" si="55"/>
        <v>2994400</v>
      </c>
      <c r="J183" s="87"/>
      <c r="K183" s="87"/>
      <c r="L183" s="78"/>
      <c r="M183" s="78"/>
      <c r="N183" s="78"/>
      <c r="O183" s="78"/>
      <c r="P183" s="78"/>
      <c r="Q183" s="78"/>
      <c r="R183" s="78">
        <f>R184</f>
        <v>2994400</v>
      </c>
      <c r="S183" s="78">
        <f>S184</f>
        <v>0</v>
      </c>
      <c r="T183" s="78">
        <f>T184</f>
        <v>0</v>
      </c>
    </row>
    <row r="184" spans="2:20" ht="37.5">
      <c r="B184" s="114"/>
      <c r="C184" s="39" t="s">
        <v>109</v>
      </c>
      <c r="D184" s="131" t="s">
        <v>410</v>
      </c>
      <c r="E184" s="135" t="s">
        <v>26</v>
      </c>
      <c r="F184" s="135" t="s">
        <v>17</v>
      </c>
      <c r="G184" s="83">
        <v>7610010960</v>
      </c>
      <c r="H184" s="84" t="s">
        <v>110</v>
      </c>
      <c r="I184" s="87">
        <f t="shared" si="55"/>
        <v>2994400</v>
      </c>
      <c r="J184" s="87"/>
      <c r="K184" s="87"/>
      <c r="L184" s="78"/>
      <c r="M184" s="78"/>
      <c r="N184" s="78"/>
      <c r="O184" s="78"/>
      <c r="P184" s="78"/>
      <c r="Q184" s="78"/>
      <c r="R184" s="78">
        <v>2994400</v>
      </c>
      <c r="S184" s="78"/>
      <c r="T184" s="134"/>
    </row>
    <row r="185" spans="2:20" ht="37.5">
      <c r="B185" s="114"/>
      <c r="C185" s="39" t="s">
        <v>370</v>
      </c>
      <c r="D185" s="131" t="s">
        <v>410</v>
      </c>
      <c r="E185" s="135" t="s">
        <v>26</v>
      </c>
      <c r="F185" s="135" t="s">
        <v>17</v>
      </c>
      <c r="G185" s="83">
        <v>7610011200</v>
      </c>
      <c r="H185" s="84"/>
      <c r="I185" s="87">
        <f t="shared" si="55"/>
        <v>36725000</v>
      </c>
      <c r="J185" s="87"/>
      <c r="K185" s="87"/>
      <c r="L185" s="78"/>
      <c r="M185" s="78"/>
      <c r="N185" s="78"/>
      <c r="O185" s="78"/>
      <c r="P185" s="78"/>
      <c r="Q185" s="78">
        <f>Q187</f>
        <v>4350000</v>
      </c>
      <c r="R185" s="78">
        <f>R187</f>
        <v>0</v>
      </c>
      <c r="S185" s="78">
        <f>S187+S186</f>
        <v>32375000</v>
      </c>
      <c r="T185" s="134">
        <f>T187</f>
        <v>0</v>
      </c>
    </row>
    <row r="186" spans="2:20" ht="37.5" hidden="1">
      <c r="B186" s="114"/>
      <c r="C186" s="39" t="s">
        <v>109</v>
      </c>
      <c r="D186" s="131" t="s">
        <v>410</v>
      </c>
      <c r="E186" s="135" t="s">
        <v>26</v>
      </c>
      <c r="F186" s="135" t="s">
        <v>17</v>
      </c>
      <c r="G186" s="83">
        <v>7610011200</v>
      </c>
      <c r="H186" s="84" t="s">
        <v>110</v>
      </c>
      <c r="I186" s="87">
        <f t="shared" si="55"/>
        <v>0</v>
      </c>
      <c r="J186" s="87"/>
      <c r="K186" s="87"/>
      <c r="L186" s="78"/>
      <c r="M186" s="78"/>
      <c r="N186" s="78"/>
      <c r="O186" s="78"/>
      <c r="P186" s="78"/>
      <c r="Q186" s="78"/>
      <c r="R186" s="78"/>
      <c r="S186" s="78"/>
      <c r="T186" s="134"/>
    </row>
    <row r="187" spans="2:20" ht="37.5">
      <c r="B187" s="114"/>
      <c r="C187" s="39" t="s">
        <v>259</v>
      </c>
      <c r="D187" s="131" t="s">
        <v>410</v>
      </c>
      <c r="E187" s="135" t="s">
        <v>26</v>
      </c>
      <c r="F187" s="135" t="s">
        <v>17</v>
      </c>
      <c r="G187" s="83">
        <v>7610011200</v>
      </c>
      <c r="H187" s="84" t="s">
        <v>273</v>
      </c>
      <c r="I187" s="87">
        <f t="shared" si="55"/>
        <v>36725000</v>
      </c>
      <c r="J187" s="87"/>
      <c r="K187" s="87"/>
      <c r="L187" s="78"/>
      <c r="M187" s="78"/>
      <c r="N187" s="78"/>
      <c r="O187" s="78"/>
      <c r="P187" s="78"/>
      <c r="Q187" s="78">
        <v>4350000</v>
      </c>
      <c r="R187" s="78"/>
      <c r="S187" s="78">
        <v>32375000</v>
      </c>
      <c r="T187" s="134"/>
    </row>
    <row r="188" spans="2:20" ht="56.25">
      <c r="B188" s="114"/>
      <c r="C188" s="39" t="s">
        <v>371</v>
      </c>
      <c r="D188" s="131" t="s">
        <v>410</v>
      </c>
      <c r="E188" s="135" t="s">
        <v>26</v>
      </c>
      <c r="F188" s="135" t="s">
        <v>17</v>
      </c>
      <c r="G188" s="83">
        <v>7610011300</v>
      </c>
      <c r="H188" s="84"/>
      <c r="I188" s="87">
        <f t="shared" si="55"/>
        <v>1090500</v>
      </c>
      <c r="J188" s="87"/>
      <c r="K188" s="87"/>
      <c r="L188" s="78"/>
      <c r="M188" s="78"/>
      <c r="N188" s="78"/>
      <c r="O188" s="78"/>
      <c r="P188" s="78"/>
      <c r="Q188" s="78"/>
      <c r="R188" s="78"/>
      <c r="S188" s="78">
        <f>S189</f>
        <v>1090500</v>
      </c>
      <c r="T188" s="134"/>
    </row>
    <row r="189" spans="2:20" ht="37.5">
      <c r="B189" s="114"/>
      <c r="C189" s="39" t="s">
        <v>109</v>
      </c>
      <c r="D189" s="131" t="s">
        <v>410</v>
      </c>
      <c r="E189" s="135" t="s">
        <v>26</v>
      </c>
      <c r="F189" s="135" t="s">
        <v>17</v>
      </c>
      <c r="G189" s="83">
        <v>7610011300</v>
      </c>
      <c r="H189" s="84" t="s">
        <v>110</v>
      </c>
      <c r="I189" s="87">
        <f t="shared" si="55"/>
        <v>1090500</v>
      </c>
      <c r="J189" s="87"/>
      <c r="K189" s="87"/>
      <c r="L189" s="78"/>
      <c r="M189" s="78"/>
      <c r="N189" s="78"/>
      <c r="O189" s="78"/>
      <c r="P189" s="78"/>
      <c r="Q189" s="78"/>
      <c r="R189" s="78"/>
      <c r="S189" s="78">
        <v>1090500</v>
      </c>
      <c r="T189" s="134"/>
    </row>
    <row r="190" spans="2:20">
      <c r="B190" s="114"/>
      <c r="C190" s="39" t="s">
        <v>55</v>
      </c>
      <c r="D190" s="131" t="s">
        <v>410</v>
      </c>
      <c r="E190" s="135" t="s">
        <v>26</v>
      </c>
      <c r="F190" s="135" t="s">
        <v>19</v>
      </c>
      <c r="G190" s="83"/>
      <c r="H190" s="84"/>
      <c r="I190" s="87">
        <f t="shared" si="55"/>
        <v>662592521.28999996</v>
      </c>
      <c r="J190" s="87">
        <f>J195+J209</f>
        <v>507010300</v>
      </c>
      <c r="K190" s="87">
        <f>K195+K209</f>
        <v>0</v>
      </c>
      <c r="L190" s="78">
        <f>L195+L209</f>
        <v>74027921.290000007</v>
      </c>
      <c r="M190" s="78">
        <f>M195+M209+M191+M227</f>
        <v>469100</v>
      </c>
      <c r="N190" s="78">
        <f>N195+N209</f>
        <v>80687700</v>
      </c>
      <c r="O190" s="78">
        <f>O195+O209</f>
        <v>0</v>
      </c>
      <c r="P190" s="78">
        <f>P195+P209</f>
        <v>0</v>
      </c>
      <c r="Q190" s="78">
        <f>Q195+Q209</f>
        <v>0</v>
      </c>
      <c r="R190" s="78">
        <f>R195+R209</f>
        <v>0</v>
      </c>
      <c r="S190" s="78">
        <f>S195+S209+S227</f>
        <v>397500</v>
      </c>
      <c r="T190" s="78">
        <f>T195+T209+T227</f>
        <v>0</v>
      </c>
    </row>
    <row r="191" spans="2:20" ht="37.5">
      <c r="B191" s="114"/>
      <c r="C191" s="39" t="s">
        <v>239</v>
      </c>
      <c r="D191" s="131" t="s">
        <v>410</v>
      </c>
      <c r="E191" s="135" t="s">
        <v>26</v>
      </c>
      <c r="F191" s="135" t="s">
        <v>19</v>
      </c>
      <c r="G191" s="83">
        <v>6200000000</v>
      </c>
      <c r="H191" s="84"/>
      <c r="I191" s="87">
        <f t="shared" si="55"/>
        <v>450000</v>
      </c>
      <c r="J191" s="87"/>
      <c r="K191" s="87"/>
      <c r="L191" s="78"/>
      <c r="M191" s="78">
        <f>M192</f>
        <v>450000</v>
      </c>
      <c r="N191" s="78"/>
      <c r="O191" s="78"/>
      <c r="P191" s="78"/>
      <c r="Q191" s="78"/>
      <c r="R191" s="78">
        <f t="shared" ref="R191:T193" si="66">R192</f>
        <v>0</v>
      </c>
      <c r="S191" s="78">
        <f t="shared" si="66"/>
        <v>0</v>
      </c>
      <c r="T191" s="78">
        <f t="shared" si="66"/>
        <v>0</v>
      </c>
    </row>
    <row r="192" spans="2:20" ht="37.5">
      <c r="B192" s="114"/>
      <c r="C192" s="39" t="s">
        <v>240</v>
      </c>
      <c r="D192" s="131" t="s">
        <v>410</v>
      </c>
      <c r="E192" s="135" t="s">
        <v>26</v>
      </c>
      <c r="F192" s="135" t="s">
        <v>19</v>
      </c>
      <c r="G192" s="83">
        <v>6210000000</v>
      </c>
      <c r="H192" s="84"/>
      <c r="I192" s="87">
        <f t="shared" si="55"/>
        <v>450000</v>
      </c>
      <c r="J192" s="87"/>
      <c r="K192" s="87"/>
      <c r="L192" s="78"/>
      <c r="M192" s="78">
        <f>M193</f>
        <v>450000</v>
      </c>
      <c r="N192" s="78"/>
      <c r="O192" s="78"/>
      <c r="P192" s="78"/>
      <c r="Q192" s="78"/>
      <c r="R192" s="78">
        <f t="shared" si="66"/>
        <v>0</v>
      </c>
      <c r="S192" s="78">
        <f t="shared" si="66"/>
        <v>0</v>
      </c>
      <c r="T192" s="78">
        <f t="shared" si="66"/>
        <v>0</v>
      </c>
    </row>
    <row r="193" spans="2:20">
      <c r="B193" s="114"/>
      <c r="C193" s="39" t="s">
        <v>241</v>
      </c>
      <c r="D193" s="131" t="s">
        <v>410</v>
      </c>
      <c r="E193" s="135" t="s">
        <v>26</v>
      </c>
      <c r="F193" s="135" t="s">
        <v>19</v>
      </c>
      <c r="G193" s="83">
        <v>6210010280</v>
      </c>
      <c r="H193" s="84"/>
      <c r="I193" s="87">
        <f t="shared" si="55"/>
        <v>450000</v>
      </c>
      <c r="J193" s="87"/>
      <c r="K193" s="87"/>
      <c r="L193" s="78"/>
      <c r="M193" s="78">
        <f>M194</f>
        <v>450000</v>
      </c>
      <c r="N193" s="78"/>
      <c r="O193" s="78"/>
      <c r="P193" s="78"/>
      <c r="Q193" s="78"/>
      <c r="R193" s="78">
        <f t="shared" si="66"/>
        <v>0</v>
      </c>
      <c r="S193" s="78">
        <f t="shared" si="66"/>
        <v>0</v>
      </c>
      <c r="T193" s="78">
        <f t="shared" si="66"/>
        <v>0</v>
      </c>
    </row>
    <row r="194" spans="2:20" ht="37.5">
      <c r="B194" s="114"/>
      <c r="C194" s="39" t="s">
        <v>109</v>
      </c>
      <c r="D194" s="131" t="s">
        <v>410</v>
      </c>
      <c r="E194" s="135" t="s">
        <v>26</v>
      </c>
      <c r="F194" s="135" t="s">
        <v>19</v>
      </c>
      <c r="G194" s="83">
        <v>6210010280</v>
      </c>
      <c r="H194" s="84" t="s">
        <v>110</v>
      </c>
      <c r="I194" s="87">
        <f t="shared" si="55"/>
        <v>450000</v>
      </c>
      <c r="J194" s="87"/>
      <c r="K194" s="87"/>
      <c r="L194" s="78"/>
      <c r="M194" s="78">
        <v>450000</v>
      </c>
      <c r="N194" s="78"/>
      <c r="O194" s="78"/>
      <c r="P194" s="78"/>
      <c r="Q194" s="78"/>
      <c r="R194" s="78"/>
      <c r="S194" s="78"/>
      <c r="T194" s="134"/>
    </row>
    <row r="195" spans="2:20" ht="56.25">
      <c r="B195" s="114"/>
      <c r="C195" s="39" t="s">
        <v>256</v>
      </c>
      <c r="D195" s="131" t="s">
        <v>410</v>
      </c>
      <c r="E195" s="135" t="s">
        <v>26</v>
      </c>
      <c r="F195" s="135" t="s">
        <v>19</v>
      </c>
      <c r="G195" s="83">
        <v>6500000000</v>
      </c>
      <c r="H195" s="84"/>
      <c r="I195" s="87">
        <f t="shared" si="55"/>
        <v>362866500</v>
      </c>
      <c r="J195" s="87">
        <f t="shared" ref="J195:T195" si="67">J202+J196</f>
        <v>284772200</v>
      </c>
      <c r="K195" s="87">
        <f t="shared" si="67"/>
        <v>0</v>
      </c>
      <c r="L195" s="78">
        <f t="shared" si="67"/>
        <v>0</v>
      </c>
      <c r="M195" s="78">
        <f t="shared" si="67"/>
        <v>0</v>
      </c>
      <c r="N195" s="78">
        <f t="shared" si="67"/>
        <v>77989300</v>
      </c>
      <c r="O195" s="78">
        <f t="shared" si="67"/>
        <v>0</v>
      </c>
      <c r="P195" s="78">
        <f t="shared" si="67"/>
        <v>0</v>
      </c>
      <c r="Q195" s="78">
        <f t="shared" si="67"/>
        <v>0</v>
      </c>
      <c r="R195" s="78">
        <f t="shared" si="67"/>
        <v>0</v>
      </c>
      <c r="S195" s="78">
        <f t="shared" si="67"/>
        <v>105000</v>
      </c>
      <c r="T195" s="134">
        <f t="shared" si="67"/>
        <v>0</v>
      </c>
    </row>
    <row r="196" spans="2:20">
      <c r="B196" s="114"/>
      <c r="C196" s="39" t="s">
        <v>275</v>
      </c>
      <c r="D196" s="131" t="s">
        <v>410</v>
      </c>
      <c r="E196" s="135" t="s">
        <v>26</v>
      </c>
      <c r="F196" s="135" t="s">
        <v>19</v>
      </c>
      <c r="G196" s="83">
        <v>6540000000</v>
      </c>
      <c r="H196" s="84"/>
      <c r="I196" s="87">
        <f t="shared" si="55"/>
        <v>348642700</v>
      </c>
      <c r="J196" s="87">
        <f t="shared" ref="J196:T196" si="68">J197+J200</f>
        <v>267918200</v>
      </c>
      <c r="K196" s="87">
        <f t="shared" si="68"/>
        <v>0</v>
      </c>
      <c r="L196" s="78">
        <f t="shared" si="68"/>
        <v>0</v>
      </c>
      <c r="M196" s="78">
        <f t="shared" si="68"/>
        <v>0</v>
      </c>
      <c r="N196" s="78">
        <f t="shared" si="68"/>
        <v>80724500</v>
      </c>
      <c r="O196" s="78">
        <f t="shared" si="68"/>
        <v>0</v>
      </c>
      <c r="P196" s="78">
        <f t="shared" si="68"/>
        <v>0</v>
      </c>
      <c r="Q196" s="78">
        <f t="shared" si="68"/>
        <v>0</v>
      </c>
      <c r="R196" s="78">
        <f t="shared" si="68"/>
        <v>0</v>
      </c>
      <c r="S196" s="78">
        <f t="shared" si="68"/>
        <v>0</v>
      </c>
      <c r="T196" s="134">
        <f t="shared" si="68"/>
        <v>0</v>
      </c>
    </row>
    <row r="197" spans="2:20" ht="112.5">
      <c r="B197" s="114"/>
      <c r="C197" s="39" t="s">
        <v>276</v>
      </c>
      <c r="D197" s="131" t="s">
        <v>410</v>
      </c>
      <c r="E197" s="135" t="s">
        <v>26</v>
      </c>
      <c r="F197" s="135" t="s">
        <v>19</v>
      </c>
      <c r="G197" s="83" t="s">
        <v>277</v>
      </c>
      <c r="H197" s="84"/>
      <c r="I197" s="87">
        <f t="shared" si="55"/>
        <v>348088700</v>
      </c>
      <c r="J197" s="87">
        <f>J199</f>
        <v>267364200</v>
      </c>
      <c r="K197" s="87">
        <f>K199</f>
        <v>0</v>
      </c>
      <c r="L197" s="78">
        <f t="shared" ref="L197:T197" si="69">L199+L198</f>
        <v>0</v>
      </c>
      <c r="M197" s="78">
        <f t="shared" si="69"/>
        <v>0</v>
      </c>
      <c r="N197" s="78">
        <f t="shared" si="69"/>
        <v>80724500</v>
      </c>
      <c r="O197" s="78">
        <f t="shared" si="69"/>
        <v>0</v>
      </c>
      <c r="P197" s="78">
        <f t="shared" si="69"/>
        <v>0</v>
      </c>
      <c r="Q197" s="78">
        <f t="shared" si="69"/>
        <v>0</v>
      </c>
      <c r="R197" s="78">
        <f t="shared" si="69"/>
        <v>0</v>
      </c>
      <c r="S197" s="78">
        <f t="shared" si="69"/>
        <v>0</v>
      </c>
      <c r="T197" s="134">
        <f t="shared" si="69"/>
        <v>0</v>
      </c>
    </row>
    <row r="198" spans="2:20" ht="37.5">
      <c r="B198" s="114"/>
      <c r="C198" s="39" t="s">
        <v>109</v>
      </c>
      <c r="D198" s="131" t="s">
        <v>410</v>
      </c>
      <c r="E198" s="135" t="s">
        <v>26</v>
      </c>
      <c r="F198" s="135" t="s">
        <v>19</v>
      </c>
      <c r="G198" s="83" t="s">
        <v>277</v>
      </c>
      <c r="H198" s="84" t="s">
        <v>110</v>
      </c>
      <c r="I198" s="87">
        <f t="shared" si="55"/>
        <v>3327070.94</v>
      </c>
      <c r="J198" s="87"/>
      <c r="K198" s="87"/>
      <c r="L198" s="78">
        <v>3181660</v>
      </c>
      <c r="M198" s="78">
        <v>0</v>
      </c>
      <c r="N198" s="78">
        <v>0</v>
      </c>
      <c r="O198" s="78">
        <v>0</v>
      </c>
      <c r="P198" s="78">
        <v>0</v>
      </c>
      <c r="Q198" s="78">
        <v>0</v>
      </c>
      <c r="R198" s="78">
        <v>145410.94</v>
      </c>
      <c r="S198" s="78">
        <v>0</v>
      </c>
      <c r="T198" s="134">
        <v>0</v>
      </c>
    </row>
    <row r="199" spans="2:20" ht="37.5">
      <c r="B199" s="114"/>
      <c r="C199" s="39" t="s">
        <v>259</v>
      </c>
      <c r="D199" s="131" t="s">
        <v>410</v>
      </c>
      <c r="E199" s="135" t="s">
        <v>26</v>
      </c>
      <c r="F199" s="135" t="s">
        <v>19</v>
      </c>
      <c r="G199" s="83" t="s">
        <v>277</v>
      </c>
      <c r="H199" s="84" t="s">
        <v>273</v>
      </c>
      <c r="I199" s="87">
        <f t="shared" si="55"/>
        <v>344761629.06</v>
      </c>
      <c r="J199" s="87">
        <v>267364200</v>
      </c>
      <c r="K199" s="87">
        <v>0</v>
      </c>
      <c r="L199" s="78">
        <v>-3181660</v>
      </c>
      <c r="M199" s="78">
        <v>0</v>
      </c>
      <c r="N199" s="78">
        <v>80724500</v>
      </c>
      <c r="O199" s="78">
        <v>0</v>
      </c>
      <c r="P199" s="78">
        <v>0</v>
      </c>
      <c r="Q199" s="78">
        <v>0</v>
      </c>
      <c r="R199" s="78">
        <v>-145410.94</v>
      </c>
      <c r="S199" s="78">
        <v>0</v>
      </c>
      <c r="T199" s="134">
        <v>0</v>
      </c>
    </row>
    <row r="200" spans="2:20" ht="112.5">
      <c r="B200" s="114"/>
      <c r="C200" s="39" t="s">
        <v>276</v>
      </c>
      <c r="D200" s="131" t="s">
        <v>410</v>
      </c>
      <c r="E200" s="135" t="s">
        <v>26</v>
      </c>
      <c r="F200" s="135" t="s">
        <v>19</v>
      </c>
      <c r="G200" s="83" t="s">
        <v>278</v>
      </c>
      <c r="H200" s="84"/>
      <c r="I200" s="87">
        <f t="shared" ref="I200:I263" si="70">SUM(J200:T200)</f>
        <v>554000</v>
      </c>
      <c r="J200" s="87">
        <f t="shared" ref="J200:T200" si="71">J201</f>
        <v>554000</v>
      </c>
      <c r="K200" s="87">
        <f t="shared" si="71"/>
        <v>0</v>
      </c>
      <c r="L200" s="78">
        <f t="shared" si="71"/>
        <v>0</v>
      </c>
      <c r="M200" s="78">
        <f t="shared" si="71"/>
        <v>0</v>
      </c>
      <c r="N200" s="78">
        <f t="shared" si="71"/>
        <v>0</v>
      </c>
      <c r="O200" s="78">
        <f t="shared" si="71"/>
        <v>0</v>
      </c>
      <c r="P200" s="78">
        <f t="shared" si="71"/>
        <v>0</v>
      </c>
      <c r="Q200" s="78">
        <f t="shared" si="71"/>
        <v>0</v>
      </c>
      <c r="R200" s="78">
        <f t="shared" si="71"/>
        <v>0</v>
      </c>
      <c r="S200" s="78">
        <f t="shared" si="71"/>
        <v>0</v>
      </c>
      <c r="T200" s="134">
        <f t="shared" si="71"/>
        <v>0</v>
      </c>
    </row>
    <row r="201" spans="2:20" ht="37.5">
      <c r="B201" s="114"/>
      <c r="C201" s="39" t="s">
        <v>259</v>
      </c>
      <c r="D201" s="131" t="s">
        <v>410</v>
      </c>
      <c r="E201" s="135" t="s">
        <v>26</v>
      </c>
      <c r="F201" s="135" t="s">
        <v>19</v>
      </c>
      <c r="G201" s="83" t="s">
        <v>278</v>
      </c>
      <c r="H201" s="84" t="s">
        <v>273</v>
      </c>
      <c r="I201" s="87">
        <f t="shared" si="70"/>
        <v>554000</v>
      </c>
      <c r="J201" s="87">
        <v>554000</v>
      </c>
      <c r="K201" s="87"/>
      <c r="L201" s="78"/>
      <c r="M201" s="78"/>
      <c r="N201" s="78"/>
      <c r="O201" s="78"/>
      <c r="P201" s="78"/>
      <c r="Q201" s="78"/>
      <c r="R201" s="78"/>
      <c r="S201" s="78"/>
      <c r="T201" s="134"/>
    </row>
    <row r="202" spans="2:20">
      <c r="B202" s="114"/>
      <c r="C202" s="39" t="s">
        <v>279</v>
      </c>
      <c r="D202" s="131" t="s">
        <v>410</v>
      </c>
      <c r="E202" s="135" t="s">
        <v>26</v>
      </c>
      <c r="F202" s="135" t="s">
        <v>19</v>
      </c>
      <c r="G202" s="83">
        <v>6550000000</v>
      </c>
      <c r="H202" s="84"/>
      <c r="I202" s="87">
        <f t="shared" si="70"/>
        <v>14223800</v>
      </c>
      <c r="J202" s="87">
        <f>J205</f>
        <v>16854000</v>
      </c>
      <c r="K202" s="87">
        <f>K205</f>
        <v>0</v>
      </c>
      <c r="L202" s="78">
        <f>L205</f>
        <v>0</v>
      </c>
      <c r="M202" s="78">
        <f>M205</f>
        <v>0</v>
      </c>
      <c r="N202" s="78">
        <f>N205+N203</f>
        <v>-2735200</v>
      </c>
      <c r="O202" s="78">
        <f>O205</f>
        <v>0</v>
      </c>
      <c r="P202" s="78">
        <f>P205</f>
        <v>0</v>
      </c>
      <c r="Q202" s="78">
        <f>Q205</f>
        <v>0</v>
      </c>
      <c r="R202" s="78">
        <f>R205</f>
        <v>0</v>
      </c>
      <c r="S202" s="78">
        <f>S205+S207</f>
        <v>105000</v>
      </c>
      <c r="T202" s="134">
        <f>T205</f>
        <v>0</v>
      </c>
    </row>
    <row r="203" spans="2:20" ht="37.5">
      <c r="B203" s="114"/>
      <c r="C203" s="39" t="s">
        <v>280</v>
      </c>
      <c r="D203" s="131" t="s">
        <v>410</v>
      </c>
      <c r="E203" s="135" t="s">
        <v>26</v>
      </c>
      <c r="F203" s="135" t="s">
        <v>19</v>
      </c>
      <c r="G203" s="83">
        <v>6550010840</v>
      </c>
      <c r="H203" s="84"/>
      <c r="I203" s="87">
        <f t="shared" si="70"/>
        <v>1300000</v>
      </c>
      <c r="J203" s="87"/>
      <c r="K203" s="87"/>
      <c r="L203" s="78"/>
      <c r="M203" s="78"/>
      <c r="N203" s="78">
        <f>N204</f>
        <v>1300000</v>
      </c>
      <c r="O203" s="78"/>
      <c r="P203" s="78"/>
      <c r="Q203" s="78"/>
      <c r="R203" s="78"/>
      <c r="S203" s="78"/>
      <c r="T203" s="134"/>
    </row>
    <row r="204" spans="2:20" ht="37.5">
      <c r="B204" s="114"/>
      <c r="C204" s="39" t="s">
        <v>259</v>
      </c>
      <c r="D204" s="131" t="s">
        <v>410</v>
      </c>
      <c r="E204" s="135" t="s">
        <v>26</v>
      </c>
      <c r="F204" s="135" t="s">
        <v>19</v>
      </c>
      <c r="G204" s="83">
        <v>6550010840</v>
      </c>
      <c r="H204" s="84" t="s">
        <v>273</v>
      </c>
      <c r="I204" s="87">
        <f t="shared" si="70"/>
        <v>1300000</v>
      </c>
      <c r="J204" s="87"/>
      <c r="K204" s="87"/>
      <c r="L204" s="78"/>
      <c r="M204" s="78"/>
      <c r="N204" s="78">
        <v>1300000</v>
      </c>
      <c r="O204" s="78"/>
      <c r="P204" s="78"/>
      <c r="Q204" s="78"/>
      <c r="R204" s="78"/>
      <c r="S204" s="78"/>
      <c r="T204" s="134"/>
    </row>
    <row r="205" spans="2:20" ht="56.25">
      <c r="B205" s="114"/>
      <c r="C205" s="39" t="s">
        <v>281</v>
      </c>
      <c r="D205" s="131" t="s">
        <v>410</v>
      </c>
      <c r="E205" s="135" t="s">
        <v>26</v>
      </c>
      <c r="F205" s="135" t="s">
        <v>19</v>
      </c>
      <c r="G205" s="83" t="s">
        <v>282</v>
      </c>
      <c r="H205" s="84"/>
      <c r="I205" s="87">
        <f t="shared" si="70"/>
        <v>12320000</v>
      </c>
      <c r="J205" s="87">
        <f t="shared" ref="J205:T205" si="72">J206</f>
        <v>16854000</v>
      </c>
      <c r="K205" s="87">
        <f t="shared" si="72"/>
        <v>0</v>
      </c>
      <c r="L205" s="78">
        <f t="shared" si="72"/>
        <v>0</v>
      </c>
      <c r="M205" s="78">
        <f t="shared" si="72"/>
        <v>0</v>
      </c>
      <c r="N205" s="78">
        <f t="shared" si="72"/>
        <v>-4035200</v>
      </c>
      <c r="O205" s="78">
        <f t="shared" si="72"/>
        <v>0</v>
      </c>
      <c r="P205" s="78">
        <f t="shared" si="72"/>
        <v>0</v>
      </c>
      <c r="Q205" s="78">
        <f t="shared" si="72"/>
        <v>0</v>
      </c>
      <c r="R205" s="78">
        <f t="shared" si="72"/>
        <v>0</v>
      </c>
      <c r="S205" s="78">
        <f t="shared" si="72"/>
        <v>-498800</v>
      </c>
      <c r="T205" s="134">
        <f t="shared" si="72"/>
        <v>0</v>
      </c>
    </row>
    <row r="206" spans="2:20" ht="37.5">
      <c r="B206" s="114"/>
      <c r="C206" s="39" t="s">
        <v>259</v>
      </c>
      <c r="D206" s="131" t="s">
        <v>410</v>
      </c>
      <c r="E206" s="135" t="s">
        <v>26</v>
      </c>
      <c r="F206" s="135" t="s">
        <v>19</v>
      </c>
      <c r="G206" s="83" t="s">
        <v>282</v>
      </c>
      <c r="H206" s="84" t="s">
        <v>273</v>
      </c>
      <c r="I206" s="87">
        <f t="shared" si="70"/>
        <v>12320000</v>
      </c>
      <c r="J206" s="87">
        <v>16854000</v>
      </c>
      <c r="K206" s="87"/>
      <c r="L206" s="78"/>
      <c r="M206" s="78"/>
      <c r="N206" s="78">
        <v>-4035200</v>
      </c>
      <c r="O206" s="78"/>
      <c r="P206" s="78"/>
      <c r="Q206" s="78"/>
      <c r="R206" s="78"/>
      <c r="S206" s="78">
        <v>-498800</v>
      </c>
      <c r="T206" s="134"/>
    </row>
    <row r="207" spans="2:20" ht="56.25">
      <c r="B207" s="114"/>
      <c r="C207" s="39" t="s">
        <v>281</v>
      </c>
      <c r="D207" s="131" t="s">
        <v>410</v>
      </c>
      <c r="E207" s="135" t="s">
        <v>26</v>
      </c>
      <c r="F207" s="135" t="s">
        <v>19</v>
      </c>
      <c r="G207" s="83" t="s">
        <v>283</v>
      </c>
      <c r="H207" s="84"/>
      <c r="I207" s="87">
        <f t="shared" si="70"/>
        <v>603800</v>
      </c>
      <c r="J207" s="87"/>
      <c r="K207" s="87"/>
      <c r="L207" s="78"/>
      <c r="M207" s="78"/>
      <c r="N207" s="78"/>
      <c r="O207" s="78"/>
      <c r="P207" s="78"/>
      <c r="Q207" s="78"/>
      <c r="R207" s="78"/>
      <c r="S207" s="78">
        <f>S208</f>
        <v>603800</v>
      </c>
      <c r="T207" s="134"/>
    </row>
    <row r="208" spans="2:20" ht="37.5">
      <c r="B208" s="114"/>
      <c r="C208" s="39" t="s">
        <v>259</v>
      </c>
      <c r="D208" s="131" t="s">
        <v>410</v>
      </c>
      <c r="E208" s="135" t="s">
        <v>26</v>
      </c>
      <c r="F208" s="135" t="s">
        <v>19</v>
      </c>
      <c r="G208" s="83" t="s">
        <v>283</v>
      </c>
      <c r="H208" s="84" t="s">
        <v>273</v>
      </c>
      <c r="I208" s="87">
        <f t="shared" si="70"/>
        <v>603800</v>
      </c>
      <c r="J208" s="87"/>
      <c r="K208" s="87"/>
      <c r="L208" s="78"/>
      <c r="M208" s="78"/>
      <c r="N208" s="78"/>
      <c r="O208" s="78"/>
      <c r="P208" s="78"/>
      <c r="Q208" s="78"/>
      <c r="R208" s="78"/>
      <c r="S208" s="78">
        <v>603800</v>
      </c>
      <c r="T208" s="134"/>
    </row>
    <row r="209" spans="2:20">
      <c r="B209" s="114"/>
      <c r="C209" s="39" t="s">
        <v>355</v>
      </c>
      <c r="D209" s="131" t="s">
        <v>410</v>
      </c>
      <c r="E209" s="135" t="s">
        <v>26</v>
      </c>
      <c r="F209" s="135" t="s">
        <v>19</v>
      </c>
      <c r="G209" s="83">
        <v>7300000000</v>
      </c>
      <c r="H209" s="84"/>
      <c r="I209" s="87">
        <f t="shared" si="70"/>
        <v>298964421.29000002</v>
      </c>
      <c r="J209" s="87">
        <f t="shared" ref="J209:T209" si="73">J210+J217+J220</f>
        <v>222238100</v>
      </c>
      <c r="K209" s="87">
        <f t="shared" si="73"/>
        <v>0</v>
      </c>
      <c r="L209" s="78">
        <f t="shared" si="73"/>
        <v>74027921.290000007</v>
      </c>
      <c r="M209" s="78">
        <f t="shared" si="73"/>
        <v>0</v>
      </c>
      <c r="N209" s="78">
        <f t="shared" si="73"/>
        <v>2698400</v>
      </c>
      <c r="O209" s="78">
        <f t="shared" si="73"/>
        <v>0</v>
      </c>
      <c r="P209" s="78">
        <f t="shared" si="73"/>
        <v>0</v>
      </c>
      <c r="Q209" s="78">
        <f t="shared" si="73"/>
        <v>0</v>
      </c>
      <c r="R209" s="78">
        <f t="shared" si="73"/>
        <v>0</v>
      </c>
      <c r="S209" s="78">
        <f t="shared" si="73"/>
        <v>0</v>
      </c>
      <c r="T209" s="134">
        <f t="shared" si="73"/>
        <v>0</v>
      </c>
    </row>
    <row r="210" spans="2:20" ht="37.5">
      <c r="B210" s="114"/>
      <c r="C210" s="39" t="s">
        <v>356</v>
      </c>
      <c r="D210" s="131" t="s">
        <v>410</v>
      </c>
      <c r="E210" s="135" t="s">
        <v>26</v>
      </c>
      <c r="F210" s="135" t="s">
        <v>19</v>
      </c>
      <c r="G210" s="83">
        <v>7310000000</v>
      </c>
      <c r="H210" s="84"/>
      <c r="I210" s="87">
        <f t="shared" si="70"/>
        <v>12871100</v>
      </c>
      <c r="J210" s="87">
        <f>J211+J213</f>
        <v>10172700</v>
      </c>
      <c r="K210" s="87">
        <f>K211+K213</f>
        <v>0</v>
      </c>
      <c r="L210" s="78">
        <f>L211+L213</f>
        <v>0</v>
      </c>
      <c r="M210" s="78">
        <f>M211+M213</f>
        <v>0</v>
      </c>
      <c r="N210" s="78">
        <f>N211+N213+N215</f>
        <v>2698400</v>
      </c>
      <c r="O210" s="78">
        <f t="shared" ref="O210:T210" si="74">O211+O213</f>
        <v>0</v>
      </c>
      <c r="P210" s="78">
        <f t="shared" si="74"/>
        <v>0</v>
      </c>
      <c r="Q210" s="78">
        <f t="shared" si="74"/>
        <v>0</v>
      </c>
      <c r="R210" s="78">
        <f t="shared" si="74"/>
        <v>0</v>
      </c>
      <c r="S210" s="78">
        <f t="shared" si="74"/>
        <v>0</v>
      </c>
      <c r="T210" s="134">
        <f t="shared" si="74"/>
        <v>0</v>
      </c>
    </row>
    <row r="211" spans="2:20" ht="37.5">
      <c r="B211" s="114"/>
      <c r="C211" s="39" t="s">
        <v>357</v>
      </c>
      <c r="D211" s="131" t="s">
        <v>410</v>
      </c>
      <c r="E211" s="135" t="s">
        <v>26</v>
      </c>
      <c r="F211" s="135" t="s">
        <v>19</v>
      </c>
      <c r="G211" s="83">
        <v>7310010140</v>
      </c>
      <c r="H211" s="84"/>
      <c r="I211" s="87">
        <f t="shared" si="70"/>
        <v>6448500</v>
      </c>
      <c r="J211" s="87">
        <f t="shared" ref="J211:T211" si="75">J212</f>
        <v>6532000</v>
      </c>
      <c r="K211" s="87">
        <f t="shared" si="75"/>
        <v>0</v>
      </c>
      <c r="L211" s="78">
        <f t="shared" si="75"/>
        <v>0</v>
      </c>
      <c r="M211" s="78">
        <f t="shared" si="75"/>
        <v>0</v>
      </c>
      <c r="N211" s="78">
        <f t="shared" si="75"/>
        <v>-83500</v>
      </c>
      <c r="O211" s="78">
        <f t="shared" si="75"/>
        <v>0</v>
      </c>
      <c r="P211" s="78">
        <f t="shared" si="75"/>
        <v>0</v>
      </c>
      <c r="Q211" s="78">
        <f t="shared" si="75"/>
        <v>0</v>
      </c>
      <c r="R211" s="78">
        <f t="shared" si="75"/>
        <v>0</v>
      </c>
      <c r="S211" s="78">
        <f t="shared" si="75"/>
        <v>0</v>
      </c>
      <c r="T211" s="134">
        <f t="shared" si="75"/>
        <v>0</v>
      </c>
    </row>
    <row r="212" spans="2:20" ht="37.5">
      <c r="B212" s="114"/>
      <c r="C212" s="39" t="s">
        <v>109</v>
      </c>
      <c r="D212" s="131" t="s">
        <v>410</v>
      </c>
      <c r="E212" s="135" t="s">
        <v>26</v>
      </c>
      <c r="F212" s="135" t="s">
        <v>19</v>
      </c>
      <c r="G212" s="83">
        <v>7310010140</v>
      </c>
      <c r="H212" s="84" t="s">
        <v>110</v>
      </c>
      <c r="I212" s="87">
        <f t="shared" si="70"/>
        <v>6448500</v>
      </c>
      <c r="J212" s="87">
        <v>6532000</v>
      </c>
      <c r="K212" s="87"/>
      <c r="L212" s="78"/>
      <c r="M212" s="78"/>
      <c r="N212" s="78">
        <v>-83500</v>
      </c>
      <c r="O212" s="78"/>
      <c r="P212" s="78"/>
      <c r="Q212" s="78"/>
      <c r="R212" s="78"/>
      <c r="S212" s="78"/>
      <c r="T212" s="134"/>
    </row>
    <row r="213" spans="2:20" ht="37.5">
      <c r="B213" s="114"/>
      <c r="C213" s="39" t="s">
        <v>358</v>
      </c>
      <c r="D213" s="131" t="s">
        <v>410</v>
      </c>
      <c r="E213" s="135" t="s">
        <v>26</v>
      </c>
      <c r="F213" s="135" t="s">
        <v>19</v>
      </c>
      <c r="G213" s="83">
        <v>7310010860</v>
      </c>
      <c r="H213" s="84"/>
      <c r="I213" s="87">
        <f t="shared" si="70"/>
        <v>3640700</v>
      </c>
      <c r="J213" s="87">
        <f t="shared" ref="J213:T213" si="76">J214</f>
        <v>3640700</v>
      </c>
      <c r="K213" s="87">
        <f t="shared" si="76"/>
        <v>0</v>
      </c>
      <c r="L213" s="78">
        <f t="shared" si="76"/>
        <v>0</v>
      </c>
      <c r="M213" s="78">
        <f t="shared" si="76"/>
        <v>0</v>
      </c>
      <c r="N213" s="78">
        <f t="shared" si="76"/>
        <v>0</v>
      </c>
      <c r="O213" s="78">
        <f t="shared" si="76"/>
        <v>0</v>
      </c>
      <c r="P213" s="78">
        <f t="shared" si="76"/>
        <v>0</v>
      </c>
      <c r="Q213" s="78">
        <f t="shared" si="76"/>
        <v>0</v>
      </c>
      <c r="R213" s="78">
        <f t="shared" si="76"/>
        <v>0</v>
      </c>
      <c r="S213" s="78">
        <f t="shared" si="76"/>
        <v>0</v>
      </c>
      <c r="T213" s="134">
        <f t="shared" si="76"/>
        <v>0</v>
      </c>
    </row>
    <row r="214" spans="2:20" ht="37.5">
      <c r="B214" s="114"/>
      <c r="C214" s="39" t="s">
        <v>109</v>
      </c>
      <c r="D214" s="131" t="s">
        <v>410</v>
      </c>
      <c r="E214" s="135" t="s">
        <v>26</v>
      </c>
      <c r="F214" s="135" t="s">
        <v>19</v>
      </c>
      <c r="G214" s="83">
        <v>7310010860</v>
      </c>
      <c r="H214" s="84" t="s">
        <v>110</v>
      </c>
      <c r="I214" s="87">
        <f t="shared" si="70"/>
        <v>3640700</v>
      </c>
      <c r="J214" s="87">
        <v>3640700</v>
      </c>
      <c r="K214" s="87"/>
      <c r="L214" s="78"/>
      <c r="M214" s="78"/>
      <c r="N214" s="78"/>
      <c r="O214" s="78"/>
      <c r="P214" s="78"/>
      <c r="Q214" s="78"/>
      <c r="R214" s="78"/>
      <c r="S214" s="78"/>
      <c r="T214" s="134"/>
    </row>
    <row r="215" spans="2:20" ht="56.25">
      <c r="B215" s="114"/>
      <c r="C215" s="39" t="s">
        <v>359</v>
      </c>
      <c r="D215" s="131" t="s">
        <v>410</v>
      </c>
      <c r="E215" s="135" t="s">
        <v>26</v>
      </c>
      <c r="F215" s="135" t="s">
        <v>19</v>
      </c>
      <c r="G215" s="83" t="s">
        <v>360</v>
      </c>
      <c r="H215" s="84"/>
      <c r="I215" s="87">
        <f t="shared" si="70"/>
        <v>2781900</v>
      </c>
      <c r="J215" s="87"/>
      <c r="K215" s="87"/>
      <c r="L215" s="78"/>
      <c r="M215" s="78"/>
      <c r="N215" s="78">
        <f>N216</f>
        <v>2781900</v>
      </c>
      <c r="O215" s="78"/>
      <c r="P215" s="78"/>
      <c r="Q215" s="78"/>
      <c r="R215" s="78">
        <f>R216</f>
        <v>0</v>
      </c>
      <c r="S215" s="78">
        <f>S216</f>
        <v>0</v>
      </c>
      <c r="T215" s="134">
        <f>T216</f>
        <v>0</v>
      </c>
    </row>
    <row r="216" spans="2:20" ht="37.5">
      <c r="B216" s="114"/>
      <c r="C216" s="39" t="s">
        <v>109</v>
      </c>
      <c r="D216" s="131" t="s">
        <v>410</v>
      </c>
      <c r="E216" s="135" t="s">
        <v>26</v>
      </c>
      <c r="F216" s="135" t="s">
        <v>19</v>
      </c>
      <c r="G216" s="83" t="s">
        <v>360</v>
      </c>
      <c r="H216" s="84" t="s">
        <v>110</v>
      </c>
      <c r="I216" s="87">
        <f t="shared" si="70"/>
        <v>2781900</v>
      </c>
      <c r="J216" s="87"/>
      <c r="K216" s="87"/>
      <c r="L216" s="78"/>
      <c r="M216" s="78"/>
      <c r="N216" s="78">
        <v>2781900</v>
      </c>
      <c r="O216" s="78"/>
      <c r="P216" s="78"/>
      <c r="Q216" s="78"/>
      <c r="R216" s="78"/>
      <c r="S216" s="78"/>
      <c r="T216" s="134"/>
    </row>
    <row r="217" spans="2:20" ht="37.5">
      <c r="B217" s="114"/>
      <c r="C217" s="39" t="s">
        <v>361</v>
      </c>
      <c r="D217" s="131" t="s">
        <v>410</v>
      </c>
      <c r="E217" s="135" t="s">
        <v>26</v>
      </c>
      <c r="F217" s="135" t="s">
        <v>19</v>
      </c>
      <c r="G217" s="83">
        <v>7320000000</v>
      </c>
      <c r="H217" s="84"/>
      <c r="I217" s="87">
        <f t="shared" si="70"/>
        <v>50000</v>
      </c>
      <c r="J217" s="87">
        <f t="shared" ref="J217:T218" si="77">J218</f>
        <v>50000</v>
      </c>
      <c r="K217" s="87">
        <f t="shared" si="77"/>
        <v>0</v>
      </c>
      <c r="L217" s="78">
        <f t="shared" si="77"/>
        <v>0</v>
      </c>
      <c r="M217" s="78">
        <f t="shared" si="77"/>
        <v>0</v>
      </c>
      <c r="N217" s="78">
        <f t="shared" si="77"/>
        <v>0</v>
      </c>
      <c r="O217" s="78">
        <f t="shared" si="77"/>
        <v>0</v>
      </c>
      <c r="P217" s="78">
        <f t="shared" si="77"/>
        <v>0</v>
      </c>
      <c r="Q217" s="78">
        <f t="shared" si="77"/>
        <v>0</v>
      </c>
      <c r="R217" s="78">
        <f t="shared" si="77"/>
        <v>0</v>
      </c>
      <c r="S217" s="78">
        <f t="shared" si="77"/>
        <v>0</v>
      </c>
      <c r="T217" s="134">
        <f t="shared" si="77"/>
        <v>0</v>
      </c>
    </row>
    <row r="218" spans="2:20" ht="75">
      <c r="B218" s="114"/>
      <c r="C218" s="39" t="s">
        <v>362</v>
      </c>
      <c r="D218" s="131" t="s">
        <v>410</v>
      </c>
      <c r="E218" s="135" t="s">
        <v>26</v>
      </c>
      <c r="F218" s="135" t="s">
        <v>19</v>
      </c>
      <c r="G218" s="83">
        <v>7320010080</v>
      </c>
      <c r="H218" s="84"/>
      <c r="I218" s="87">
        <f t="shared" si="70"/>
        <v>50000</v>
      </c>
      <c r="J218" s="87">
        <f t="shared" si="77"/>
        <v>50000</v>
      </c>
      <c r="K218" s="87">
        <f t="shared" si="77"/>
        <v>0</v>
      </c>
      <c r="L218" s="78">
        <f t="shared" si="77"/>
        <v>0</v>
      </c>
      <c r="M218" s="78">
        <f t="shared" si="77"/>
        <v>0</v>
      </c>
      <c r="N218" s="78">
        <f t="shared" si="77"/>
        <v>0</v>
      </c>
      <c r="O218" s="78">
        <f t="shared" si="77"/>
        <v>0</v>
      </c>
      <c r="P218" s="78">
        <f t="shared" si="77"/>
        <v>0</v>
      </c>
      <c r="Q218" s="78">
        <f t="shared" si="77"/>
        <v>0</v>
      </c>
      <c r="R218" s="78">
        <f t="shared" si="77"/>
        <v>0</v>
      </c>
      <c r="S218" s="78">
        <f t="shared" si="77"/>
        <v>0</v>
      </c>
      <c r="T218" s="134">
        <f t="shared" si="77"/>
        <v>0</v>
      </c>
    </row>
    <row r="219" spans="2:20" ht="37.5">
      <c r="B219" s="114"/>
      <c r="C219" s="39" t="s">
        <v>109</v>
      </c>
      <c r="D219" s="131" t="s">
        <v>410</v>
      </c>
      <c r="E219" s="135" t="s">
        <v>26</v>
      </c>
      <c r="F219" s="135" t="s">
        <v>19</v>
      </c>
      <c r="G219" s="83">
        <v>7320010080</v>
      </c>
      <c r="H219" s="84" t="s">
        <v>110</v>
      </c>
      <c r="I219" s="87">
        <f t="shared" si="70"/>
        <v>50000</v>
      </c>
      <c r="J219" s="87">
        <v>50000</v>
      </c>
      <c r="K219" s="87">
        <v>0</v>
      </c>
      <c r="L219" s="78">
        <v>0</v>
      </c>
      <c r="M219" s="78">
        <v>0</v>
      </c>
      <c r="N219" s="78">
        <v>0</v>
      </c>
      <c r="O219" s="78">
        <v>0</v>
      </c>
      <c r="P219" s="78">
        <v>0</v>
      </c>
      <c r="Q219" s="78">
        <v>0</v>
      </c>
      <c r="R219" s="78">
        <v>0</v>
      </c>
      <c r="S219" s="78">
        <v>0</v>
      </c>
      <c r="T219" s="134">
        <v>0</v>
      </c>
    </row>
    <row r="220" spans="2:20" ht="37.5">
      <c r="B220" s="114"/>
      <c r="C220" s="39" t="s">
        <v>363</v>
      </c>
      <c r="D220" s="131" t="s">
        <v>410</v>
      </c>
      <c r="E220" s="135" t="s">
        <v>26</v>
      </c>
      <c r="F220" s="135" t="s">
        <v>19</v>
      </c>
      <c r="G220" s="83">
        <v>7330000000</v>
      </c>
      <c r="H220" s="84"/>
      <c r="I220" s="87">
        <f t="shared" si="70"/>
        <v>286043321.29000002</v>
      </c>
      <c r="J220" s="87">
        <f t="shared" ref="J220:T220" si="78">J221+J224</f>
        <v>212015400</v>
      </c>
      <c r="K220" s="87">
        <f t="shared" si="78"/>
        <v>0</v>
      </c>
      <c r="L220" s="78">
        <f t="shared" si="78"/>
        <v>74027921.290000007</v>
      </c>
      <c r="M220" s="78">
        <f t="shared" si="78"/>
        <v>0</v>
      </c>
      <c r="N220" s="78">
        <f t="shared" si="78"/>
        <v>0</v>
      </c>
      <c r="O220" s="78">
        <f t="shared" si="78"/>
        <v>0</v>
      </c>
      <c r="P220" s="78">
        <f t="shared" si="78"/>
        <v>0</v>
      </c>
      <c r="Q220" s="78">
        <f t="shared" si="78"/>
        <v>0</v>
      </c>
      <c r="R220" s="78">
        <f t="shared" si="78"/>
        <v>0</v>
      </c>
      <c r="S220" s="78">
        <f t="shared" si="78"/>
        <v>0</v>
      </c>
      <c r="T220" s="134">
        <f t="shared" si="78"/>
        <v>0</v>
      </c>
    </row>
    <row r="221" spans="2:20" ht="37.5">
      <c r="B221" s="114"/>
      <c r="C221" s="39" t="s">
        <v>364</v>
      </c>
      <c r="D221" s="131" t="s">
        <v>410</v>
      </c>
      <c r="E221" s="135" t="s">
        <v>26</v>
      </c>
      <c r="F221" s="135" t="s">
        <v>19</v>
      </c>
      <c r="G221" s="83">
        <v>7330010720</v>
      </c>
      <c r="H221" s="84"/>
      <c r="I221" s="87">
        <f t="shared" si="70"/>
        <v>100974121.29000001</v>
      </c>
      <c r="J221" s="87">
        <f t="shared" ref="J221:T221" si="79">J222+J223</f>
        <v>26946200</v>
      </c>
      <c r="K221" s="87">
        <f t="shared" si="79"/>
        <v>0</v>
      </c>
      <c r="L221" s="78">
        <f t="shared" si="79"/>
        <v>74027921.290000007</v>
      </c>
      <c r="M221" s="78">
        <f t="shared" si="79"/>
        <v>0</v>
      </c>
      <c r="N221" s="78">
        <f t="shared" si="79"/>
        <v>0</v>
      </c>
      <c r="O221" s="78">
        <f t="shared" si="79"/>
        <v>0</v>
      </c>
      <c r="P221" s="78">
        <f t="shared" si="79"/>
        <v>0</v>
      </c>
      <c r="Q221" s="78">
        <f t="shared" si="79"/>
        <v>0</v>
      </c>
      <c r="R221" s="78">
        <f t="shared" si="79"/>
        <v>0</v>
      </c>
      <c r="S221" s="78">
        <f t="shared" si="79"/>
        <v>0</v>
      </c>
      <c r="T221" s="134">
        <f t="shared" si="79"/>
        <v>0</v>
      </c>
    </row>
    <row r="222" spans="2:20" ht="37.5">
      <c r="B222" s="114"/>
      <c r="C222" s="39" t="s">
        <v>109</v>
      </c>
      <c r="D222" s="131" t="s">
        <v>410</v>
      </c>
      <c r="E222" s="135" t="s">
        <v>26</v>
      </c>
      <c r="F222" s="135" t="s">
        <v>19</v>
      </c>
      <c r="G222" s="83">
        <v>7330010720</v>
      </c>
      <c r="H222" s="84" t="s">
        <v>110</v>
      </c>
      <c r="I222" s="87">
        <f t="shared" si="70"/>
        <v>100974121.29000001</v>
      </c>
      <c r="J222" s="87">
        <v>26946200</v>
      </c>
      <c r="K222" s="87"/>
      <c r="L222" s="78">
        <v>74027921.290000007</v>
      </c>
      <c r="M222" s="78">
        <v>0</v>
      </c>
      <c r="N222" s="78"/>
      <c r="O222" s="78">
        <v>0</v>
      </c>
      <c r="P222" s="78">
        <v>0</v>
      </c>
      <c r="Q222" s="78">
        <v>0</v>
      </c>
      <c r="R222" s="78">
        <v>0</v>
      </c>
      <c r="S222" s="78">
        <v>0</v>
      </c>
      <c r="T222" s="134">
        <v>0</v>
      </c>
    </row>
    <row r="223" spans="2:20" ht="37.5" hidden="1">
      <c r="B223" s="114"/>
      <c r="C223" s="39" t="s">
        <v>259</v>
      </c>
      <c r="D223" s="131" t="s">
        <v>410</v>
      </c>
      <c r="E223" s="135" t="s">
        <v>26</v>
      </c>
      <c r="F223" s="135" t="s">
        <v>19</v>
      </c>
      <c r="G223" s="83">
        <v>7330010720</v>
      </c>
      <c r="H223" s="84" t="s">
        <v>273</v>
      </c>
      <c r="I223" s="87">
        <f t="shared" si="70"/>
        <v>0</v>
      </c>
      <c r="J223" s="87"/>
      <c r="K223" s="87"/>
      <c r="L223" s="78"/>
      <c r="M223" s="78"/>
      <c r="N223" s="78"/>
      <c r="O223" s="78"/>
      <c r="P223" s="78"/>
      <c r="Q223" s="78"/>
      <c r="R223" s="78"/>
      <c r="S223" s="78"/>
      <c r="T223" s="134"/>
    </row>
    <row r="224" spans="2:20" ht="93.75">
      <c r="B224" s="114"/>
      <c r="C224" s="39" t="s">
        <v>365</v>
      </c>
      <c r="D224" s="131" t="s">
        <v>410</v>
      </c>
      <c r="E224" s="135" t="s">
        <v>26</v>
      </c>
      <c r="F224" s="135" t="s">
        <v>19</v>
      </c>
      <c r="G224" s="83" t="s">
        <v>366</v>
      </c>
      <c r="H224" s="84"/>
      <c r="I224" s="87">
        <f t="shared" si="70"/>
        <v>185069200</v>
      </c>
      <c r="J224" s="87">
        <f t="shared" ref="J224:T224" si="80">J225+J226</f>
        <v>185069200</v>
      </c>
      <c r="K224" s="87">
        <f t="shared" si="80"/>
        <v>0</v>
      </c>
      <c r="L224" s="78">
        <f t="shared" si="80"/>
        <v>0</v>
      </c>
      <c r="M224" s="78">
        <f t="shared" si="80"/>
        <v>0</v>
      </c>
      <c r="N224" s="78">
        <f t="shared" si="80"/>
        <v>0</v>
      </c>
      <c r="O224" s="78">
        <f t="shared" si="80"/>
        <v>0</v>
      </c>
      <c r="P224" s="78">
        <f t="shared" si="80"/>
        <v>0</v>
      </c>
      <c r="Q224" s="78">
        <f t="shared" si="80"/>
        <v>0</v>
      </c>
      <c r="R224" s="78">
        <f t="shared" si="80"/>
        <v>0</v>
      </c>
      <c r="S224" s="78">
        <f t="shared" si="80"/>
        <v>0</v>
      </c>
      <c r="T224" s="134">
        <f t="shared" si="80"/>
        <v>0</v>
      </c>
    </row>
    <row r="225" spans="2:20" ht="37.5">
      <c r="B225" s="114"/>
      <c r="C225" s="39" t="s">
        <v>109</v>
      </c>
      <c r="D225" s="131" t="s">
        <v>410</v>
      </c>
      <c r="E225" s="135" t="s">
        <v>26</v>
      </c>
      <c r="F225" s="135" t="s">
        <v>19</v>
      </c>
      <c r="G225" s="83" t="s">
        <v>366</v>
      </c>
      <c r="H225" s="84" t="s">
        <v>110</v>
      </c>
      <c r="I225" s="87">
        <f t="shared" si="70"/>
        <v>185069200</v>
      </c>
      <c r="J225" s="87">
        <v>185069200</v>
      </c>
      <c r="K225" s="87"/>
      <c r="L225" s="78"/>
      <c r="M225" s="78"/>
      <c r="N225" s="78"/>
      <c r="O225" s="78"/>
      <c r="P225" s="78"/>
      <c r="Q225" s="78"/>
      <c r="R225" s="78"/>
      <c r="S225" s="78"/>
      <c r="T225" s="134"/>
    </row>
    <row r="226" spans="2:20" ht="37.5" hidden="1">
      <c r="B226" s="114"/>
      <c r="C226" s="39" t="s">
        <v>259</v>
      </c>
      <c r="D226" s="131" t="s">
        <v>410</v>
      </c>
      <c r="E226" s="135" t="s">
        <v>26</v>
      </c>
      <c r="F226" s="135" t="s">
        <v>19</v>
      </c>
      <c r="G226" s="83" t="s">
        <v>366</v>
      </c>
      <c r="H226" s="84" t="s">
        <v>273</v>
      </c>
      <c r="I226" s="87">
        <f t="shared" si="70"/>
        <v>0</v>
      </c>
      <c r="J226" s="87"/>
      <c r="K226" s="87"/>
      <c r="L226" s="78"/>
      <c r="M226" s="78"/>
      <c r="N226" s="78"/>
      <c r="O226" s="78"/>
      <c r="P226" s="78"/>
      <c r="Q226" s="78"/>
      <c r="R226" s="78"/>
      <c r="S226" s="78"/>
      <c r="T226" s="134"/>
    </row>
    <row r="227" spans="2:20" ht="37.5">
      <c r="B227" s="114"/>
      <c r="C227" s="39" t="s">
        <v>372</v>
      </c>
      <c r="D227" s="131" t="s">
        <v>410</v>
      </c>
      <c r="E227" s="135" t="s">
        <v>26</v>
      </c>
      <c r="F227" s="135" t="s">
        <v>19</v>
      </c>
      <c r="G227" s="83">
        <v>9900000000</v>
      </c>
      <c r="H227" s="84"/>
      <c r="I227" s="87">
        <f t="shared" si="70"/>
        <v>311600</v>
      </c>
      <c r="J227" s="87"/>
      <c r="K227" s="87"/>
      <c r="L227" s="78"/>
      <c r="M227" s="78">
        <f>M228</f>
        <v>19100</v>
      </c>
      <c r="N227" s="78"/>
      <c r="O227" s="78"/>
      <c r="P227" s="78"/>
      <c r="Q227" s="78"/>
      <c r="R227" s="78">
        <f t="shared" ref="R227:T228" si="81">R228</f>
        <v>0</v>
      </c>
      <c r="S227" s="78">
        <f t="shared" si="81"/>
        <v>292500</v>
      </c>
      <c r="T227" s="78">
        <f t="shared" si="81"/>
        <v>0</v>
      </c>
    </row>
    <row r="228" spans="2:20" ht="37.5">
      <c r="B228" s="114"/>
      <c r="C228" s="39" t="s">
        <v>390</v>
      </c>
      <c r="D228" s="131" t="s">
        <v>410</v>
      </c>
      <c r="E228" s="135" t="s">
        <v>26</v>
      </c>
      <c r="F228" s="135" t="s">
        <v>19</v>
      </c>
      <c r="G228" s="83">
        <v>9960000000</v>
      </c>
      <c r="H228" s="84"/>
      <c r="I228" s="87">
        <f t="shared" si="70"/>
        <v>311600</v>
      </c>
      <c r="J228" s="87"/>
      <c r="K228" s="87"/>
      <c r="L228" s="78"/>
      <c r="M228" s="78">
        <f>M229</f>
        <v>19100</v>
      </c>
      <c r="N228" s="78"/>
      <c r="O228" s="78"/>
      <c r="P228" s="78"/>
      <c r="Q228" s="78"/>
      <c r="R228" s="78">
        <f t="shared" si="81"/>
        <v>0</v>
      </c>
      <c r="S228" s="78">
        <f t="shared" si="81"/>
        <v>292500</v>
      </c>
      <c r="T228" s="78">
        <f t="shared" si="81"/>
        <v>0</v>
      </c>
    </row>
    <row r="229" spans="2:20" ht="37.5">
      <c r="B229" s="114"/>
      <c r="C229" s="39" t="s">
        <v>392</v>
      </c>
      <c r="D229" s="131" t="s">
        <v>410</v>
      </c>
      <c r="E229" s="135" t="s">
        <v>26</v>
      </c>
      <c r="F229" s="135" t="s">
        <v>19</v>
      </c>
      <c r="G229" s="83">
        <v>9960010570</v>
      </c>
      <c r="H229" s="84"/>
      <c r="I229" s="87">
        <f t="shared" si="70"/>
        <v>311600</v>
      </c>
      <c r="J229" s="87"/>
      <c r="K229" s="87"/>
      <c r="L229" s="78"/>
      <c r="M229" s="78">
        <f>M230</f>
        <v>19100</v>
      </c>
      <c r="N229" s="78"/>
      <c r="O229" s="78"/>
      <c r="P229" s="78"/>
      <c r="Q229" s="78"/>
      <c r="R229" s="78">
        <f>R230</f>
        <v>0</v>
      </c>
      <c r="S229" s="78">
        <f>S230+S231</f>
        <v>292500</v>
      </c>
      <c r="T229" s="78">
        <f>T230</f>
        <v>0</v>
      </c>
    </row>
    <row r="230" spans="2:20" ht="37.5">
      <c r="B230" s="114"/>
      <c r="C230" s="39" t="s">
        <v>109</v>
      </c>
      <c r="D230" s="131" t="s">
        <v>410</v>
      </c>
      <c r="E230" s="135" t="s">
        <v>26</v>
      </c>
      <c r="F230" s="135" t="s">
        <v>19</v>
      </c>
      <c r="G230" s="83">
        <v>9960010570</v>
      </c>
      <c r="H230" s="84" t="s">
        <v>110</v>
      </c>
      <c r="I230" s="87">
        <f t="shared" si="70"/>
        <v>19100</v>
      </c>
      <c r="J230" s="87"/>
      <c r="K230" s="87"/>
      <c r="L230" s="78"/>
      <c r="M230" s="78">
        <v>19100</v>
      </c>
      <c r="N230" s="78"/>
      <c r="O230" s="78"/>
      <c r="P230" s="78"/>
      <c r="Q230" s="78"/>
      <c r="R230" s="78"/>
      <c r="S230" s="78"/>
      <c r="T230" s="134"/>
    </row>
    <row r="231" spans="2:20" ht="37.5">
      <c r="B231" s="114"/>
      <c r="C231" s="39" t="s">
        <v>259</v>
      </c>
      <c r="D231" s="131" t="s">
        <v>410</v>
      </c>
      <c r="E231" s="135" t="s">
        <v>26</v>
      </c>
      <c r="F231" s="135" t="s">
        <v>19</v>
      </c>
      <c r="G231" s="83">
        <v>9960010570</v>
      </c>
      <c r="H231" s="84" t="s">
        <v>273</v>
      </c>
      <c r="I231" s="87">
        <f t="shared" si="70"/>
        <v>292500</v>
      </c>
      <c r="J231" s="87"/>
      <c r="K231" s="87"/>
      <c r="L231" s="78"/>
      <c r="M231" s="78"/>
      <c r="N231" s="78"/>
      <c r="O231" s="78"/>
      <c r="P231" s="78"/>
      <c r="Q231" s="78"/>
      <c r="R231" s="78"/>
      <c r="S231" s="78">
        <v>292500</v>
      </c>
      <c r="T231" s="134"/>
    </row>
    <row r="232" spans="2:20">
      <c r="B232" s="114"/>
      <c r="C232" s="39" t="s">
        <v>56</v>
      </c>
      <c r="D232" s="131" t="s">
        <v>410</v>
      </c>
      <c r="E232" s="135" t="s">
        <v>26</v>
      </c>
      <c r="F232" s="135" t="s">
        <v>21</v>
      </c>
      <c r="G232" s="83"/>
      <c r="H232" s="84"/>
      <c r="I232" s="87">
        <f t="shared" si="70"/>
        <v>2642500</v>
      </c>
      <c r="J232" s="87"/>
      <c r="K232" s="87"/>
      <c r="L232" s="78">
        <f t="shared" ref="L232:T235" si="82">L233</f>
        <v>1500000</v>
      </c>
      <c r="M232" s="78">
        <f t="shared" si="82"/>
        <v>1000000</v>
      </c>
      <c r="N232" s="78">
        <f t="shared" si="82"/>
        <v>0</v>
      </c>
      <c r="O232" s="78">
        <f t="shared" si="82"/>
        <v>15000</v>
      </c>
      <c r="P232" s="78">
        <f t="shared" si="82"/>
        <v>0</v>
      </c>
      <c r="Q232" s="78">
        <f t="shared" si="82"/>
        <v>0</v>
      </c>
      <c r="R232" s="78">
        <f t="shared" si="82"/>
        <v>127500</v>
      </c>
      <c r="S232" s="78">
        <f t="shared" si="82"/>
        <v>0</v>
      </c>
      <c r="T232" s="134">
        <f t="shared" si="82"/>
        <v>0</v>
      </c>
    </row>
    <row r="233" spans="2:20" ht="37.5">
      <c r="B233" s="114"/>
      <c r="C233" s="39" t="s">
        <v>239</v>
      </c>
      <c r="D233" s="131" t="s">
        <v>410</v>
      </c>
      <c r="E233" s="135" t="s">
        <v>26</v>
      </c>
      <c r="F233" s="135" t="s">
        <v>21</v>
      </c>
      <c r="G233" s="83">
        <v>6200000000</v>
      </c>
      <c r="H233" s="84"/>
      <c r="I233" s="87">
        <f t="shared" si="70"/>
        <v>2642500</v>
      </c>
      <c r="J233" s="87"/>
      <c r="K233" s="87"/>
      <c r="L233" s="78">
        <f t="shared" si="82"/>
        <v>1500000</v>
      </c>
      <c r="M233" s="78">
        <f t="shared" si="82"/>
        <v>1000000</v>
      </c>
      <c r="N233" s="78">
        <f t="shared" si="82"/>
        <v>0</v>
      </c>
      <c r="O233" s="78">
        <f t="shared" si="82"/>
        <v>15000</v>
      </c>
      <c r="P233" s="78">
        <f t="shared" si="82"/>
        <v>0</v>
      </c>
      <c r="Q233" s="78">
        <f t="shared" si="82"/>
        <v>0</v>
      </c>
      <c r="R233" s="78">
        <f t="shared" si="82"/>
        <v>127500</v>
      </c>
      <c r="S233" s="78">
        <f t="shared" si="82"/>
        <v>0</v>
      </c>
      <c r="T233" s="134">
        <f t="shared" si="82"/>
        <v>0</v>
      </c>
    </row>
    <row r="234" spans="2:20">
      <c r="B234" s="114"/>
      <c r="C234" s="39" t="s">
        <v>242</v>
      </c>
      <c r="D234" s="131" t="s">
        <v>410</v>
      </c>
      <c r="E234" s="135" t="s">
        <v>26</v>
      </c>
      <c r="F234" s="135" t="s">
        <v>21</v>
      </c>
      <c r="G234" s="83">
        <v>6220000000</v>
      </c>
      <c r="H234" s="84"/>
      <c r="I234" s="87">
        <f t="shared" si="70"/>
        <v>2642500</v>
      </c>
      <c r="J234" s="87"/>
      <c r="K234" s="87"/>
      <c r="L234" s="78">
        <f t="shared" si="82"/>
        <v>1500000</v>
      </c>
      <c r="M234" s="78">
        <f t="shared" si="82"/>
        <v>1000000</v>
      </c>
      <c r="N234" s="78">
        <f t="shared" si="82"/>
        <v>0</v>
      </c>
      <c r="O234" s="78">
        <f t="shared" si="82"/>
        <v>15000</v>
      </c>
      <c r="P234" s="78">
        <f t="shared" si="82"/>
        <v>0</v>
      </c>
      <c r="Q234" s="78">
        <f t="shared" si="82"/>
        <v>0</v>
      </c>
      <c r="R234" s="78">
        <f t="shared" si="82"/>
        <v>127500</v>
      </c>
      <c r="S234" s="78">
        <f t="shared" si="82"/>
        <v>0</v>
      </c>
      <c r="T234" s="134">
        <f t="shared" si="82"/>
        <v>0</v>
      </c>
    </row>
    <row r="235" spans="2:20">
      <c r="B235" s="114"/>
      <c r="C235" s="39" t="s">
        <v>243</v>
      </c>
      <c r="D235" s="131" t="s">
        <v>410</v>
      </c>
      <c r="E235" s="135" t="s">
        <v>26</v>
      </c>
      <c r="F235" s="135" t="s">
        <v>21</v>
      </c>
      <c r="G235" s="83">
        <v>6220012720</v>
      </c>
      <c r="H235" s="84"/>
      <c r="I235" s="87">
        <f t="shared" si="70"/>
        <v>2642500</v>
      </c>
      <c r="J235" s="87"/>
      <c r="K235" s="87"/>
      <c r="L235" s="78">
        <f t="shared" si="82"/>
        <v>1500000</v>
      </c>
      <c r="M235" s="78">
        <f t="shared" si="82"/>
        <v>1000000</v>
      </c>
      <c r="N235" s="78">
        <f t="shared" si="82"/>
        <v>0</v>
      </c>
      <c r="O235" s="78">
        <f t="shared" si="82"/>
        <v>15000</v>
      </c>
      <c r="P235" s="78">
        <f t="shared" si="82"/>
        <v>0</v>
      </c>
      <c r="Q235" s="78">
        <f t="shared" si="82"/>
        <v>0</v>
      </c>
      <c r="R235" s="78">
        <f t="shared" si="82"/>
        <v>127500</v>
      </c>
      <c r="S235" s="78">
        <f t="shared" si="82"/>
        <v>0</v>
      </c>
      <c r="T235" s="134">
        <f t="shared" si="82"/>
        <v>0</v>
      </c>
    </row>
    <row r="236" spans="2:20" ht="37.5">
      <c r="B236" s="114"/>
      <c r="C236" s="39" t="s">
        <v>109</v>
      </c>
      <c r="D236" s="131" t="s">
        <v>410</v>
      </c>
      <c r="E236" s="135" t="s">
        <v>26</v>
      </c>
      <c r="F236" s="135" t="s">
        <v>21</v>
      </c>
      <c r="G236" s="83">
        <v>6220012720</v>
      </c>
      <c r="H236" s="84" t="s">
        <v>110</v>
      </c>
      <c r="I236" s="87">
        <f t="shared" si="70"/>
        <v>2642500</v>
      </c>
      <c r="J236" s="87"/>
      <c r="K236" s="87"/>
      <c r="L236" s="78">
        <v>1500000</v>
      </c>
      <c r="M236" s="78">
        <v>1000000</v>
      </c>
      <c r="N236" s="78">
        <v>0</v>
      </c>
      <c r="O236" s="78">
        <v>15000</v>
      </c>
      <c r="P236" s="78">
        <v>0</v>
      </c>
      <c r="Q236" s="78">
        <v>0</v>
      </c>
      <c r="R236" s="78">
        <v>127500</v>
      </c>
      <c r="S236" s="78">
        <v>0</v>
      </c>
      <c r="T236" s="134">
        <v>0</v>
      </c>
    </row>
    <row r="237" spans="2:20">
      <c r="B237" s="114"/>
      <c r="C237" s="39" t="s">
        <v>58</v>
      </c>
      <c r="D237" s="131" t="s">
        <v>410</v>
      </c>
      <c r="E237" s="135" t="s">
        <v>59</v>
      </c>
      <c r="F237" s="135" t="s">
        <v>88</v>
      </c>
      <c r="G237" s="83"/>
      <c r="H237" s="84"/>
      <c r="I237" s="87">
        <f t="shared" si="70"/>
        <v>149463500</v>
      </c>
      <c r="J237" s="87">
        <f>J266+J238+J248</f>
        <v>67257700</v>
      </c>
      <c r="K237" s="87">
        <f>K266+K238+K248</f>
        <v>33833600</v>
      </c>
      <c r="L237" s="78">
        <f>L266+L238+L248</f>
        <v>42144800</v>
      </c>
      <c r="M237" s="78">
        <f>M266+M238+M248</f>
        <v>2352000</v>
      </c>
      <c r="N237" s="78">
        <f>N266+N238+N248+N261</f>
        <v>1902100</v>
      </c>
      <c r="O237" s="78">
        <f t="shared" ref="O237:T237" si="83">O266+O238+O248</f>
        <v>58800</v>
      </c>
      <c r="P237" s="78">
        <f t="shared" si="83"/>
        <v>0</v>
      </c>
      <c r="Q237" s="78">
        <f t="shared" si="83"/>
        <v>0</v>
      </c>
      <c r="R237" s="78">
        <f t="shared" si="83"/>
        <v>1300000</v>
      </c>
      <c r="S237" s="78">
        <f t="shared" si="83"/>
        <v>614500</v>
      </c>
      <c r="T237" s="134">
        <f t="shared" si="83"/>
        <v>0</v>
      </c>
    </row>
    <row r="238" spans="2:20">
      <c r="B238" s="114"/>
      <c r="C238" s="39" t="s">
        <v>60</v>
      </c>
      <c r="D238" s="131" t="s">
        <v>410</v>
      </c>
      <c r="E238" s="135" t="s">
        <v>59</v>
      </c>
      <c r="F238" s="135" t="s">
        <v>17</v>
      </c>
      <c r="G238" s="83"/>
      <c r="H238" s="84"/>
      <c r="I238" s="87">
        <f t="shared" si="70"/>
        <v>58938400</v>
      </c>
      <c r="J238" s="87">
        <f t="shared" ref="J238:T239" si="84">J239</f>
        <v>16501900</v>
      </c>
      <c r="K238" s="87">
        <f t="shared" si="84"/>
        <v>33959800</v>
      </c>
      <c r="L238" s="78">
        <f t="shared" si="84"/>
        <v>8412500</v>
      </c>
      <c r="M238" s="78">
        <f t="shared" si="84"/>
        <v>0</v>
      </c>
      <c r="N238" s="78">
        <f t="shared" si="84"/>
        <v>0</v>
      </c>
      <c r="O238" s="78">
        <f t="shared" si="84"/>
        <v>0</v>
      </c>
      <c r="P238" s="78">
        <f t="shared" si="84"/>
        <v>0</v>
      </c>
      <c r="Q238" s="78">
        <f t="shared" si="84"/>
        <v>0</v>
      </c>
      <c r="R238" s="78">
        <f t="shared" si="84"/>
        <v>0</v>
      </c>
      <c r="S238" s="78">
        <f t="shared" si="84"/>
        <v>64200</v>
      </c>
      <c r="T238" s="134">
        <f t="shared" si="84"/>
        <v>0</v>
      </c>
    </row>
    <row r="239" spans="2:20" ht="56.25">
      <c r="B239" s="114"/>
      <c r="C239" s="39" t="s">
        <v>256</v>
      </c>
      <c r="D239" s="131" t="s">
        <v>410</v>
      </c>
      <c r="E239" s="135" t="s">
        <v>59</v>
      </c>
      <c r="F239" s="135" t="s">
        <v>17</v>
      </c>
      <c r="G239" s="83">
        <v>6500000000</v>
      </c>
      <c r="H239" s="84"/>
      <c r="I239" s="87">
        <f t="shared" si="70"/>
        <v>58938400</v>
      </c>
      <c r="J239" s="87">
        <f t="shared" si="84"/>
        <v>16501900</v>
      </c>
      <c r="K239" s="87">
        <f t="shared" si="84"/>
        <v>33959800</v>
      </c>
      <c r="L239" s="78">
        <f t="shared" si="84"/>
        <v>8412500</v>
      </c>
      <c r="M239" s="78">
        <f t="shared" si="84"/>
        <v>0</v>
      </c>
      <c r="N239" s="78">
        <f t="shared" si="84"/>
        <v>0</v>
      </c>
      <c r="O239" s="78">
        <f t="shared" si="84"/>
        <v>0</v>
      </c>
      <c r="P239" s="78">
        <f t="shared" si="84"/>
        <v>0</v>
      </c>
      <c r="Q239" s="78">
        <f t="shared" si="84"/>
        <v>0</v>
      </c>
      <c r="R239" s="78">
        <f t="shared" si="84"/>
        <v>0</v>
      </c>
      <c r="S239" s="78">
        <f t="shared" si="84"/>
        <v>64200</v>
      </c>
      <c r="T239" s="134">
        <f t="shared" si="84"/>
        <v>0</v>
      </c>
    </row>
    <row r="240" spans="2:20">
      <c r="B240" s="114"/>
      <c r="C240" s="39" t="s">
        <v>284</v>
      </c>
      <c r="D240" s="131" t="s">
        <v>410</v>
      </c>
      <c r="E240" s="135" t="s">
        <v>59</v>
      </c>
      <c r="F240" s="135" t="s">
        <v>17</v>
      </c>
      <c r="G240" s="83">
        <v>6570000000</v>
      </c>
      <c r="H240" s="84"/>
      <c r="I240" s="87">
        <f t="shared" si="70"/>
        <v>58938400</v>
      </c>
      <c r="J240" s="87">
        <f t="shared" ref="J240:T240" si="85">J241+J243</f>
        <v>16501900</v>
      </c>
      <c r="K240" s="87">
        <f t="shared" si="85"/>
        <v>33959800</v>
      </c>
      <c r="L240" s="78">
        <f t="shared" si="85"/>
        <v>8412500</v>
      </c>
      <c r="M240" s="78">
        <f t="shared" si="85"/>
        <v>0</v>
      </c>
      <c r="N240" s="78">
        <f t="shared" si="85"/>
        <v>0</v>
      </c>
      <c r="O240" s="78">
        <f t="shared" si="85"/>
        <v>0</v>
      </c>
      <c r="P240" s="78">
        <f t="shared" si="85"/>
        <v>0</v>
      </c>
      <c r="Q240" s="78">
        <f t="shared" si="85"/>
        <v>0</v>
      </c>
      <c r="R240" s="78">
        <f t="shared" si="85"/>
        <v>0</v>
      </c>
      <c r="S240" s="78">
        <f t="shared" si="85"/>
        <v>64200</v>
      </c>
      <c r="T240" s="134">
        <f t="shared" si="85"/>
        <v>0</v>
      </c>
    </row>
    <row r="241" spans="2:20" ht="37.5">
      <c r="B241" s="114"/>
      <c r="C241" s="39" t="s">
        <v>289</v>
      </c>
      <c r="D241" s="131" t="s">
        <v>410</v>
      </c>
      <c r="E241" s="135" t="s">
        <v>59</v>
      </c>
      <c r="F241" s="135" t="s">
        <v>17</v>
      </c>
      <c r="G241" s="83">
        <v>6570010970</v>
      </c>
      <c r="H241" s="84"/>
      <c r="I241" s="87">
        <f t="shared" si="70"/>
        <v>8538500</v>
      </c>
      <c r="J241" s="87">
        <f t="shared" ref="J241:T241" si="86">J242</f>
        <v>415000</v>
      </c>
      <c r="K241" s="87">
        <f t="shared" si="86"/>
        <v>0</v>
      </c>
      <c r="L241" s="78">
        <f t="shared" si="86"/>
        <v>8123500</v>
      </c>
      <c r="M241" s="78">
        <f t="shared" si="86"/>
        <v>0</v>
      </c>
      <c r="N241" s="78">
        <f t="shared" si="86"/>
        <v>0</v>
      </c>
      <c r="O241" s="78">
        <f t="shared" si="86"/>
        <v>0</v>
      </c>
      <c r="P241" s="78">
        <f t="shared" si="86"/>
        <v>0</v>
      </c>
      <c r="Q241" s="78">
        <f t="shared" si="86"/>
        <v>0</v>
      </c>
      <c r="R241" s="78">
        <f t="shared" si="86"/>
        <v>0</v>
      </c>
      <c r="S241" s="78">
        <f t="shared" si="86"/>
        <v>0</v>
      </c>
      <c r="T241" s="134">
        <f t="shared" si="86"/>
        <v>0</v>
      </c>
    </row>
    <row r="242" spans="2:20" ht="37.5">
      <c r="B242" s="114"/>
      <c r="C242" s="39" t="s">
        <v>259</v>
      </c>
      <c r="D242" s="131" t="s">
        <v>410</v>
      </c>
      <c r="E242" s="135" t="s">
        <v>59</v>
      </c>
      <c r="F242" s="135" t="s">
        <v>17</v>
      </c>
      <c r="G242" s="83">
        <v>6570010970</v>
      </c>
      <c r="H242" s="84" t="s">
        <v>273</v>
      </c>
      <c r="I242" s="87">
        <f t="shared" si="70"/>
        <v>8538500</v>
      </c>
      <c r="J242" s="87">
        <v>415000</v>
      </c>
      <c r="K242" s="87"/>
      <c r="L242" s="78">
        <v>8123500</v>
      </c>
      <c r="M242" s="78">
        <v>0</v>
      </c>
      <c r="N242" s="78">
        <v>0</v>
      </c>
      <c r="O242" s="78">
        <v>0</v>
      </c>
      <c r="P242" s="78">
        <v>0</v>
      </c>
      <c r="Q242" s="78">
        <v>0</v>
      </c>
      <c r="R242" s="78">
        <v>0</v>
      </c>
      <c r="S242" s="78">
        <v>0</v>
      </c>
      <c r="T242" s="134">
        <v>0</v>
      </c>
    </row>
    <row r="243" spans="2:20" ht="37.5">
      <c r="B243" s="114"/>
      <c r="C243" s="39" t="s">
        <v>300</v>
      </c>
      <c r="D243" s="131" t="s">
        <v>410</v>
      </c>
      <c r="E243" s="135" t="s">
        <v>59</v>
      </c>
      <c r="F243" s="135" t="s">
        <v>17</v>
      </c>
      <c r="G243" s="83">
        <v>6570100000</v>
      </c>
      <c r="H243" s="84"/>
      <c r="I243" s="87">
        <f t="shared" si="70"/>
        <v>50399900</v>
      </c>
      <c r="J243" s="87">
        <f>J244</f>
        <v>16086900</v>
      </c>
      <c r="K243" s="87">
        <f>K244</f>
        <v>33959800</v>
      </c>
      <c r="L243" s="78">
        <f t="shared" ref="L243:T243" si="87">L244+L246</f>
        <v>289000</v>
      </c>
      <c r="M243" s="78">
        <f t="shared" si="87"/>
        <v>0</v>
      </c>
      <c r="N243" s="78">
        <f t="shared" si="87"/>
        <v>0</v>
      </c>
      <c r="O243" s="78">
        <f t="shared" si="87"/>
        <v>0</v>
      </c>
      <c r="P243" s="78">
        <f t="shared" si="87"/>
        <v>0</v>
      </c>
      <c r="Q243" s="78">
        <f t="shared" si="87"/>
        <v>0</v>
      </c>
      <c r="R243" s="78">
        <f t="shared" si="87"/>
        <v>0</v>
      </c>
      <c r="S243" s="78">
        <f t="shared" si="87"/>
        <v>64200</v>
      </c>
      <c r="T243" s="134">
        <f t="shared" si="87"/>
        <v>0</v>
      </c>
    </row>
    <row r="244" spans="2:20" ht="75">
      <c r="B244" s="114"/>
      <c r="C244" s="39" t="s">
        <v>303</v>
      </c>
      <c r="D244" s="131" t="s">
        <v>410</v>
      </c>
      <c r="E244" s="135" t="s">
        <v>59</v>
      </c>
      <c r="F244" s="135" t="s">
        <v>17</v>
      </c>
      <c r="G244" s="83" t="s">
        <v>304</v>
      </c>
      <c r="H244" s="84"/>
      <c r="I244" s="87">
        <f t="shared" si="70"/>
        <v>50046700</v>
      </c>
      <c r="J244" s="87">
        <f>J245</f>
        <v>16086900</v>
      </c>
      <c r="K244" s="87">
        <f>K245</f>
        <v>33959800</v>
      </c>
      <c r="L244" s="78">
        <f t="shared" ref="L244:T244" si="88">L245</f>
        <v>0</v>
      </c>
      <c r="M244" s="78">
        <f t="shared" si="88"/>
        <v>0</v>
      </c>
      <c r="N244" s="78">
        <f t="shared" si="88"/>
        <v>0</v>
      </c>
      <c r="O244" s="78">
        <f t="shared" si="88"/>
        <v>0</v>
      </c>
      <c r="P244" s="78">
        <f t="shared" si="88"/>
        <v>0</v>
      </c>
      <c r="Q244" s="78">
        <f t="shared" si="88"/>
        <v>0</v>
      </c>
      <c r="R244" s="78">
        <f t="shared" si="88"/>
        <v>0</v>
      </c>
      <c r="S244" s="78">
        <f t="shared" si="88"/>
        <v>0</v>
      </c>
      <c r="T244" s="134">
        <f t="shared" si="88"/>
        <v>0</v>
      </c>
    </row>
    <row r="245" spans="2:20" ht="37.5">
      <c r="B245" s="114"/>
      <c r="C245" s="39" t="s">
        <v>259</v>
      </c>
      <c r="D245" s="131" t="s">
        <v>410</v>
      </c>
      <c r="E245" s="135" t="s">
        <v>59</v>
      </c>
      <c r="F245" s="135" t="s">
        <v>17</v>
      </c>
      <c r="G245" s="83" t="s">
        <v>304</v>
      </c>
      <c r="H245" s="84" t="s">
        <v>273</v>
      </c>
      <c r="I245" s="87">
        <f t="shared" si="70"/>
        <v>50046700</v>
      </c>
      <c r="J245" s="87">
        <v>16086900</v>
      </c>
      <c r="K245" s="87">
        <v>33959800</v>
      </c>
      <c r="L245" s="78"/>
      <c r="M245" s="78"/>
      <c r="N245" s="78"/>
      <c r="O245" s="78"/>
      <c r="P245" s="78"/>
      <c r="Q245" s="78"/>
      <c r="R245" s="78"/>
      <c r="S245" s="78"/>
      <c r="T245" s="134"/>
    </row>
    <row r="246" spans="2:20" ht="75">
      <c r="B246" s="114"/>
      <c r="C246" s="39" t="s">
        <v>303</v>
      </c>
      <c r="D246" s="131" t="s">
        <v>410</v>
      </c>
      <c r="E246" s="135" t="s">
        <v>59</v>
      </c>
      <c r="F246" s="135" t="s">
        <v>17</v>
      </c>
      <c r="G246" s="83" t="s">
        <v>306</v>
      </c>
      <c r="H246" s="84"/>
      <c r="I246" s="87">
        <f t="shared" si="70"/>
        <v>353200</v>
      </c>
      <c r="J246" s="87"/>
      <c r="K246" s="87"/>
      <c r="L246" s="78">
        <f t="shared" ref="L246:T246" si="89">L247</f>
        <v>289000</v>
      </c>
      <c r="M246" s="78">
        <f t="shared" si="89"/>
        <v>0</v>
      </c>
      <c r="N246" s="78">
        <f t="shared" si="89"/>
        <v>0</v>
      </c>
      <c r="O246" s="78">
        <f t="shared" si="89"/>
        <v>0</v>
      </c>
      <c r="P246" s="78">
        <f t="shared" si="89"/>
        <v>0</v>
      </c>
      <c r="Q246" s="78">
        <f t="shared" si="89"/>
        <v>0</v>
      </c>
      <c r="R246" s="78">
        <f t="shared" si="89"/>
        <v>0</v>
      </c>
      <c r="S246" s="78">
        <f t="shared" si="89"/>
        <v>64200</v>
      </c>
      <c r="T246" s="134">
        <f t="shared" si="89"/>
        <v>0</v>
      </c>
    </row>
    <row r="247" spans="2:20" ht="37.5">
      <c r="B247" s="114"/>
      <c r="C247" s="39" t="s">
        <v>259</v>
      </c>
      <c r="D247" s="131" t="s">
        <v>410</v>
      </c>
      <c r="E247" s="135" t="s">
        <v>59</v>
      </c>
      <c r="F247" s="135" t="s">
        <v>17</v>
      </c>
      <c r="G247" s="83" t="s">
        <v>306</v>
      </c>
      <c r="H247" s="84" t="s">
        <v>273</v>
      </c>
      <c r="I247" s="87">
        <f t="shared" si="70"/>
        <v>353200</v>
      </c>
      <c r="J247" s="87"/>
      <c r="K247" s="87"/>
      <c r="L247" s="78">
        <v>289000</v>
      </c>
      <c r="M247" s="78">
        <v>0</v>
      </c>
      <c r="N247" s="78">
        <v>0</v>
      </c>
      <c r="O247" s="78">
        <v>0</v>
      </c>
      <c r="P247" s="78">
        <v>0</v>
      </c>
      <c r="Q247" s="78">
        <v>0</v>
      </c>
      <c r="R247" s="78">
        <v>0</v>
      </c>
      <c r="S247" s="78">
        <f>124200-60000</f>
        <v>64200</v>
      </c>
      <c r="T247" s="134">
        <v>0</v>
      </c>
    </row>
    <row r="248" spans="2:20">
      <c r="B248" s="114"/>
      <c r="C248" s="39" t="s">
        <v>61</v>
      </c>
      <c r="D248" s="131" t="s">
        <v>410</v>
      </c>
      <c r="E248" s="135" t="s">
        <v>59</v>
      </c>
      <c r="F248" s="135" t="s">
        <v>19</v>
      </c>
      <c r="G248" s="83"/>
      <c r="H248" s="84"/>
      <c r="I248" s="87">
        <f t="shared" si="70"/>
        <v>62911300</v>
      </c>
      <c r="J248" s="87">
        <f t="shared" ref="J248:T248" si="90">J249</f>
        <v>25265000</v>
      </c>
      <c r="K248" s="87">
        <f t="shared" si="90"/>
        <v>0</v>
      </c>
      <c r="L248" s="87">
        <f t="shared" si="90"/>
        <v>33732300</v>
      </c>
      <c r="M248" s="78">
        <f t="shared" si="90"/>
        <v>2352000</v>
      </c>
      <c r="N248" s="78">
        <f t="shared" si="90"/>
        <v>89000</v>
      </c>
      <c r="O248" s="78">
        <f t="shared" si="90"/>
        <v>0</v>
      </c>
      <c r="P248" s="78">
        <f t="shared" si="90"/>
        <v>0</v>
      </c>
      <c r="Q248" s="78">
        <f t="shared" si="90"/>
        <v>0</v>
      </c>
      <c r="R248" s="78">
        <f t="shared" si="90"/>
        <v>1300000</v>
      </c>
      <c r="S248" s="78">
        <f t="shared" si="90"/>
        <v>173000</v>
      </c>
      <c r="T248" s="134">
        <f t="shared" si="90"/>
        <v>0</v>
      </c>
    </row>
    <row r="249" spans="2:20">
      <c r="B249" s="114"/>
      <c r="C249" s="39" t="s">
        <v>284</v>
      </c>
      <c r="D249" s="131" t="s">
        <v>410</v>
      </c>
      <c r="E249" s="135" t="s">
        <v>59</v>
      </c>
      <c r="F249" s="135" t="s">
        <v>19</v>
      </c>
      <c r="G249" s="83">
        <v>6570000000</v>
      </c>
      <c r="H249" s="84"/>
      <c r="I249" s="87">
        <f t="shared" si="70"/>
        <v>62911300</v>
      </c>
      <c r="J249" s="87">
        <f>J256</f>
        <v>25265000</v>
      </c>
      <c r="K249" s="87">
        <f>K256</f>
        <v>0</v>
      </c>
      <c r="L249" s="87">
        <f t="shared" ref="L249:T249" si="91">L256+L250+L252+L254</f>
        <v>33732300</v>
      </c>
      <c r="M249" s="78">
        <f t="shared" si="91"/>
        <v>2352000</v>
      </c>
      <c r="N249" s="78">
        <f t="shared" si="91"/>
        <v>89000</v>
      </c>
      <c r="O249" s="78">
        <f t="shared" si="91"/>
        <v>0</v>
      </c>
      <c r="P249" s="78">
        <f t="shared" si="91"/>
        <v>0</v>
      </c>
      <c r="Q249" s="78">
        <f t="shared" si="91"/>
        <v>0</v>
      </c>
      <c r="R249" s="78">
        <f t="shared" si="91"/>
        <v>1300000</v>
      </c>
      <c r="S249" s="78">
        <f t="shared" si="91"/>
        <v>173000</v>
      </c>
      <c r="T249" s="134">
        <f t="shared" si="91"/>
        <v>0</v>
      </c>
    </row>
    <row r="250" spans="2:20" ht="37.5">
      <c r="B250" s="114"/>
      <c r="C250" s="39" t="s">
        <v>288</v>
      </c>
      <c r="D250" s="131" t="s">
        <v>410</v>
      </c>
      <c r="E250" s="135" t="s">
        <v>59</v>
      </c>
      <c r="F250" s="135" t="s">
        <v>19</v>
      </c>
      <c r="G250" s="83">
        <v>6570010710</v>
      </c>
      <c r="H250" s="84"/>
      <c r="I250" s="87">
        <f t="shared" si="70"/>
        <v>18375300</v>
      </c>
      <c r="J250" s="87"/>
      <c r="K250" s="87"/>
      <c r="L250" s="78">
        <f t="shared" ref="L250:T250" si="92">L251</f>
        <v>17075300</v>
      </c>
      <c r="M250" s="78">
        <f t="shared" si="92"/>
        <v>0</v>
      </c>
      <c r="N250" s="78">
        <f t="shared" si="92"/>
        <v>0</v>
      </c>
      <c r="O250" s="78">
        <f t="shared" si="92"/>
        <v>0</v>
      </c>
      <c r="P250" s="78">
        <f t="shared" si="92"/>
        <v>0</v>
      </c>
      <c r="Q250" s="78">
        <f t="shared" si="92"/>
        <v>0</v>
      </c>
      <c r="R250" s="78">
        <f t="shared" si="92"/>
        <v>1300000</v>
      </c>
      <c r="S250" s="78">
        <f t="shared" si="92"/>
        <v>0</v>
      </c>
      <c r="T250" s="134">
        <f t="shared" si="92"/>
        <v>0</v>
      </c>
    </row>
    <row r="251" spans="2:20" ht="37.5">
      <c r="B251" s="114"/>
      <c r="C251" s="39" t="s">
        <v>259</v>
      </c>
      <c r="D251" s="131" t="s">
        <v>410</v>
      </c>
      <c r="E251" s="135" t="s">
        <v>59</v>
      </c>
      <c r="F251" s="135" t="s">
        <v>19</v>
      </c>
      <c r="G251" s="83">
        <v>6570010710</v>
      </c>
      <c r="H251" s="84" t="s">
        <v>273</v>
      </c>
      <c r="I251" s="87">
        <f t="shared" si="70"/>
        <v>18375300</v>
      </c>
      <c r="J251" s="87"/>
      <c r="K251" s="87"/>
      <c r="L251" s="78">
        <v>17075300</v>
      </c>
      <c r="M251" s="78">
        <v>0</v>
      </c>
      <c r="N251" s="78">
        <v>0</v>
      </c>
      <c r="O251" s="78">
        <v>0</v>
      </c>
      <c r="P251" s="78">
        <v>0</v>
      </c>
      <c r="Q251" s="78">
        <v>0</v>
      </c>
      <c r="R251" s="78">
        <v>1300000</v>
      </c>
      <c r="S251" s="78">
        <v>0</v>
      </c>
      <c r="T251" s="134">
        <v>0</v>
      </c>
    </row>
    <row r="252" spans="2:20" ht="56.25">
      <c r="B252" s="114"/>
      <c r="C252" s="39" t="s">
        <v>291</v>
      </c>
      <c r="D252" s="131" t="s">
        <v>410</v>
      </c>
      <c r="E252" s="135" t="s">
        <v>59</v>
      </c>
      <c r="F252" s="135" t="s">
        <v>19</v>
      </c>
      <c r="G252" s="83">
        <v>6570011030</v>
      </c>
      <c r="H252" s="84"/>
      <c r="I252" s="87">
        <f t="shared" si="70"/>
        <v>15340000</v>
      </c>
      <c r="J252" s="87"/>
      <c r="K252" s="87"/>
      <c r="L252" s="78">
        <f t="shared" ref="L252:T252" si="93">L253</f>
        <v>12988000</v>
      </c>
      <c r="M252" s="78">
        <f t="shared" si="93"/>
        <v>2352000</v>
      </c>
      <c r="N252" s="78">
        <f t="shared" si="93"/>
        <v>0</v>
      </c>
      <c r="O252" s="78">
        <f t="shared" si="93"/>
        <v>0</v>
      </c>
      <c r="P252" s="78">
        <f t="shared" si="93"/>
        <v>0</v>
      </c>
      <c r="Q252" s="78">
        <f t="shared" si="93"/>
        <v>0</v>
      </c>
      <c r="R252" s="78">
        <f t="shared" si="93"/>
        <v>0</v>
      </c>
      <c r="S252" s="78">
        <f t="shared" si="93"/>
        <v>0</v>
      </c>
      <c r="T252" s="134">
        <f t="shared" si="93"/>
        <v>0</v>
      </c>
    </row>
    <row r="253" spans="2:20" ht="37.5">
      <c r="B253" s="114"/>
      <c r="C253" s="39" t="s">
        <v>259</v>
      </c>
      <c r="D253" s="131" t="s">
        <v>410</v>
      </c>
      <c r="E253" s="135" t="s">
        <v>59</v>
      </c>
      <c r="F253" s="135" t="s">
        <v>19</v>
      </c>
      <c r="G253" s="83">
        <v>6570011030</v>
      </c>
      <c r="H253" s="84" t="s">
        <v>273</v>
      </c>
      <c r="I253" s="87">
        <f t="shared" si="70"/>
        <v>15340000</v>
      </c>
      <c r="J253" s="87"/>
      <c r="K253" s="87"/>
      <c r="L253" s="78">
        <v>12988000</v>
      </c>
      <c r="M253" s="78">
        <v>2352000</v>
      </c>
      <c r="N253" s="78">
        <v>0</v>
      </c>
      <c r="O253" s="78">
        <v>0</v>
      </c>
      <c r="P253" s="78">
        <v>0</v>
      </c>
      <c r="Q253" s="78">
        <v>0</v>
      </c>
      <c r="R253" s="78">
        <v>0</v>
      </c>
      <c r="S253" s="78">
        <v>0</v>
      </c>
      <c r="T253" s="134">
        <v>0</v>
      </c>
    </row>
    <row r="254" spans="2:20" ht="37.5">
      <c r="B254" s="114"/>
      <c r="C254" s="39" t="s">
        <v>294</v>
      </c>
      <c r="D254" s="131" t="s">
        <v>410</v>
      </c>
      <c r="E254" s="135" t="s">
        <v>59</v>
      </c>
      <c r="F254" s="135" t="s">
        <v>19</v>
      </c>
      <c r="G254" s="83">
        <v>6570011100</v>
      </c>
      <c r="H254" s="84"/>
      <c r="I254" s="87">
        <f t="shared" si="70"/>
        <v>4262700</v>
      </c>
      <c r="J254" s="87">
        <f t="shared" ref="J254:T254" si="94">J255</f>
        <v>0</v>
      </c>
      <c r="K254" s="87">
        <f t="shared" si="94"/>
        <v>0</v>
      </c>
      <c r="L254" s="78">
        <f t="shared" si="94"/>
        <v>4000700</v>
      </c>
      <c r="M254" s="78">
        <f t="shared" si="94"/>
        <v>0</v>
      </c>
      <c r="N254" s="78">
        <f t="shared" si="94"/>
        <v>89000</v>
      </c>
      <c r="O254" s="78">
        <f t="shared" si="94"/>
        <v>0</v>
      </c>
      <c r="P254" s="78">
        <f t="shared" si="94"/>
        <v>0</v>
      </c>
      <c r="Q254" s="78">
        <f t="shared" si="94"/>
        <v>0</v>
      </c>
      <c r="R254" s="78">
        <f t="shared" si="94"/>
        <v>0</v>
      </c>
      <c r="S254" s="78">
        <f t="shared" si="94"/>
        <v>173000</v>
      </c>
      <c r="T254" s="134">
        <f t="shared" si="94"/>
        <v>0</v>
      </c>
    </row>
    <row r="255" spans="2:20" ht="37.5">
      <c r="B255" s="114"/>
      <c r="C255" s="39" t="s">
        <v>259</v>
      </c>
      <c r="D255" s="131" t="s">
        <v>410</v>
      </c>
      <c r="E255" s="135" t="s">
        <v>59</v>
      </c>
      <c r="F255" s="135" t="s">
        <v>19</v>
      </c>
      <c r="G255" s="83">
        <v>6570011100</v>
      </c>
      <c r="H255" s="84" t="s">
        <v>273</v>
      </c>
      <c r="I255" s="87">
        <f t="shared" si="70"/>
        <v>4262700</v>
      </c>
      <c r="J255" s="87"/>
      <c r="K255" s="87"/>
      <c r="L255" s="78">
        <v>4000700</v>
      </c>
      <c r="M255" s="78">
        <v>0</v>
      </c>
      <c r="N255" s="78">
        <v>89000</v>
      </c>
      <c r="O255" s="78">
        <v>0</v>
      </c>
      <c r="P255" s="78">
        <v>0</v>
      </c>
      <c r="Q255" s="78">
        <v>0</v>
      </c>
      <c r="R255" s="78">
        <v>0</v>
      </c>
      <c r="S255" s="78">
        <v>173000</v>
      </c>
      <c r="T255" s="134">
        <v>0</v>
      </c>
    </row>
    <row r="256" spans="2:20" ht="37.5">
      <c r="B256" s="114"/>
      <c r="C256" s="39" t="s">
        <v>300</v>
      </c>
      <c r="D256" s="131" t="s">
        <v>410</v>
      </c>
      <c r="E256" s="135" t="s">
        <v>59</v>
      </c>
      <c r="F256" s="135" t="s">
        <v>19</v>
      </c>
      <c r="G256" s="83">
        <v>6570100000</v>
      </c>
      <c r="H256" s="84"/>
      <c r="I256" s="87">
        <f t="shared" si="70"/>
        <v>24933300</v>
      </c>
      <c r="J256" s="87">
        <f t="shared" ref="J256:T256" si="95">J257+J259</f>
        <v>25265000</v>
      </c>
      <c r="K256" s="87">
        <f t="shared" si="95"/>
        <v>0</v>
      </c>
      <c r="L256" s="78">
        <f t="shared" si="95"/>
        <v>-331700</v>
      </c>
      <c r="M256" s="78">
        <f t="shared" si="95"/>
        <v>0</v>
      </c>
      <c r="N256" s="78">
        <f t="shared" si="95"/>
        <v>0</v>
      </c>
      <c r="O256" s="78">
        <f t="shared" si="95"/>
        <v>0</v>
      </c>
      <c r="P256" s="78">
        <f t="shared" si="95"/>
        <v>0</v>
      </c>
      <c r="Q256" s="78">
        <f t="shared" si="95"/>
        <v>0</v>
      </c>
      <c r="R256" s="78">
        <f t="shared" si="95"/>
        <v>0</v>
      </c>
      <c r="S256" s="78">
        <f t="shared" si="95"/>
        <v>0</v>
      </c>
      <c r="T256" s="134">
        <f t="shared" si="95"/>
        <v>0</v>
      </c>
    </row>
    <row r="257" spans="2:20" ht="75">
      <c r="B257" s="114"/>
      <c r="C257" s="39" t="s">
        <v>301</v>
      </c>
      <c r="D257" s="131" t="s">
        <v>410</v>
      </c>
      <c r="E257" s="135" t="s">
        <v>59</v>
      </c>
      <c r="F257" s="135" t="s">
        <v>19</v>
      </c>
      <c r="G257" s="83" t="s">
        <v>302</v>
      </c>
      <c r="H257" s="84"/>
      <c r="I257" s="87">
        <f t="shared" si="70"/>
        <v>24000000</v>
      </c>
      <c r="J257" s="87">
        <f t="shared" ref="J257:T257" si="96">J258</f>
        <v>24000000</v>
      </c>
      <c r="K257" s="87">
        <f t="shared" si="96"/>
        <v>0</v>
      </c>
      <c r="L257" s="78">
        <f t="shared" si="96"/>
        <v>0</v>
      </c>
      <c r="M257" s="78">
        <f t="shared" si="96"/>
        <v>0</v>
      </c>
      <c r="N257" s="78">
        <f t="shared" si="96"/>
        <v>0</v>
      </c>
      <c r="O257" s="78">
        <f t="shared" si="96"/>
        <v>0</v>
      </c>
      <c r="P257" s="78">
        <f t="shared" si="96"/>
        <v>0</v>
      </c>
      <c r="Q257" s="78">
        <f t="shared" si="96"/>
        <v>0</v>
      </c>
      <c r="R257" s="78">
        <f t="shared" si="96"/>
        <v>0</v>
      </c>
      <c r="S257" s="78">
        <f t="shared" si="96"/>
        <v>0</v>
      </c>
      <c r="T257" s="134">
        <f t="shared" si="96"/>
        <v>0</v>
      </c>
    </row>
    <row r="258" spans="2:20" ht="37.5">
      <c r="B258" s="114"/>
      <c r="C258" s="39" t="s">
        <v>259</v>
      </c>
      <c r="D258" s="131" t="s">
        <v>410</v>
      </c>
      <c r="E258" s="135" t="s">
        <v>59</v>
      </c>
      <c r="F258" s="135" t="s">
        <v>19</v>
      </c>
      <c r="G258" s="83" t="s">
        <v>302</v>
      </c>
      <c r="H258" s="84" t="s">
        <v>273</v>
      </c>
      <c r="I258" s="87">
        <f t="shared" si="70"/>
        <v>24000000</v>
      </c>
      <c r="J258" s="87">
        <v>24000000</v>
      </c>
      <c r="K258" s="87"/>
      <c r="L258" s="78"/>
      <c r="M258" s="78"/>
      <c r="N258" s="78"/>
      <c r="O258" s="78"/>
      <c r="P258" s="78"/>
      <c r="Q258" s="78"/>
      <c r="R258" s="78"/>
      <c r="S258" s="78"/>
      <c r="T258" s="134"/>
    </row>
    <row r="259" spans="2:20" ht="75">
      <c r="B259" s="114"/>
      <c r="C259" s="39" t="s">
        <v>301</v>
      </c>
      <c r="D259" s="131" t="s">
        <v>410</v>
      </c>
      <c r="E259" s="135" t="s">
        <v>59</v>
      </c>
      <c r="F259" s="135" t="s">
        <v>19</v>
      </c>
      <c r="G259" s="83" t="s">
        <v>305</v>
      </c>
      <c r="H259" s="84"/>
      <c r="I259" s="87">
        <f t="shared" si="70"/>
        <v>933300</v>
      </c>
      <c r="J259" s="87">
        <f t="shared" ref="J259:T259" si="97">J260</f>
        <v>1265000</v>
      </c>
      <c r="K259" s="87">
        <f t="shared" si="97"/>
        <v>0</v>
      </c>
      <c r="L259" s="78">
        <f t="shared" si="97"/>
        <v>-331700</v>
      </c>
      <c r="M259" s="78">
        <f t="shared" si="97"/>
        <v>0</v>
      </c>
      <c r="N259" s="78">
        <f t="shared" si="97"/>
        <v>0</v>
      </c>
      <c r="O259" s="78">
        <f t="shared" si="97"/>
        <v>0</v>
      </c>
      <c r="P259" s="78">
        <f t="shared" si="97"/>
        <v>0</v>
      </c>
      <c r="Q259" s="78">
        <f t="shared" si="97"/>
        <v>0</v>
      </c>
      <c r="R259" s="78">
        <f t="shared" si="97"/>
        <v>0</v>
      </c>
      <c r="S259" s="78">
        <f t="shared" si="97"/>
        <v>0</v>
      </c>
      <c r="T259" s="134">
        <f t="shared" si="97"/>
        <v>0</v>
      </c>
    </row>
    <row r="260" spans="2:20" ht="37.5">
      <c r="B260" s="114"/>
      <c r="C260" s="39" t="s">
        <v>259</v>
      </c>
      <c r="D260" s="131" t="s">
        <v>410</v>
      </c>
      <c r="E260" s="135" t="s">
        <v>59</v>
      </c>
      <c r="F260" s="135" t="s">
        <v>19</v>
      </c>
      <c r="G260" s="83" t="s">
        <v>305</v>
      </c>
      <c r="H260" s="84" t="s">
        <v>273</v>
      </c>
      <c r="I260" s="87">
        <f t="shared" si="70"/>
        <v>933300</v>
      </c>
      <c r="J260" s="87">
        <v>1265000</v>
      </c>
      <c r="K260" s="87"/>
      <c r="L260" s="78">
        <v>-331700</v>
      </c>
      <c r="M260" s="78">
        <v>0</v>
      </c>
      <c r="N260" s="78">
        <v>0</v>
      </c>
      <c r="O260" s="78">
        <v>0</v>
      </c>
      <c r="P260" s="78">
        <v>0</v>
      </c>
      <c r="Q260" s="78">
        <v>0</v>
      </c>
      <c r="R260" s="78">
        <v>0</v>
      </c>
      <c r="S260" s="78">
        <v>0</v>
      </c>
      <c r="T260" s="134">
        <v>0</v>
      </c>
    </row>
    <row r="261" spans="2:20">
      <c r="B261" s="114"/>
      <c r="C261" s="39" t="s">
        <v>63</v>
      </c>
      <c r="D261" s="131" t="s">
        <v>410</v>
      </c>
      <c r="E261" s="135" t="s">
        <v>59</v>
      </c>
      <c r="F261" s="135" t="s">
        <v>59</v>
      </c>
      <c r="G261" s="83"/>
      <c r="H261" s="84"/>
      <c r="I261" s="87">
        <f t="shared" si="70"/>
        <v>120000</v>
      </c>
      <c r="J261" s="87"/>
      <c r="K261" s="87"/>
      <c r="L261" s="78"/>
      <c r="M261" s="78"/>
      <c r="N261" s="78">
        <f>N262</f>
        <v>120000</v>
      </c>
      <c r="O261" s="78"/>
      <c r="P261" s="78">
        <f>P263</f>
        <v>0</v>
      </c>
      <c r="Q261" s="78">
        <f>Q263</f>
        <v>0</v>
      </c>
      <c r="R261" s="78">
        <f>R263</f>
        <v>0</v>
      </c>
      <c r="S261" s="78">
        <f>S263</f>
        <v>0</v>
      </c>
      <c r="T261" s="134">
        <f>T263</f>
        <v>0</v>
      </c>
    </row>
    <row r="262" spans="2:20">
      <c r="B262" s="114"/>
      <c r="C262" s="39" t="s">
        <v>331</v>
      </c>
      <c r="D262" s="131" t="s">
        <v>410</v>
      </c>
      <c r="E262" s="135" t="s">
        <v>59</v>
      </c>
      <c r="F262" s="135" t="s">
        <v>59</v>
      </c>
      <c r="G262" s="83">
        <v>7000000000</v>
      </c>
      <c r="H262" s="84"/>
      <c r="I262" s="87">
        <f t="shared" si="70"/>
        <v>120000</v>
      </c>
      <c r="J262" s="87"/>
      <c r="K262" s="87"/>
      <c r="L262" s="78"/>
      <c r="M262" s="78"/>
      <c r="N262" s="78">
        <f>N263</f>
        <v>120000</v>
      </c>
      <c r="O262" s="78"/>
      <c r="P262" s="78">
        <f t="shared" ref="P262:Q264" si="98">P264</f>
        <v>0</v>
      </c>
      <c r="Q262" s="78">
        <f t="shared" si="98"/>
        <v>0</v>
      </c>
      <c r="R262" s="78"/>
      <c r="S262" s="78"/>
      <c r="T262" s="134"/>
    </row>
    <row r="263" spans="2:20" ht="37.5">
      <c r="B263" s="114"/>
      <c r="C263" s="39" t="s">
        <v>332</v>
      </c>
      <c r="D263" s="131" t="s">
        <v>410</v>
      </c>
      <c r="E263" s="135" t="s">
        <v>59</v>
      </c>
      <c r="F263" s="135" t="s">
        <v>59</v>
      </c>
      <c r="G263" s="83">
        <v>7010000000</v>
      </c>
      <c r="H263" s="84"/>
      <c r="I263" s="87">
        <f t="shared" si="70"/>
        <v>120000</v>
      </c>
      <c r="J263" s="87"/>
      <c r="K263" s="87"/>
      <c r="L263" s="78"/>
      <c r="M263" s="78"/>
      <c r="N263" s="78">
        <f>N264</f>
        <v>120000</v>
      </c>
      <c r="O263" s="78"/>
      <c r="P263" s="78">
        <f t="shared" si="98"/>
        <v>0</v>
      </c>
      <c r="Q263" s="78">
        <f t="shared" si="98"/>
        <v>0</v>
      </c>
      <c r="R263" s="78">
        <f t="shared" ref="R263:T264" si="99">R264</f>
        <v>0</v>
      </c>
      <c r="S263" s="78">
        <f t="shared" si="99"/>
        <v>0</v>
      </c>
      <c r="T263" s="134">
        <f t="shared" si="99"/>
        <v>0</v>
      </c>
    </row>
    <row r="264" spans="2:20" ht="37.5">
      <c r="B264" s="114"/>
      <c r="C264" s="39" t="s">
        <v>136</v>
      </c>
      <c r="D264" s="131" t="s">
        <v>410</v>
      </c>
      <c r="E264" s="135" t="s">
        <v>59</v>
      </c>
      <c r="F264" s="135" t="s">
        <v>59</v>
      </c>
      <c r="G264" s="83">
        <v>7010000590</v>
      </c>
      <c r="H264" s="84"/>
      <c r="I264" s="87">
        <f t="shared" ref="I264:I327" si="100">SUM(J264:T264)</f>
        <v>120000</v>
      </c>
      <c r="J264" s="87"/>
      <c r="K264" s="87"/>
      <c r="L264" s="78"/>
      <c r="M264" s="78"/>
      <c r="N264" s="78">
        <f>N265</f>
        <v>120000</v>
      </c>
      <c r="O264" s="78"/>
      <c r="P264" s="78">
        <f t="shared" si="98"/>
        <v>0</v>
      </c>
      <c r="Q264" s="78">
        <f t="shared" si="98"/>
        <v>0</v>
      </c>
      <c r="R264" s="78">
        <f t="shared" si="99"/>
        <v>0</v>
      </c>
      <c r="S264" s="78">
        <f t="shared" si="99"/>
        <v>0</v>
      </c>
      <c r="T264" s="134">
        <f t="shared" si="99"/>
        <v>0</v>
      </c>
    </row>
    <row r="265" spans="2:20" ht="37.5">
      <c r="B265" s="114"/>
      <c r="C265" s="39" t="s">
        <v>109</v>
      </c>
      <c r="D265" s="131" t="s">
        <v>410</v>
      </c>
      <c r="E265" s="135" t="s">
        <v>59</v>
      </c>
      <c r="F265" s="135" t="s">
        <v>59</v>
      </c>
      <c r="G265" s="83">
        <v>7010000590</v>
      </c>
      <c r="H265" s="84" t="s">
        <v>110</v>
      </c>
      <c r="I265" s="87">
        <f t="shared" si="100"/>
        <v>120000</v>
      </c>
      <c r="J265" s="87"/>
      <c r="K265" s="87"/>
      <c r="L265" s="78"/>
      <c r="M265" s="78"/>
      <c r="N265" s="78">
        <v>120000</v>
      </c>
      <c r="O265" s="78"/>
      <c r="P265" s="78"/>
      <c r="Q265" s="78"/>
      <c r="R265" s="78"/>
      <c r="S265" s="78"/>
      <c r="T265" s="134"/>
    </row>
    <row r="266" spans="2:20">
      <c r="B266" s="114"/>
      <c r="C266" s="39" t="s">
        <v>64</v>
      </c>
      <c r="D266" s="131" t="s">
        <v>410</v>
      </c>
      <c r="E266" s="135" t="s">
        <v>59</v>
      </c>
      <c r="F266" s="135" t="s">
        <v>38</v>
      </c>
      <c r="G266" s="83"/>
      <c r="H266" s="84"/>
      <c r="I266" s="87">
        <f t="shared" si="100"/>
        <v>27493800</v>
      </c>
      <c r="J266" s="87">
        <f t="shared" ref="J266:T268" si="101">J267</f>
        <v>25490800</v>
      </c>
      <c r="K266" s="87">
        <f t="shared" si="101"/>
        <v>-126200</v>
      </c>
      <c r="L266" s="78">
        <f t="shared" si="101"/>
        <v>0</v>
      </c>
      <c r="M266" s="78">
        <f t="shared" si="101"/>
        <v>0</v>
      </c>
      <c r="N266" s="78">
        <f t="shared" si="101"/>
        <v>1693100</v>
      </c>
      <c r="O266" s="78">
        <f t="shared" si="101"/>
        <v>58800</v>
      </c>
      <c r="P266" s="78">
        <f t="shared" si="101"/>
        <v>0</v>
      </c>
      <c r="Q266" s="78">
        <f t="shared" si="101"/>
        <v>0</v>
      </c>
      <c r="R266" s="78">
        <f t="shared" si="101"/>
        <v>0</v>
      </c>
      <c r="S266" s="78">
        <f t="shared" si="101"/>
        <v>377300</v>
      </c>
      <c r="T266" s="134">
        <f t="shared" si="101"/>
        <v>0</v>
      </c>
    </row>
    <row r="267" spans="2:20" ht="37.5">
      <c r="B267" s="114"/>
      <c r="C267" s="39" t="s">
        <v>134</v>
      </c>
      <c r="D267" s="131" t="s">
        <v>410</v>
      </c>
      <c r="E267" s="135" t="s">
        <v>59</v>
      </c>
      <c r="F267" s="135" t="s">
        <v>38</v>
      </c>
      <c r="G267" s="83">
        <v>5200000000</v>
      </c>
      <c r="H267" s="89"/>
      <c r="I267" s="87">
        <f t="shared" si="100"/>
        <v>27493800</v>
      </c>
      <c r="J267" s="87">
        <f t="shared" si="101"/>
        <v>25490800</v>
      </c>
      <c r="K267" s="87">
        <f t="shared" si="101"/>
        <v>-126200</v>
      </c>
      <c r="L267" s="78">
        <f t="shared" si="101"/>
        <v>0</v>
      </c>
      <c r="M267" s="78">
        <f t="shared" si="101"/>
        <v>0</v>
      </c>
      <c r="N267" s="78">
        <f t="shared" si="101"/>
        <v>1693100</v>
      </c>
      <c r="O267" s="78">
        <f t="shared" si="101"/>
        <v>58800</v>
      </c>
      <c r="P267" s="78">
        <f t="shared" si="101"/>
        <v>0</v>
      </c>
      <c r="Q267" s="78">
        <f t="shared" si="101"/>
        <v>0</v>
      </c>
      <c r="R267" s="78">
        <f t="shared" si="101"/>
        <v>0</v>
      </c>
      <c r="S267" s="78">
        <f t="shared" si="101"/>
        <v>377300</v>
      </c>
      <c r="T267" s="134">
        <f t="shared" si="101"/>
        <v>0</v>
      </c>
    </row>
    <row r="268" spans="2:20">
      <c r="B268" s="114"/>
      <c r="C268" s="39" t="s">
        <v>135</v>
      </c>
      <c r="D268" s="131" t="s">
        <v>410</v>
      </c>
      <c r="E268" s="135" t="s">
        <v>59</v>
      </c>
      <c r="F268" s="135" t="s">
        <v>38</v>
      </c>
      <c r="G268" s="83">
        <v>5210000000</v>
      </c>
      <c r="H268" s="89"/>
      <c r="I268" s="87">
        <f t="shared" si="100"/>
        <v>27493800</v>
      </c>
      <c r="J268" s="87">
        <f t="shared" si="101"/>
        <v>25490800</v>
      </c>
      <c r="K268" s="87">
        <f t="shared" si="101"/>
        <v>-126200</v>
      </c>
      <c r="L268" s="78">
        <f t="shared" si="101"/>
        <v>0</v>
      </c>
      <c r="M268" s="78">
        <f t="shared" si="101"/>
        <v>0</v>
      </c>
      <c r="N268" s="78">
        <f t="shared" si="101"/>
        <v>1693100</v>
      </c>
      <c r="O268" s="78">
        <f t="shared" si="101"/>
        <v>58800</v>
      </c>
      <c r="P268" s="78">
        <f t="shared" si="101"/>
        <v>0</v>
      </c>
      <c r="Q268" s="78">
        <f t="shared" si="101"/>
        <v>0</v>
      </c>
      <c r="R268" s="78">
        <f t="shared" si="101"/>
        <v>0</v>
      </c>
      <c r="S268" s="78">
        <f t="shared" si="101"/>
        <v>377300</v>
      </c>
      <c r="T268" s="134">
        <f t="shared" si="101"/>
        <v>0</v>
      </c>
    </row>
    <row r="269" spans="2:20" ht="37.5">
      <c r="B269" s="114"/>
      <c r="C269" s="39" t="s">
        <v>136</v>
      </c>
      <c r="D269" s="131" t="s">
        <v>410</v>
      </c>
      <c r="E269" s="135" t="s">
        <v>59</v>
      </c>
      <c r="F269" s="135" t="s">
        <v>38</v>
      </c>
      <c r="G269" s="83">
        <v>5210000590</v>
      </c>
      <c r="H269" s="89"/>
      <c r="I269" s="87">
        <f t="shared" si="100"/>
        <v>27493800</v>
      </c>
      <c r="J269" s="87">
        <f t="shared" ref="J269:T269" si="102">J270+J271+J272</f>
        <v>25490800</v>
      </c>
      <c r="K269" s="87">
        <f t="shared" si="102"/>
        <v>-126200</v>
      </c>
      <c r="L269" s="78">
        <f t="shared" si="102"/>
        <v>0</v>
      </c>
      <c r="M269" s="78">
        <f t="shared" si="102"/>
        <v>0</v>
      </c>
      <c r="N269" s="78">
        <f t="shared" si="102"/>
        <v>1693100</v>
      </c>
      <c r="O269" s="78">
        <f t="shared" si="102"/>
        <v>58800</v>
      </c>
      <c r="P269" s="78">
        <f t="shared" si="102"/>
        <v>0</v>
      </c>
      <c r="Q269" s="78">
        <f t="shared" si="102"/>
        <v>0</v>
      </c>
      <c r="R269" s="78">
        <f t="shared" si="102"/>
        <v>0</v>
      </c>
      <c r="S269" s="78">
        <f t="shared" si="102"/>
        <v>377300</v>
      </c>
      <c r="T269" s="134">
        <f t="shared" si="102"/>
        <v>0</v>
      </c>
    </row>
    <row r="270" spans="2:20" ht="93.75">
      <c r="B270" s="114"/>
      <c r="C270" s="39" t="s">
        <v>106</v>
      </c>
      <c r="D270" s="131" t="s">
        <v>410</v>
      </c>
      <c r="E270" s="135" t="s">
        <v>59</v>
      </c>
      <c r="F270" s="135" t="s">
        <v>38</v>
      </c>
      <c r="G270" s="83">
        <v>5210000590</v>
      </c>
      <c r="H270" s="89">
        <v>100</v>
      </c>
      <c r="I270" s="87">
        <f t="shared" si="100"/>
        <v>21166400</v>
      </c>
      <c r="J270" s="87">
        <v>20000000</v>
      </c>
      <c r="K270" s="87">
        <v>-32300</v>
      </c>
      <c r="L270" s="78"/>
      <c r="M270" s="78"/>
      <c r="N270" s="78"/>
      <c r="O270" s="78">
        <v>821400</v>
      </c>
      <c r="P270" s="78"/>
      <c r="Q270" s="78"/>
      <c r="R270" s="78"/>
      <c r="S270" s="78">
        <v>377300</v>
      </c>
      <c r="T270" s="134"/>
    </row>
    <row r="271" spans="2:20" ht="37.5">
      <c r="B271" s="114"/>
      <c r="C271" s="39" t="s">
        <v>109</v>
      </c>
      <c r="D271" s="131" t="s">
        <v>410</v>
      </c>
      <c r="E271" s="135" t="s">
        <v>59</v>
      </c>
      <c r="F271" s="135" t="s">
        <v>38</v>
      </c>
      <c r="G271" s="83">
        <v>5210000590</v>
      </c>
      <c r="H271" s="89">
        <v>200</v>
      </c>
      <c r="I271" s="87">
        <f t="shared" si="100"/>
        <v>6327400</v>
      </c>
      <c r="J271" s="87">
        <v>5490800</v>
      </c>
      <c r="K271" s="87">
        <v>-93900</v>
      </c>
      <c r="L271" s="78"/>
      <c r="M271" s="78"/>
      <c r="N271" s="78">
        <v>1693100</v>
      </c>
      <c r="O271" s="78">
        <v>-762600</v>
      </c>
      <c r="P271" s="78"/>
      <c r="Q271" s="78"/>
      <c r="R271" s="78"/>
      <c r="S271" s="78"/>
      <c r="T271" s="134"/>
    </row>
    <row r="272" spans="2:20" hidden="1">
      <c r="B272" s="114"/>
      <c r="C272" s="39" t="s">
        <v>112</v>
      </c>
      <c r="D272" s="131" t="s">
        <v>410</v>
      </c>
      <c r="E272" s="135" t="s">
        <v>59</v>
      </c>
      <c r="F272" s="135" t="s">
        <v>38</v>
      </c>
      <c r="G272" s="83">
        <v>5210000590</v>
      </c>
      <c r="H272" s="89">
        <v>800</v>
      </c>
      <c r="I272" s="87">
        <f t="shared" si="100"/>
        <v>0</v>
      </c>
      <c r="J272" s="87"/>
      <c r="K272" s="87"/>
      <c r="L272" s="78"/>
      <c r="M272" s="78"/>
      <c r="N272" s="78"/>
      <c r="O272" s="78"/>
      <c r="P272" s="78"/>
      <c r="Q272" s="78"/>
      <c r="R272" s="78"/>
      <c r="S272" s="78"/>
      <c r="T272" s="134"/>
    </row>
    <row r="273" spans="2:20">
      <c r="B273" s="114"/>
      <c r="C273" s="39" t="s">
        <v>72</v>
      </c>
      <c r="D273" s="131" t="s">
        <v>410</v>
      </c>
      <c r="E273" s="135" t="s">
        <v>38</v>
      </c>
      <c r="F273" s="135"/>
      <c r="G273" s="83"/>
      <c r="H273" s="89"/>
      <c r="I273" s="87">
        <f t="shared" si="100"/>
        <v>29588900</v>
      </c>
      <c r="J273" s="87">
        <f t="shared" ref="J273:T275" si="103">J274</f>
        <v>13000000</v>
      </c>
      <c r="K273" s="87">
        <f t="shared" si="103"/>
        <v>0</v>
      </c>
      <c r="L273" s="78">
        <f t="shared" si="103"/>
        <v>0</v>
      </c>
      <c r="M273" s="78">
        <f t="shared" si="103"/>
        <v>788900</v>
      </c>
      <c r="N273" s="78">
        <f t="shared" si="103"/>
        <v>15800000</v>
      </c>
      <c r="O273" s="78">
        <f t="shared" si="103"/>
        <v>0</v>
      </c>
      <c r="P273" s="78">
        <f t="shared" si="103"/>
        <v>0</v>
      </c>
      <c r="Q273" s="78">
        <f t="shared" si="103"/>
        <v>0</v>
      </c>
      <c r="R273" s="78">
        <f t="shared" si="103"/>
        <v>0</v>
      </c>
      <c r="S273" s="78">
        <f t="shared" si="103"/>
        <v>0</v>
      </c>
      <c r="T273" s="134">
        <f t="shared" si="103"/>
        <v>0</v>
      </c>
    </row>
    <row r="274" spans="2:20">
      <c r="B274" s="114"/>
      <c r="C274" s="39" t="s">
        <v>73</v>
      </c>
      <c r="D274" s="131" t="s">
        <v>410</v>
      </c>
      <c r="E274" s="135" t="s">
        <v>38</v>
      </c>
      <c r="F274" s="135" t="s">
        <v>19</v>
      </c>
      <c r="G274" s="83"/>
      <c r="H274" s="89"/>
      <c r="I274" s="87">
        <f t="shared" si="100"/>
        <v>29588900</v>
      </c>
      <c r="J274" s="87">
        <f t="shared" si="103"/>
        <v>13000000</v>
      </c>
      <c r="K274" s="87">
        <f t="shared" si="103"/>
        <v>0</v>
      </c>
      <c r="L274" s="78">
        <f t="shared" si="103"/>
        <v>0</v>
      </c>
      <c r="M274" s="78">
        <f t="shared" si="103"/>
        <v>788900</v>
      </c>
      <c r="N274" s="78">
        <f t="shared" si="103"/>
        <v>15800000</v>
      </c>
      <c r="O274" s="78">
        <f t="shared" si="103"/>
        <v>0</v>
      </c>
      <c r="P274" s="78">
        <f t="shared" si="103"/>
        <v>0</v>
      </c>
      <c r="Q274" s="78">
        <f t="shared" si="103"/>
        <v>0</v>
      </c>
      <c r="R274" s="78">
        <f t="shared" si="103"/>
        <v>0</v>
      </c>
      <c r="S274" s="78">
        <f t="shared" si="103"/>
        <v>0</v>
      </c>
      <c r="T274" s="134">
        <f t="shared" si="103"/>
        <v>0</v>
      </c>
    </row>
    <row r="275" spans="2:20" ht="56.25">
      <c r="B275" s="114"/>
      <c r="C275" s="39" t="s">
        <v>256</v>
      </c>
      <c r="D275" s="131" t="s">
        <v>410</v>
      </c>
      <c r="E275" s="135" t="s">
        <v>38</v>
      </c>
      <c r="F275" s="135" t="s">
        <v>19</v>
      </c>
      <c r="G275" s="83">
        <v>6500000000</v>
      </c>
      <c r="H275" s="89"/>
      <c r="I275" s="87">
        <f t="shared" si="100"/>
        <v>29588900</v>
      </c>
      <c r="J275" s="87">
        <f t="shared" si="103"/>
        <v>13000000</v>
      </c>
      <c r="K275" s="87">
        <f t="shared" si="103"/>
        <v>0</v>
      </c>
      <c r="L275" s="87">
        <f t="shared" si="103"/>
        <v>0</v>
      </c>
      <c r="M275" s="87">
        <f t="shared" si="103"/>
        <v>788900</v>
      </c>
      <c r="N275" s="78">
        <f t="shared" si="103"/>
        <v>15800000</v>
      </c>
      <c r="O275" s="78">
        <f t="shared" si="103"/>
        <v>0</v>
      </c>
      <c r="P275" s="78">
        <f t="shared" si="103"/>
        <v>0</v>
      </c>
      <c r="Q275" s="78">
        <f t="shared" si="103"/>
        <v>0</v>
      </c>
      <c r="R275" s="78">
        <f t="shared" si="103"/>
        <v>0</v>
      </c>
      <c r="S275" s="78">
        <f t="shared" si="103"/>
        <v>0</v>
      </c>
      <c r="T275" s="87">
        <f t="shared" si="103"/>
        <v>0</v>
      </c>
    </row>
    <row r="276" spans="2:20">
      <c r="B276" s="114"/>
      <c r="C276" s="39" t="s">
        <v>257</v>
      </c>
      <c r="D276" s="131" t="s">
        <v>410</v>
      </c>
      <c r="E276" s="135" t="s">
        <v>38</v>
      </c>
      <c r="F276" s="135" t="s">
        <v>19</v>
      </c>
      <c r="G276" s="83">
        <v>6510000000</v>
      </c>
      <c r="H276" s="89"/>
      <c r="I276" s="87">
        <f t="shared" si="100"/>
        <v>29588900</v>
      </c>
      <c r="J276" s="87">
        <f>J277+J280</f>
        <v>13000000</v>
      </c>
      <c r="K276" s="87">
        <f>K277+K280</f>
        <v>0</v>
      </c>
      <c r="L276" s="87">
        <f t="shared" ref="L276:T276" si="104">L277+L280+L289</f>
        <v>0</v>
      </c>
      <c r="M276" s="87">
        <f t="shared" si="104"/>
        <v>788900</v>
      </c>
      <c r="N276" s="78">
        <f t="shared" si="104"/>
        <v>15800000</v>
      </c>
      <c r="O276" s="78">
        <f t="shared" si="104"/>
        <v>0</v>
      </c>
      <c r="P276" s="78">
        <f t="shared" si="104"/>
        <v>0</v>
      </c>
      <c r="Q276" s="78">
        <f t="shared" si="104"/>
        <v>0</v>
      </c>
      <c r="R276" s="78">
        <f t="shared" si="104"/>
        <v>0</v>
      </c>
      <c r="S276" s="78">
        <f t="shared" si="104"/>
        <v>0</v>
      </c>
      <c r="T276" s="87">
        <f t="shared" si="104"/>
        <v>0</v>
      </c>
    </row>
    <row r="277" spans="2:20" ht="141.19999999999999" customHeight="1">
      <c r="B277" s="114"/>
      <c r="C277" s="39" t="s">
        <v>258</v>
      </c>
      <c r="D277" s="131" t="s">
        <v>410</v>
      </c>
      <c r="E277" s="135" t="s">
        <v>38</v>
      </c>
      <c r="F277" s="135" t="s">
        <v>19</v>
      </c>
      <c r="G277" s="83">
        <v>6510060960</v>
      </c>
      <c r="H277" s="89"/>
      <c r="I277" s="87">
        <f t="shared" si="100"/>
        <v>16588900</v>
      </c>
      <c r="J277" s="87"/>
      <c r="K277" s="87"/>
      <c r="L277" s="78"/>
      <c r="M277" s="78">
        <f>M279</f>
        <v>788900</v>
      </c>
      <c r="N277" s="78">
        <f>N279+N278</f>
        <v>15800000</v>
      </c>
      <c r="O277" s="78">
        <f t="shared" ref="O277:T277" si="105">O279</f>
        <v>0</v>
      </c>
      <c r="P277" s="78">
        <f t="shared" si="105"/>
        <v>0</v>
      </c>
      <c r="Q277" s="78">
        <f t="shared" si="105"/>
        <v>0</v>
      </c>
      <c r="R277" s="78">
        <f t="shared" si="105"/>
        <v>0</v>
      </c>
      <c r="S277" s="78">
        <f t="shared" si="105"/>
        <v>0</v>
      </c>
      <c r="T277" s="78">
        <f t="shared" si="105"/>
        <v>0</v>
      </c>
    </row>
    <row r="278" spans="2:20" ht="37.5">
      <c r="B278" s="114"/>
      <c r="C278" s="39" t="s">
        <v>109</v>
      </c>
      <c r="D278" s="131" t="s">
        <v>410</v>
      </c>
      <c r="E278" s="135" t="s">
        <v>38</v>
      </c>
      <c r="F278" s="135" t="s">
        <v>19</v>
      </c>
      <c r="G278" s="83">
        <v>6510060960</v>
      </c>
      <c r="H278" s="89">
        <v>200</v>
      </c>
      <c r="I278" s="87">
        <f t="shared" si="100"/>
        <v>15800000</v>
      </c>
      <c r="J278" s="87"/>
      <c r="K278" s="87"/>
      <c r="L278" s="78"/>
      <c r="M278" s="78"/>
      <c r="N278" s="78">
        <v>15800000</v>
      </c>
      <c r="O278" s="78"/>
      <c r="P278" s="78"/>
      <c r="Q278" s="78"/>
      <c r="R278" s="78"/>
      <c r="S278" s="78"/>
      <c r="T278" s="78"/>
    </row>
    <row r="279" spans="2:20" ht="37.5">
      <c r="B279" s="114"/>
      <c r="C279" s="39" t="s">
        <v>259</v>
      </c>
      <c r="D279" s="131" t="s">
        <v>410</v>
      </c>
      <c r="E279" s="135" t="s">
        <v>38</v>
      </c>
      <c r="F279" s="135" t="s">
        <v>19</v>
      </c>
      <c r="G279" s="83">
        <v>6510060960</v>
      </c>
      <c r="H279" s="89">
        <v>400</v>
      </c>
      <c r="I279" s="87">
        <f t="shared" si="100"/>
        <v>788900</v>
      </c>
      <c r="J279" s="87"/>
      <c r="K279" s="87"/>
      <c r="L279" s="78"/>
      <c r="M279" s="78">
        <v>788900</v>
      </c>
      <c r="N279" s="78"/>
      <c r="O279" s="78"/>
      <c r="P279" s="78"/>
      <c r="Q279" s="78"/>
      <c r="R279" s="78"/>
      <c r="S279" s="78"/>
      <c r="T279" s="134"/>
    </row>
    <row r="280" spans="2:20" ht="37.5" hidden="1">
      <c r="B280" s="114"/>
      <c r="C280" s="39" t="s">
        <v>260</v>
      </c>
      <c r="D280" s="131" t="s">
        <v>410</v>
      </c>
      <c r="E280" s="135" t="s">
        <v>38</v>
      </c>
      <c r="F280" s="135" t="s">
        <v>19</v>
      </c>
      <c r="G280" s="83" t="s">
        <v>261</v>
      </c>
      <c r="H280" s="89"/>
      <c r="I280" s="87">
        <f t="shared" si="100"/>
        <v>0</v>
      </c>
      <c r="J280" s="87">
        <f t="shared" ref="J280:T280" si="106">J281+J286</f>
        <v>13000000</v>
      </c>
      <c r="K280" s="87">
        <f t="shared" si="106"/>
        <v>0</v>
      </c>
      <c r="L280" s="78">
        <f t="shared" si="106"/>
        <v>-13000000</v>
      </c>
      <c r="M280" s="78">
        <f t="shared" si="106"/>
        <v>0</v>
      </c>
      <c r="N280" s="78">
        <f t="shared" si="106"/>
        <v>0</v>
      </c>
      <c r="O280" s="78">
        <f t="shared" si="106"/>
        <v>0</v>
      </c>
      <c r="P280" s="78">
        <f t="shared" si="106"/>
        <v>0</v>
      </c>
      <c r="Q280" s="78">
        <f t="shared" si="106"/>
        <v>0</v>
      </c>
      <c r="R280" s="78">
        <f t="shared" si="106"/>
        <v>0</v>
      </c>
      <c r="S280" s="78">
        <f t="shared" si="106"/>
        <v>0</v>
      </c>
      <c r="T280" s="134">
        <f t="shared" si="106"/>
        <v>0</v>
      </c>
    </row>
    <row r="281" spans="2:20" ht="225" hidden="1">
      <c r="B281" s="114"/>
      <c r="C281" s="39" t="s">
        <v>262</v>
      </c>
      <c r="D281" s="131" t="s">
        <v>410</v>
      </c>
      <c r="E281" s="135" t="s">
        <v>38</v>
      </c>
      <c r="F281" s="135" t="s">
        <v>19</v>
      </c>
      <c r="G281" s="83" t="s">
        <v>263</v>
      </c>
      <c r="H281" s="89"/>
      <c r="I281" s="87">
        <f t="shared" si="100"/>
        <v>0</v>
      </c>
      <c r="J281" s="87">
        <f t="shared" ref="J281:T281" si="107">J282+J283</f>
        <v>10000000</v>
      </c>
      <c r="K281" s="87">
        <f t="shared" si="107"/>
        <v>0</v>
      </c>
      <c r="L281" s="78">
        <f t="shared" si="107"/>
        <v>-10000000</v>
      </c>
      <c r="M281" s="78">
        <f t="shared" si="107"/>
        <v>0</v>
      </c>
      <c r="N281" s="78">
        <f t="shared" si="107"/>
        <v>0</v>
      </c>
      <c r="O281" s="78">
        <f t="shared" si="107"/>
        <v>0</v>
      </c>
      <c r="P281" s="78">
        <f t="shared" si="107"/>
        <v>0</v>
      </c>
      <c r="Q281" s="78">
        <f t="shared" si="107"/>
        <v>0</v>
      </c>
      <c r="R281" s="78">
        <f t="shared" si="107"/>
        <v>0</v>
      </c>
      <c r="S281" s="78">
        <f t="shared" si="107"/>
        <v>0</v>
      </c>
      <c r="T281" s="134">
        <f t="shared" si="107"/>
        <v>0</v>
      </c>
    </row>
    <row r="282" spans="2:20" ht="37.5" hidden="1">
      <c r="B282" s="114"/>
      <c r="C282" s="39" t="s">
        <v>109</v>
      </c>
      <c r="D282" s="131" t="s">
        <v>410</v>
      </c>
      <c r="E282" s="135" t="s">
        <v>38</v>
      </c>
      <c r="F282" s="135" t="s">
        <v>19</v>
      </c>
      <c r="G282" s="83" t="s">
        <v>263</v>
      </c>
      <c r="H282" s="89">
        <v>200</v>
      </c>
      <c r="I282" s="87">
        <f t="shared" si="100"/>
        <v>0</v>
      </c>
      <c r="J282" s="87">
        <v>6779700</v>
      </c>
      <c r="K282" s="87">
        <v>0</v>
      </c>
      <c r="L282" s="78">
        <v>-6779700</v>
      </c>
      <c r="M282" s="78">
        <v>0</v>
      </c>
      <c r="N282" s="78">
        <v>0</v>
      </c>
      <c r="O282" s="78">
        <v>0</v>
      </c>
      <c r="P282" s="78">
        <v>0</v>
      </c>
      <c r="Q282" s="78">
        <v>0</v>
      </c>
      <c r="R282" s="78">
        <v>0</v>
      </c>
      <c r="S282" s="78">
        <v>0</v>
      </c>
      <c r="T282" s="134">
        <v>0</v>
      </c>
    </row>
    <row r="283" spans="2:20" ht="37.5" hidden="1">
      <c r="B283" s="114"/>
      <c r="C283" s="39" t="s">
        <v>259</v>
      </c>
      <c r="D283" s="131" t="s">
        <v>410</v>
      </c>
      <c r="E283" s="135" t="s">
        <v>38</v>
      </c>
      <c r="F283" s="135" t="s">
        <v>19</v>
      </c>
      <c r="G283" s="83" t="s">
        <v>263</v>
      </c>
      <c r="H283" s="89">
        <v>400</v>
      </c>
      <c r="I283" s="87">
        <f t="shared" si="100"/>
        <v>0</v>
      </c>
      <c r="J283" s="87">
        <v>3220300</v>
      </c>
      <c r="K283" s="87">
        <v>0</v>
      </c>
      <c r="L283" s="78">
        <v>-3220300</v>
      </c>
      <c r="M283" s="78">
        <v>0</v>
      </c>
      <c r="N283" s="78">
        <v>0</v>
      </c>
      <c r="O283" s="78">
        <v>0</v>
      </c>
      <c r="P283" s="78">
        <v>0</v>
      </c>
      <c r="Q283" s="78">
        <v>0</v>
      </c>
      <c r="R283" s="78">
        <v>0</v>
      </c>
      <c r="S283" s="78">
        <v>0</v>
      </c>
      <c r="T283" s="134">
        <v>0</v>
      </c>
    </row>
    <row r="284" spans="2:20" ht="225" hidden="1">
      <c r="B284" s="114"/>
      <c r="C284" s="39" t="s">
        <v>262</v>
      </c>
      <c r="D284" s="131" t="s">
        <v>410</v>
      </c>
      <c r="E284" s="135" t="s">
        <v>38</v>
      </c>
      <c r="F284" s="135" t="s">
        <v>19</v>
      </c>
      <c r="G284" s="83" t="s">
        <v>264</v>
      </c>
      <c r="H284" s="89"/>
      <c r="I284" s="87">
        <f t="shared" si="100"/>
        <v>0</v>
      </c>
      <c r="J284" s="87"/>
      <c r="K284" s="87"/>
      <c r="L284" s="78"/>
      <c r="M284" s="78"/>
      <c r="N284" s="78"/>
      <c r="O284" s="78"/>
      <c r="P284" s="78"/>
      <c r="Q284" s="78"/>
      <c r="R284" s="78"/>
      <c r="S284" s="78"/>
      <c r="T284" s="134"/>
    </row>
    <row r="285" spans="2:20" ht="37.5" hidden="1">
      <c r="B285" s="114"/>
      <c r="C285" s="39" t="s">
        <v>259</v>
      </c>
      <c r="D285" s="131" t="s">
        <v>410</v>
      </c>
      <c r="E285" s="135" t="s">
        <v>38</v>
      </c>
      <c r="F285" s="135" t="s">
        <v>19</v>
      </c>
      <c r="G285" s="83" t="s">
        <v>264</v>
      </c>
      <c r="H285" s="89">
        <v>400</v>
      </c>
      <c r="I285" s="87">
        <f t="shared" si="100"/>
        <v>0</v>
      </c>
      <c r="J285" s="87"/>
      <c r="K285" s="87"/>
      <c r="L285" s="78"/>
      <c r="M285" s="78"/>
      <c r="N285" s="78"/>
      <c r="O285" s="78"/>
      <c r="P285" s="78"/>
      <c r="Q285" s="78"/>
      <c r="R285" s="78"/>
      <c r="S285" s="78"/>
      <c r="T285" s="134"/>
    </row>
    <row r="286" spans="2:20" ht="225" hidden="1">
      <c r="B286" s="114"/>
      <c r="C286" s="39" t="s">
        <v>265</v>
      </c>
      <c r="D286" s="131" t="s">
        <v>410</v>
      </c>
      <c r="E286" s="135" t="s">
        <v>38</v>
      </c>
      <c r="F286" s="135" t="s">
        <v>19</v>
      </c>
      <c r="G286" s="83" t="s">
        <v>266</v>
      </c>
      <c r="H286" s="89"/>
      <c r="I286" s="87">
        <f t="shared" si="100"/>
        <v>0</v>
      </c>
      <c r="J286" s="87">
        <f t="shared" ref="J286:T286" si="108">J287+J288</f>
        <v>3000000</v>
      </c>
      <c r="K286" s="87">
        <f t="shared" si="108"/>
        <v>0</v>
      </c>
      <c r="L286" s="78">
        <f t="shared" si="108"/>
        <v>-3000000</v>
      </c>
      <c r="M286" s="78">
        <f t="shared" si="108"/>
        <v>0</v>
      </c>
      <c r="N286" s="78">
        <f t="shared" si="108"/>
        <v>0</v>
      </c>
      <c r="O286" s="78">
        <f t="shared" si="108"/>
        <v>0</v>
      </c>
      <c r="P286" s="78">
        <f t="shared" si="108"/>
        <v>0</v>
      </c>
      <c r="Q286" s="78">
        <f t="shared" si="108"/>
        <v>0</v>
      </c>
      <c r="R286" s="78">
        <f t="shared" si="108"/>
        <v>0</v>
      </c>
      <c r="S286" s="78">
        <f t="shared" si="108"/>
        <v>0</v>
      </c>
      <c r="T286" s="134">
        <f t="shared" si="108"/>
        <v>0</v>
      </c>
    </row>
    <row r="287" spans="2:20" ht="37.5" hidden="1">
      <c r="B287" s="114"/>
      <c r="C287" s="39" t="s">
        <v>109</v>
      </c>
      <c r="D287" s="131" t="s">
        <v>410</v>
      </c>
      <c r="E287" s="135" t="s">
        <v>38</v>
      </c>
      <c r="F287" s="135" t="s">
        <v>19</v>
      </c>
      <c r="G287" s="83" t="s">
        <v>266</v>
      </c>
      <c r="H287" s="89">
        <v>200</v>
      </c>
      <c r="I287" s="87">
        <f t="shared" si="100"/>
        <v>0</v>
      </c>
      <c r="J287" s="87">
        <v>3000000</v>
      </c>
      <c r="K287" s="87">
        <v>0</v>
      </c>
      <c r="L287" s="78">
        <v>-3000000</v>
      </c>
      <c r="M287" s="78">
        <v>0</v>
      </c>
      <c r="N287" s="78">
        <v>0</v>
      </c>
      <c r="O287" s="78">
        <v>0</v>
      </c>
      <c r="P287" s="78">
        <v>0</v>
      </c>
      <c r="Q287" s="78">
        <v>0</v>
      </c>
      <c r="R287" s="78">
        <v>0</v>
      </c>
      <c r="S287" s="78">
        <v>0</v>
      </c>
      <c r="T287" s="134">
        <v>0</v>
      </c>
    </row>
    <row r="288" spans="2:20" ht="37.5" hidden="1">
      <c r="B288" s="114"/>
      <c r="C288" s="39" t="s">
        <v>259</v>
      </c>
      <c r="D288" s="131" t="s">
        <v>410</v>
      </c>
      <c r="E288" s="135" t="s">
        <v>38</v>
      </c>
      <c r="F288" s="135" t="s">
        <v>19</v>
      </c>
      <c r="G288" s="83" t="s">
        <v>266</v>
      </c>
      <c r="H288" s="89">
        <v>400</v>
      </c>
      <c r="I288" s="87">
        <f t="shared" si="100"/>
        <v>0</v>
      </c>
      <c r="J288" s="87"/>
      <c r="K288" s="87"/>
      <c r="L288" s="78"/>
      <c r="M288" s="78"/>
      <c r="N288" s="78"/>
      <c r="O288" s="78"/>
      <c r="P288" s="78"/>
      <c r="Q288" s="78"/>
      <c r="R288" s="78"/>
      <c r="S288" s="78"/>
      <c r="T288" s="134"/>
    </row>
    <row r="289" spans="2:20" ht="37.5">
      <c r="B289" s="114"/>
      <c r="C289" s="39" t="s">
        <v>260</v>
      </c>
      <c r="D289" s="131" t="s">
        <v>410</v>
      </c>
      <c r="E289" s="135" t="s">
        <v>38</v>
      </c>
      <c r="F289" s="135" t="s">
        <v>19</v>
      </c>
      <c r="G289" s="83" t="s">
        <v>267</v>
      </c>
      <c r="H289" s="89"/>
      <c r="I289" s="87">
        <f t="shared" si="100"/>
        <v>13000000</v>
      </c>
      <c r="J289" s="87"/>
      <c r="K289" s="87"/>
      <c r="L289" s="78">
        <f t="shared" ref="L289:T289" si="109">L293+L290</f>
        <v>13000000</v>
      </c>
      <c r="M289" s="78">
        <f t="shared" si="109"/>
        <v>0</v>
      </c>
      <c r="N289" s="78">
        <f t="shared" si="109"/>
        <v>0</v>
      </c>
      <c r="O289" s="78">
        <f t="shared" si="109"/>
        <v>0</v>
      </c>
      <c r="P289" s="78">
        <f t="shared" si="109"/>
        <v>0</v>
      </c>
      <c r="Q289" s="78">
        <f t="shared" si="109"/>
        <v>0</v>
      </c>
      <c r="R289" s="78">
        <f t="shared" si="109"/>
        <v>0</v>
      </c>
      <c r="S289" s="78">
        <f t="shared" si="109"/>
        <v>0</v>
      </c>
      <c r="T289" s="134">
        <f t="shared" si="109"/>
        <v>0</v>
      </c>
    </row>
    <row r="290" spans="2:20" ht="225">
      <c r="B290" s="114"/>
      <c r="C290" s="39" t="s">
        <v>262</v>
      </c>
      <c r="D290" s="131" t="s">
        <v>410</v>
      </c>
      <c r="E290" s="135" t="s">
        <v>38</v>
      </c>
      <c r="F290" s="135" t="s">
        <v>19</v>
      </c>
      <c r="G290" s="83" t="s">
        <v>268</v>
      </c>
      <c r="H290" s="89"/>
      <c r="I290" s="87">
        <f t="shared" si="100"/>
        <v>10000000</v>
      </c>
      <c r="J290" s="87"/>
      <c r="K290" s="87"/>
      <c r="L290" s="78">
        <f t="shared" ref="L290:T290" si="110">L291+L292</f>
        <v>10000000</v>
      </c>
      <c r="M290" s="78">
        <f t="shared" si="110"/>
        <v>0</v>
      </c>
      <c r="N290" s="78">
        <f t="shared" si="110"/>
        <v>0</v>
      </c>
      <c r="O290" s="78">
        <f t="shared" si="110"/>
        <v>0</v>
      </c>
      <c r="P290" s="78">
        <f t="shared" si="110"/>
        <v>0</v>
      </c>
      <c r="Q290" s="78">
        <f t="shared" si="110"/>
        <v>0</v>
      </c>
      <c r="R290" s="78">
        <f t="shared" si="110"/>
        <v>0</v>
      </c>
      <c r="S290" s="78">
        <f t="shared" si="110"/>
        <v>0</v>
      </c>
      <c r="T290" s="134">
        <f t="shared" si="110"/>
        <v>0</v>
      </c>
    </row>
    <row r="291" spans="2:20" ht="37.5">
      <c r="B291" s="114"/>
      <c r="C291" s="39" t="s">
        <v>109</v>
      </c>
      <c r="D291" s="131" t="s">
        <v>410</v>
      </c>
      <c r="E291" s="135" t="s">
        <v>38</v>
      </c>
      <c r="F291" s="135" t="s">
        <v>19</v>
      </c>
      <c r="G291" s="83" t="s">
        <v>268</v>
      </c>
      <c r="H291" s="89">
        <v>200</v>
      </c>
      <c r="I291" s="87">
        <f t="shared" si="100"/>
        <v>6779700</v>
      </c>
      <c r="J291" s="87"/>
      <c r="K291" s="87"/>
      <c r="L291" s="78">
        <v>6779700</v>
      </c>
      <c r="M291" s="78">
        <v>0</v>
      </c>
      <c r="N291" s="78"/>
      <c r="O291" s="78">
        <v>0</v>
      </c>
      <c r="P291" s="78">
        <v>0</v>
      </c>
      <c r="Q291" s="78">
        <v>0</v>
      </c>
      <c r="R291" s="78">
        <v>0</v>
      </c>
      <c r="S291" s="78">
        <v>0</v>
      </c>
      <c r="T291" s="134">
        <v>0</v>
      </c>
    </row>
    <row r="292" spans="2:20" ht="37.5">
      <c r="B292" s="114"/>
      <c r="C292" s="39" t="s">
        <v>259</v>
      </c>
      <c r="D292" s="131" t="s">
        <v>410</v>
      </c>
      <c r="E292" s="135" t="s">
        <v>38</v>
      </c>
      <c r="F292" s="135" t="s">
        <v>19</v>
      </c>
      <c r="G292" s="83" t="s">
        <v>268</v>
      </c>
      <c r="H292" s="89">
        <v>400</v>
      </c>
      <c r="I292" s="87">
        <f t="shared" si="100"/>
        <v>3220300</v>
      </c>
      <c r="J292" s="87"/>
      <c r="K292" s="87"/>
      <c r="L292" s="78">
        <v>3220300</v>
      </c>
      <c r="M292" s="78">
        <v>0</v>
      </c>
      <c r="N292" s="78">
        <v>0</v>
      </c>
      <c r="O292" s="78">
        <v>0</v>
      </c>
      <c r="P292" s="78">
        <v>0</v>
      </c>
      <c r="Q292" s="78">
        <v>0</v>
      </c>
      <c r="R292" s="78">
        <v>0</v>
      </c>
      <c r="S292" s="78">
        <v>0</v>
      </c>
      <c r="T292" s="134">
        <v>0</v>
      </c>
    </row>
    <row r="293" spans="2:20" ht="225">
      <c r="B293" s="114"/>
      <c r="C293" s="39" t="s">
        <v>265</v>
      </c>
      <c r="D293" s="131" t="s">
        <v>410</v>
      </c>
      <c r="E293" s="135" t="s">
        <v>38</v>
      </c>
      <c r="F293" s="135" t="s">
        <v>19</v>
      </c>
      <c r="G293" s="83" t="s">
        <v>269</v>
      </c>
      <c r="H293" s="89"/>
      <c r="I293" s="87">
        <f t="shared" si="100"/>
        <v>3000000</v>
      </c>
      <c r="J293" s="87"/>
      <c r="K293" s="87"/>
      <c r="L293" s="78">
        <f t="shared" ref="L293:T293" si="111">L294</f>
        <v>3000000</v>
      </c>
      <c r="M293" s="78">
        <f t="shared" si="111"/>
        <v>0</v>
      </c>
      <c r="N293" s="78">
        <f t="shared" si="111"/>
        <v>0</v>
      </c>
      <c r="O293" s="78">
        <f t="shared" si="111"/>
        <v>0</v>
      </c>
      <c r="P293" s="78">
        <f t="shared" si="111"/>
        <v>0</v>
      </c>
      <c r="Q293" s="78">
        <f t="shared" si="111"/>
        <v>0</v>
      </c>
      <c r="R293" s="78">
        <f t="shared" si="111"/>
        <v>0</v>
      </c>
      <c r="S293" s="78">
        <f t="shared" si="111"/>
        <v>0</v>
      </c>
      <c r="T293" s="134">
        <f t="shared" si="111"/>
        <v>0</v>
      </c>
    </row>
    <row r="294" spans="2:20" ht="37.5">
      <c r="B294" s="114"/>
      <c r="C294" s="39" t="s">
        <v>109</v>
      </c>
      <c r="D294" s="131" t="s">
        <v>410</v>
      </c>
      <c r="E294" s="135" t="s">
        <v>38</v>
      </c>
      <c r="F294" s="135" t="s">
        <v>19</v>
      </c>
      <c r="G294" s="83" t="s">
        <v>269</v>
      </c>
      <c r="H294" s="89">
        <v>200</v>
      </c>
      <c r="I294" s="87">
        <f t="shared" si="100"/>
        <v>3000000</v>
      </c>
      <c r="J294" s="87"/>
      <c r="K294" s="87"/>
      <c r="L294" s="78">
        <v>3000000</v>
      </c>
      <c r="M294" s="78">
        <v>0</v>
      </c>
      <c r="N294" s="78">
        <v>0</v>
      </c>
      <c r="O294" s="78">
        <v>0</v>
      </c>
      <c r="P294" s="78">
        <v>0</v>
      </c>
      <c r="Q294" s="78">
        <v>0</v>
      </c>
      <c r="R294" s="78">
        <v>0</v>
      </c>
      <c r="S294" s="78">
        <v>0</v>
      </c>
      <c r="T294" s="134">
        <v>0</v>
      </c>
    </row>
    <row r="295" spans="2:20">
      <c r="B295" s="114"/>
      <c r="C295" s="39" t="s">
        <v>75</v>
      </c>
      <c r="D295" s="131" t="s">
        <v>410</v>
      </c>
      <c r="E295" s="135" t="s">
        <v>40</v>
      </c>
      <c r="F295" s="135"/>
      <c r="G295" s="83"/>
      <c r="H295" s="84"/>
      <c r="I295" s="87">
        <f t="shared" si="100"/>
        <v>168705300</v>
      </c>
      <c r="J295" s="87">
        <f t="shared" ref="J295:T295" si="112">J296+J305</f>
        <v>106045900</v>
      </c>
      <c r="K295" s="87">
        <f t="shared" si="112"/>
        <v>-2870400</v>
      </c>
      <c r="L295" s="78">
        <f t="shared" si="112"/>
        <v>21500000</v>
      </c>
      <c r="M295" s="78">
        <f t="shared" si="112"/>
        <v>8000000</v>
      </c>
      <c r="N295" s="78">
        <f t="shared" si="112"/>
        <v>0</v>
      </c>
      <c r="O295" s="78">
        <f t="shared" si="112"/>
        <v>0</v>
      </c>
      <c r="P295" s="78">
        <f t="shared" si="112"/>
        <v>0</v>
      </c>
      <c r="Q295" s="78">
        <f t="shared" si="112"/>
        <v>19110500</v>
      </c>
      <c r="R295" s="78">
        <f t="shared" si="112"/>
        <v>-1580700</v>
      </c>
      <c r="S295" s="78">
        <f t="shared" si="112"/>
        <v>18500000</v>
      </c>
      <c r="T295" s="134">
        <f t="shared" si="112"/>
        <v>0</v>
      </c>
    </row>
    <row r="296" spans="2:20">
      <c r="B296" s="114"/>
      <c r="C296" s="39" t="s">
        <v>76</v>
      </c>
      <c r="D296" s="131" t="s">
        <v>410</v>
      </c>
      <c r="E296" s="135" t="s">
        <v>40</v>
      </c>
      <c r="F296" s="135" t="s">
        <v>21</v>
      </c>
      <c r="G296" s="83"/>
      <c r="H296" s="84"/>
      <c r="I296" s="87">
        <f t="shared" si="100"/>
        <v>74585000</v>
      </c>
      <c r="J296" s="87">
        <f t="shared" ref="J296:T296" si="113">J297</f>
        <v>5460000</v>
      </c>
      <c r="K296" s="87">
        <f t="shared" si="113"/>
        <v>0</v>
      </c>
      <c r="L296" s="78">
        <f t="shared" si="113"/>
        <v>21500000</v>
      </c>
      <c r="M296" s="78">
        <f t="shared" si="113"/>
        <v>8000000</v>
      </c>
      <c r="N296" s="78">
        <f t="shared" si="113"/>
        <v>0</v>
      </c>
      <c r="O296" s="78">
        <f t="shared" si="113"/>
        <v>0</v>
      </c>
      <c r="P296" s="78">
        <f t="shared" si="113"/>
        <v>0</v>
      </c>
      <c r="Q296" s="78">
        <f t="shared" si="113"/>
        <v>21125000</v>
      </c>
      <c r="R296" s="78">
        <f t="shared" si="113"/>
        <v>0</v>
      </c>
      <c r="S296" s="78">
        <f t="shared" si="113"/>
        <v>18500000</v>
      </c>
      <c r="T296" s="134">
        <f t="shared" si="113"/>
        <v>0</v>
      </c>
    </row>
    <row r="297" spans="2:20" ht="37.5">
      <c r="B297" s="114"/>
      <c r="C297" s="39" t="s">
        <v>372</v>
      </c>
      <c r="D297" s="131" t="s">
        <v>410</v>
      </c>
      <c r="E297" s="135" t="s">
        <v>40</v>
      </c>
      <c r="F297" s="135" t="s">
        <v>21</v>
      </c>
      <c r="G297" s="83">
        <v>9900000000</v>
      </c>
      <c r="H297" s="84"/>
      <c r="I297" s="87">
        <f t="shared" si="100"/>
        <v>74585000</v>
      </c>
      <c r="J297" s="87">
        <f>J300</f>
        <v>5460000</v>
      </c>
      <c r="K297" s="87">
        <f>K300</f>
        <v>0</v>
      </c>
      <c r="L297" s="78">
        <f>L300+L298</f>
        <v>21500000</v>
      </c>
      <c r="M297" s="78">
        <f>M300+M298</f>
        <v>8000000</v>
      </c>
      <c r="N297" s="78">
        <f>N300+N298</f>
        <v>0</v>
      </c>
      <c r="O297" s="78">
        <f>O300+O298</f>
        <v>0</v>
      </c>
      <c r="P297" s="78">
        <f>P300+P298</f>
        <v>0</v>
      </c>
      <c r="Q297" s="78">
        <f>Q300+Q298+Q302</f>
        <v>21125000</v>
      </c>
      <c r="R297" s="78">
        <f>R300+R298</f>
        <v>0</v>
      </c>
      <c r="S297" s="78">
        <f>S300+S298</f>
        <v>18500000</v>
      </c>
      <c r="T297" s="134">
        <f>T300+T298</f>
        <v>0</v>
      </c>
    </row>
    <row r="298" spans="2:20" ht="37.5">
      <c r="B298" s="114"/>
      <c r="C298" s="39" t="s">
        <v>377</v>
      </c>
      <c r="D298" s="131" t="s">
        <v>410</v>
      </c>
      <c r="E298" s="135" t="s">
        <v>40</v>
      </c>
      <c r="F298" s="135" t="s">
        <v>21</v>
      </c>
      <c r="G298" s="83">
        <v>9900010580</v>
      </c>
      <c r="H298" s="84"/>
      <c r="I298" s="87">
        <f t="shared" si="100"/>
        <v>66500000</v>
      </c>
      <c r="J298" s="87"/>
      <c r="K298" s="87"/>
      <c r="L298" s="78">
        <f t="shared" ref="L298:T298" si="114">L299</f>
        <v>20000000</v>
      </c>
      <c r="M298" s="78">
        <f t="shared" si="114"/>
        <v>8000000</v>
      </c>
      <c r="N298" s="78">
        <f t="shared" si="114"/>
        <v>0</v>
      </c>
      <c r="O298" s="78">
        <f t="shared" si="114"/>
        <v>0</v>
      </c>
      <c r="P298" s="78">
        <f t="shared" si="114"/>
        <v>0</v>
      </c>
      <c r="Q298" s="78">
        <f t="shared" si="114"/>
        <v>20000000</v>
      </c>
      <c r="R298" s="78">
        <f t="shared" si="114"/>
        <v>0</v>
      </c>
      <c r="S298" s="78">
        <f t="shared" si="114"/>
        <v>18500000</v>
      </c>
      <c r="T298" s="134">
        <f t="shared" si="114"/>
        <v>0</v>
      </c>
    </row>
    <row r="299" spans="2:20">
      <c r="B299" s="114"/>
      <c r="C299" s="39" t="s">
        <v>148</v>
      </c>
      <c r="D299" s="131" t="s">
        <v>410</v>
      </c>
      <c r="E299" s="135" t="s">
        <v>40</v>
      </c>
      <c r="F299" s="135" t="s">
        <v>21</v>
      </c>
      <c r="G299" s="83">
        <v>9900010580</v>
      </c>
      <c r="H299" s="84" t="s">
        <v>149</v>
      </c>
      <c r="I299" s="87">
        <f t="shared" si="100"/>
        <v>66500000</v>
      </c>
      <c r="J299" s="87"/>
      <c r="K299" s="87"/>
      <c r="L299" s="78">
        <v>20000000</v>
      </c>
      <c r="M299" s="78">
        <v>8000000</v>
      </c>
      <c r="N299" s="78">
        <v>0</v>
      </c>
      <c r="O299" s="78">
        <v>0</v>
      </c>
      <c r="P299" s="78">
        <v>0</v>
      </c>
      <c r="Q299" s="78">
        <v>20000000</v>
      </c>
      <c r="R299" s="78">
        <v>0</v>
      </c>
      <c r="S299" s="78">
        <v>18500000</v>
      </c>
      <c r="T299" s="134">
        <v>0</v>
      </c>
    </row>
    <row r="300" spans="2:20" ht="56.25">
      <c r="B300" s="114"/>
      <c r="C300" s="39" t="s">
        <v>378</v>
      </c>
      <c r="D300" s="131" t="s">
        <v>410</v>
      </c>
      <c r="E300" s="135" t="s">
        <v>40</v>
      </c>
      <c r="F300" s="135" t="s">
        <v>21</v>
      </c>
      <c r="G300" s="83">
        <v>9900010620</v>
      </c>
      <c r="H300" s="84"/>
      <c r="I300" s="87">
        <f t="shared" si="100"/>
        <v>6960000</v>
      </c>
      <c r="J300" s="87">
        <f t="shared" ref="J300:T300" si="115">J301</f>
        <v>5460000</v>
      </c>
      <c r="K300" s="87">
        <f t="shared" si="115"/>
        <v>0</v>
      </c>
      <c r="L300" s="78">
        <f t="shared" si="115"/>
        <v>1500000</v>
      </c>
      <c r="M300" s="78">
        <f t="shared" si="115"/>
        <v>0</v>
      </c>
      <c r="N300" s="78">
        <f t="shared" si="115"/>
        <v>0</v>
      </c>
      <c r="O300" s="78">
        <f t="shared" si="115"/>
        <v>0</v>
      </c>
      <c r="P300" s="78">
        <f t="shared" si="115"/>
        <v>0</v>
      </c>
      <c r="Q300" s="78">
        <f t="shared" si="115"/>
        <v>0</v>
      </c>
      <c r="R300" s="78">
        <f t="shared" si="115"/>
        <v>0</v>
      </c>
      <c r="S300" s="78">
        <f t="shared" si="115"/>
        <v>0</v>
      </c>
      <c r="T300" s="134">
        <f t="shared" si="115"/>
        <v>0</v>
      </c>
    </row>
    <row r="301" spans="2:20">
      <c r="B301" s="114"/>
      <c r="C301" s="39" t="s">
        <v>148</v>
      </c>
      <c r="D301" s="131" t="s">
        <v>410</v>
      </c>
      <c r="E301" s="135" t="s">
        <v>40</v>
      </c>
      <c r="F301" s="135" t="s">
        <v>21</v>
      </c>
      <c r="G301" s="83">
        <v>9900010620</v>
      </c>
      <c r="H301" s="84" t="s">
        <v>149</v>
      </c>
      <c r="I301" s="87">
        <f t="shared" si="100"/>
        <v>6960000</v>
      </c>
      <c r="J301" s="87">
        <v>5460000</v>
      </c>
      <c r="K301" s="87"/>
      <c r="L301" s="78">
        <v>1500000</v>
      </c>
      <c r="M301" s="78">
        <v>0</v>
      </c>
      <c r="N301" s="78">
        <v>0</v>
      </c>
      <c r="O301" s="78">
        <v>0</v>
      </c>
      <c r="P301" s="78">
        <v>0</v>
      </c>
      <c r="Q301" s="78">
        <v>0</v>
      </c>
      <c r="R301" s="78">
        <v>0</v>
      </c>
      <c r="S301" s="78">
        <v>0</v>
      </c>
      <c r="T301" s="134">
        <v>0</v>
      </c>
    </row>
    <row r="302" spans="2:20" ht="56.25">
      <c r="B302" s="114"/>
      <c r="C302" s="39" t="s">
        <v>383</v>
      </c>
      <c r="D302" s="131" t="s">
        <v>410</v>
      </c>
      <c r="E302" s="135" t="s">
        <v>40</v>
      </c>
      <c r="F302" s="135" t="s">
        <v>21</v>
      </c>
      <c r="G302" s="83">
        <v>9900200000</v>
      </c>
      <c r="H302" s="84"/>
      <c r="I302" s="87">
        <f t="shared" si="100"/>
        <v>1125000</v>
      </c>
      <c r="J302" s="87"/>
      <c r="K302" s="87"/>
      <c r="L302" s="78"/>
      <c r="M302" s="78"/>
      <c r="N302" s="78"/>
      <c r="O302" s="78"/>
      <c r="P302" s="78"/>
      <c r="Q302" s="78">
        <f t="shared" ref="Q302:T303" si="116">Q303</f>
        <v>1125000</v>
      </c>
      <c r="R302" s="78">
        <f t="shared" si="116"/>
        <v>0</v>
      </c>
      <c r="S302" s="78">
        <f t="shared" si="116"/>
        <v>0</v>
      </c>
      <c r="T302" s="78">
        <f t="shared" si="116"/>
        <v>0</v>
      </c>
    </row>
    <row r="303" spans="2:20" ht="37.5">
      <c r="B303" s="114"/>
      <c r="C303" s="39" t="s">
        <v>385</v>
      </c>
      <c r="D303" s="131" t="s">
        <v>410</v>
      </c>
      <c r="E303" s="135" t="s">
        <v>40</v>
      </c>
      <c r="F303" s="135" t="s">
        <v>21</v>
      </c>
      <c r="G303" s="83">
        <v>9900210170</v>
      </c>
      <c r="H303" s="84"/>
      <c r="I303" s="87">
        <f t="shared" si="100"/>
        <v>1125000</v>
      </c>
      <c r="J303" s="87"/>
      <c r="K303" s="87"/>
      <c r="L303" s="78"/>
      <c r="M303" s="78"/>
      <c r="N303" s="78"/>
      <c r="O303" s="78"/>
      <c r="P303" s="78"/>
      <c r="Q303" s="78">
        <f t="shared" si="116"/>
        <v>1125000</v>
      </c>
      <c r="R303" s="78">
        <f t="shared" si="116"/>
        <v>0</v>
      </c>
      <c r="S303" s="78">
        <f t="shared" si="116"/>
        <v>0</v>
      </c>
      <c r="T303" s="78">
        <f t="shared" si="116"/>
        <v>0</v>
      </c>
    </row>
    <row r="304" spans="2:20">
      <c r="B304" s="114"/>
      <c r="C304" s="39" t="s">
        <v>148</v>
      </c>
      <c r="D304" s="131" t="s">
        <v>410</v>
      </c>
      <c r="E304" s="135" t="s">
        <v>40</v>
      </c>
      <c r="F304" s="135" t="s">
        <v>21</v>
      </c>
      <c r="G304" s="83">
        <v>9900210170</v>
      </c>
      <c r="H304" s="84" t="s">
        <v>149</v>
      </c>
      <c r="I304" s="87">
        <f t="shared" si="100"/>
        <v>1125000</v>
      </c>
      <c r="J304" s="87"/>
      <c r="K304" s="87"/>
      <c r="L304" s="78"/>
      <c r="M304" s="78"/>
      <c r="N304" s="78"/>
      <c r="O304" s="78"/>
      <c r="P304" s="78"/>
      <c r="Q304" s="78">
        <v>1125000</v>
      </c>
      <c r="R304" s="78"/>
      <c r="S304" s="78"/>
      <c r="T304" s="134"/>
    </row>
    <row r="305" spans="2:20">
      <c r="B305" s="114"/>
      <c r="C305" s="39" t="s">
        <v>77</v>
      </c>
      <c r="D305" s="131" t="s">
        <v>410</v>
      </c>
      <c r="E305" s="135" t="s">
        <v>40</v>
      </c>
      <c r="F305" s="135" t="s">
        <v>24</v>
      </c>
      <c r="G305" s="83"/>
      <c r="H305" s="84"/>
      <c r="I305" s="87">
        <f t="shared" si="100"/>
        <v>94120300</v>
      </c>
      <c r="J305" s="87">
        <f t="shared" ref="J305:T305" si="117">J306+J312</f>
        <v>100585900</v>
      </c>
      <c r="K305" s="87">
        <f t="shared" si="117"/>
        <v>-2870400</v>
      </c>
      <c r="L305" s="78">
        <f t="shared" si="117"/>
        <v>0</v>
      </c>
      <c r="M305" s="78">
        <f t="shared" si="117"/>
        <v>0</v>
      </c>
      <c r="N305" s="78">
        <f t="shared" si="117"/>
        <v>0</v>
      </c>
      <c r="O305" s="78">
        <f t="shared" si="117"/>
        <v>0</v>
      </c>
      <c r="P305" s="78">
        <f t="shared" si="117"/>
        <v>0</v>
      </c>
      <c r="Q305" s="78">
        <f t="shared" si="117"/>
        <v>-2014500</v>
      </c>
      <c r="R305" s="78">
        <f t="shared" si="117"/>
        <v>-1580700</v>
      </c>
      <c r="S305" s="78">
        <f t="shared" si="117"/>
        <v>0</v>
      </c>
      <c r="T305" s="134">
        <f t="shared" si="117"/>
        <v>0</v>
      </c>
    </row>
    <row r="306" spans="2:20" ht="37.5">
      <c r="B306" s="133"/>
      <c r="C306" s="39" t="s">
        <v>223</v>
      </c>
      <c r="D306" s="131" t="s">
        <v>410</v>
      </c>
      <c r="E306" s="135" t="s">
        <v>40</v>
      </c>
      <c r="F306" s="135" t="s">
        <v>24</v>
      </c>
      <c r="G306" s="83">
        <v>600000000</v>
      </c>
      <c r="H306" s="84"/>
      <c r="I306" s="87">
        <f t="shared" si="100"/>
        <v>5997800</v>
      </c>
      <c r="J306" s="87">
        <f t="shared" ref="J306:T306" si="118">J307</f>
        <v>8671200</v>
      </c>
      <c r="K306" s="87">
        <f t="shared" si="118"/>
        <v>921800</v>
      </c>
      <c r="L306" s="78">
        <f t="shared" si="118"/>
        <v>0</v>
      </c>
      <c r="M306" s="78">
        <f t="shared" si="118"/>
        <v>0</v>
      </c>
      <c r="N306" s="78">
        <f t="shared" si="118"/>
        <v>0</v>
      </c>
      <c r="O306" s="78">
        <f t="shared" si="118"/>
        <v>0</v>
      </c>
      <c r="P306" s="78">
        <f t="shared" si="118"/>
        <v>0</v>
      </c>
      <c r="Q306" s="78">
        <f t="shared" si="118"/>
        <v>-2014500</v>
      </c>
      <c r="R306" s="78">
        <f t="shared" si="118"/>
        <v>-1580700</v>
      </c>
      <c r="S306" s="78">
        <f t="shared" si="118"/>
        <v>0</v>
      </c>
      <c r="T306" s="134">
        <f t="shared" si="118"/>
        <v>0</v>
      </c>
    </row>
    <row r="307" spans="2:20">
      <c r="B307" s="114"/>
      <c r="C307" s="39" t="s">
        <v>224</v>
      </c>
      <c r="D307" s="131" t="s">
        <v>410</v>
      </c>
      <c r="E307" s="135" t="s">
        <v>40</v>
      </c>
      <c r="F307" s="135" t="s">
        <v>24</v>
      </c>
      <c r="G307" s="83">
        <v>601000000</v>
      </c>
      <c r="H307" s="84"/>
      <c r="I307" s="87">
        <f t="shared" si="100"/>
        <v>5997800</v>
      </c>
      <c r="J307" s="87">
        <f t="shared" ref="J307:T307" si="119">J310+J308</f>
        <v>8671200</v>
      </c>
      <c r="K307" s="87">
        <f t="shared" si="119"/>
        <v>921800</v>
      </c>
      <c r="L307" s="78">
        <f t="shared" si="119"/>
        <v>0</v>
      </c>
      <c r="M307" s="78">
        <f t="shared" si="119"/>
        <v>0</v>
      </c>
      <c r="N307" s="78">
        <f t="shared" si="119"/>
        <v>0</v>
      </c>
      <c r="O307" s="78">
        <f t="shared" si="119"/>
        <v>0</v>
      </c>
      <c r="P307" s="78">
        <f t="shared" si="119"/>
        <v>0</v>
      </c>
      <c r="Q307" s="78">
        <f t="shared" si="119"/>
        <v>-2014500</v>
      </c>
      <c r="R307" s="78">
        <f t="shared" si="119"/>
        <v>-1580700</v>
      </c>
      <c r="S307" s="78">
        <f t="shared" si="119"/>
        <v>0</v>
      </c>
      <c r="T307" s="134">
        <f t="shared" si="119"/>
        <v>0</v>
      </c>
    </row>
    <row r="308" spans="2:20" ht="37.5" hidden="1">
      <c r="B308" s="114"/>
      <c r="C308" s="39" t="s">
        <v>225</v>
      </c>
      <c r="D308" s="131" t="s">
        <v>410</v>
      </c>
      <c r="E308" s="135" t="s">
        <v>40</v>
      </c>
      <c r="F308" s="135" t="s">
        <v>24</v>
      </c>
      <c r="G308" s="83">
        <v>6010010680</v>
      </c>
      <c r="H308" s="84"/>
      <c r="I308" s="87">
        <f t="shared" si="100"/>
        <v>0</v>
      </c>
      <c r="J308" s="87">
        <f t="shared" ref="J308:T308" si="120">J309</f>
        <v>0</v>
      </c>
      <c r="K308" s="87">
        <f t="shared" si="120"/>
        <v>0</v>
      </c>
      <c r="L308" s="78">
        <f t="shared" si="120"/>
        <v>4309200</v>
      </c>
      <c r="M308" s="78">
        <f t="shared" si="120"/>
        <v>0</v>
      </c>
      <c r="N308" s="78">
        <f t="shared" si="120"/>
        <v>0</v>
      </c>
      <c r="O308" s="78">
        <f t="shared" si="120"/>
        <v>-228500</v>
      </c>
      <c r="P308" s="78">
        <f t="shared" si="120"/>
        <v>0</v>
      </c>
      <c r="Q308" s="78">
        <f t="shared" si="120"/>
        <v>-2500000</v>
      </c>
      <c r="R308" s="78">
        <f t="shared" si="120"/>
        <v>-1580700</v>
      </c>
      <c r="S308" s="78">
        <f t="shared" si="120"/>
        <v>0</v>
      </c>
      <c r="T308" s="134">
        <f t="shared" si="120"/>
        <v>0</v>
      </c>
    </row>
    <row r="309" spans="2:20" hidden="1">
      <c r="B309" s="114"/>
      <c r="C309" s="39" t="s">
        <v>148</v>
      </c>
      <c r="D309" s="131" t="s">
        <v>410</v>
      </c>
      <c r="E309" s="135" t="s">
        <v>40</v>
      </c>
      <c r="F309" s="135" t="s">
        <v>24</v>
      </c>
      <c r="G309" s="83">
        <v>6010010680</v>
      </c>
      <c r="H309" s="84" t="s">
        <v>149</v>
      </c>
      <c r="I309" s="87">
        <f t="shared" si="100"/>
        <v>0</v>
      </c>
      <c r="J309" s="87"/>
      <c r="K309" s="87"/>
      <c r="L309" s="78">
        <v>4309200</v>
      </c>
      <c r="M309" s="78">
        <v>0</v>
      </c>
      <c r="N309" s="78">
        <v>0</v>
      </c>
      <c r="O309" s="78">
        <v>-228500</v>
      </c>
      <c r="P309" s="78">
        <v>0</v>
      </c>
      <c r="Q309" s="78">
        <v>-2500000</v>
      </c>
      <c r="R309" s="78">
        <v>-1580700</v>
      </c>
      <c r="S309" s="78">
        <v>0</v>
      </c>
      <c r="T309" s="134">
        <v>0</v>
      </c>
    </row>
    <row r="310" spans="2:20" ht="37.5">
      <c r="B310" s="114"/>
      <c r="C310" s="39" t="s">
        <v>226</v>
      </c>
      <c r="D310" s="131" t="s">
        <v>410</v>
      </c>
      <c r="E310" s="135" t="s">
        <v>40</v>
      </c>
      <c r="F310" s="135" t="s">
        <v>24</v>
      </c>
      <c r="G310" s="83" t="s">
        <v>227</v>
      </c>
      <c r="H310" s="84"/>
      <c r="I310" s="87">
        <f t="shared" si="100"/>
        <v>5997800</v>
      </c>
      <c r="J310" s="87">
        <f t="shared" ref="J310:T310" si="121">J311</f>
        <v>8671200</v>
      </c>
      <c r="K310" s="87">
        <f t="shared" si="121"/>
        <v>921800</v>
      </c>
      <c r="L310" s="78">
        <f t="shared" si="121"/>
        <v>-4309200</v>
      </c>
      <c r="M310" s="78">
        <f t="shared" si="121"/>
        <v>0</v>
      </c>
      <c r="N310" s="78">
        <f t="shared" si="121"/>
        <v>0</v>
      </c>
      <c r="O310" s="78">
        <f t="shared" si="121"/>
        <v>228500</v>
      </c>
      <c r="P310" s="78">
        <f t="shared" si="121"/>
        <v>0</v>
      </c>
      <c r="Q310" s="78">
        <f t="shared" si="121"/>
        <v>485500</v>
      </c>
      <c r="R310" s="78">
        <f t="shared" si="121"/>
        <v>0</v>
      </c>
      <c r="S310" s="78">
        <f t="shared" si="121"/>
        <v>0</v>
      </c>
      <c r="T310" s="134">
        <f t="shared" si="121"/>
        <v>0</v>
      </c>
    </row>
    <row r="311" spans="2:20">
      <c r="B311" s="114"/>
      <c r="C311" s="39" t="s">
        <v>148</v>
      </c>
      <c r="D311" s="131" t="s">
        <v>410</v>
      </c>
      <c r="E311" s="135" t="s">
        <v>40</v>
      </c>
      <c r="F311" s="135" t="s">
        <v>24</v>
      </c>
      <c r="G311" s="83" t="s">
        <v>227</v>
      </c>
      <c r="H311" s="84" t="s">
        <v>149</v>
      </c>
      <c r="I311" s="87">
        <f t="shared" si="100"/>
        <v>5997800</v>
      </c>
      <c r="J311" s="87">
        <v>8671200</v>
      </c>
      <c r="K311" s="87">
        <v>921800</v>
      </c>
      <c r="L311" s="78">
        <v>-4309200</v>
      </c>
      <c r="M311" s="78">
        <v>0</v>
      </c>
      <c r="N311" s="78">
        <v>0</v>
      </c>
      <c r="O311" s="78">
        <v>228500</v>
      </c>
      <c r="P311" s="78">
        <v>0</v>
      </c>
      <c r="Q311" s="78">
        <v>485500</v>
      </c>
      <c r="R311" s="78">
        <v>0</v>
      </c>
      <c r="S311" s="78">
        <v>0</v>
      </c>
      <c r="T311" s="134">
        <v>0</v>
      </c>
    </row>
    <row r="312" spans="2:20" ht="56.25">
      <c r="B312" s="114"/>
      <c r="C312" s="39" t="s">
        <v>256</v>
      </c>
      <c r="D312" s="131" t="s">
        <v>410</v>
      </c>
      <c r="E312" s="135" t="s">
        <v>40</v>
      </c>
      <c r="F312" s="135" t="s">
        <v>24</v>
      </c>
      <c r="G312" s="83">
        <v>6500000000</v>
      </c>
      <c r="H312" s="84"/>
      <c r="I312" s="87">
        <f t="shared" si="100"/>
        <v>88122500</v>
      </c>
      <c r="J312" s="87">
        <f t="shared" ref="J312:T312" si="122">J313</f>
        <v>91914700</v>
      </c>
      <c r="K312" s="87">
        <f t="shared" si="122"/>
        <v>-3792200</v>
      </c>
      <c r="L312" s="78">
        <f t="shared" si="122"/>
        <v>0</v>
      </c>
      <c r="M312" s="78">
        <f t="shared" si="122"/>
        <v>0</v>
      </c>
      <c r="N312" s="78">
        <f t="shared" si="122"/>
        <v>0</v>
      </c>
      <c r="O312" s="78">
        <f t="shared" si="122"/>
        <v>0</v>
      </c>
      <c r="P312" s="78">
        <f t="shared" si="122"/>
        <v>0</v>
      </c>
      <c r="Q312" s="78">
        <f t="shared" si="122"/>
        <v>0</v>
      </c>
      <c r="R312" s="78">
        <f t="shared" si="122"/>
        <v>0</v>
      </c>
      <c r="S312" s="78">
        <f t="shared" si="122"/>
        <v>0</v>
      </c>
      <c r="T312" s="134">
        <f t="shared" si="122"/>
        <v>0</v>
      </c>
    </row>
    <row r="313" spans="2:20">
      <c r="B313" s="114"/>
      <c r="C313" s="39" t="s">
        <v>416</v>
      </c>
      <c r="D313" s="131" t="s">
        <v>410</v>
      </c>
      <c r="E313" s="135" t="s">
        <v>40</v>
      </c>
      <c r="F313" s="135" t="s">
        <v>24</v>
      </c>
      <c r="G313" s="83">
        <v>6520000000</v>
      </c>
      <c r="H313" s="84"/>
      <c r="I313" s="87">
        <f t="shared" si="100"/>
        <v>88122500</v>
      </c>
      <c r="J313" s="87">
        <f>J316</f>
        <v>91914700</v>
      </c>
      <c r="K313" s="87">
        <f>K316</f>
        <v>-3792200</v>
      </c>
      <c r="L313" s="78">
        <f t="shared" ref="L313:T313" si="123">L316+L314</f>
        <v>0</v>
      </c>
      <c r="M313" s="78">
        <f t="shared" si="123"/>
        <v>0</v>
      </c>
      <c r="N313" s="78">
        <f t="shared" si="123"/>
        <v>0</v>
      </c>
      <c r="O313" s="78">
        <f t="shared" si="123"/>
        <v>0</v>
      </c>
      <c r="P313" s="78">
        <f t="shared" si="123"/>
        <v>0</v>
      </c>
      <c r="Q313" s="78">
        <f t="shared" si="123"/>
        <v>0</v>
      </c>
      <c r="R313" s="78">
        <f t="shared" si="123"/>
        <v>0</v>
      </c>
      <c r="S313" s="78">
        <f t="shared" si="123"/>
        <v>0</v>
      </c>
      <c r="T313" s="134">
        <f t="shared" si="123"/>
        <v>0</v>
      </c>
    </row>
    <row r="314" spans="2:20" ht="93.75">
      <c r="B314" s="114"/>
      <c r="C314" s="39" t="s">
        <v>271</v>
      </c>
      <c r="D314" s="131" t="s">
        <v>410</v>
      </c>
      <c r="E314" s="135" t="s">
        <v>40</v>
      </c>
      <c r="F314" s="135" t="s">
        <v>24</v>
      </c>
      <c r="G314" s="83" t="s">
        <v>272</v>
      </c>
      <c r="H314" s="84"/>
      <c r="I314" s="87">
        <f t="shared" si="100"/>
        <v>37246600</v>
      </c>
      <c r="J314" s="87"/>
      <c r="K314" s="87"/>
      <c r="L314" s="78">
        <f t="shared" ref="L314:T314" si="124">L315</f>
        <v>37246600</v>
      </c>
      <c r="M314" s="78">
        <f t="shared" si="124"/>
        <v>0</v>
      </c>
      <c r="N314" s="78">
        <f t="shared" si="124"/>
        <v>0</v>
      </c>
      <c r="O314" s="78">
        <f t="shared" si="124"/>
        <v>0</v>
      </c>
      <c r="P314" s="78">
        <f t="shared" si="124"/>
        <v>0</v>
      </c>
      <c r="Q314" s="78">
        <f t="shared" si="124"/>
        <v>0</v>
      </c>
      <c r="R314" s="78">
        <f t="shared" si="124"/>
        <v>0</v>
      </c>
      <c r="S314" s="78">
        <f t="shared" si="124"/>
        <v>0</v>
      </c>
      <c r="T314" s="134">
        <f t="shared" si="124"/>
        <v>0</v>
      </c>
    </row>
    <row r="315" spans="2:20" ht="37.5">
      <c r="B315" s="114"/>
      <c r="C315" s="39" t="s">
        <v>259</v>
      </c>
      <c r="D315" s="131" t="s">
        <v>410</v>
      </c>
      <c r="E315" s="135" t="s">
        <v>40</v>
      </c>
      <c r="F315" s="135" t="s">
        <v>24</v>
      </c>
      <c r="G315" s="83" t="s">
        <v>272</v>
      </c>
      <c r="H315" s="84" t="s">
        <v>273</v>
      </c>
      <c r="I315" s="87">
        <f t="shared" si="100"/>
        <v>37246600</v>
      </c>
      <c r="J315" s="87"/>
      <c r="K315" s="87"/>
      <c r="L315" s="78">
        <v>37246600</v>
      </c>
      <c r="M315" s="78">
        <v>0</v>
      </c>
      <c r="N315" s="78"/>
      <c r="O315" s="78">
        <v>0</v>
      </c>
      <c r="P315" s="78">
        <v>0</v>
      </c>
      <c r="Q315" s="78">
        <v>0</v>
      </c>
      <c r="R315" s="78">
        <v>0</v>
      </c>
      <c r="S315" s="78">
        <v>0</v>
      </c>
      <c r="T315" s="134">
        <v>0</v>
      </c>
    </row>
    <row r="316" spans="2:20" ht="93.75">
      <c r="B316" s="114"/>
      <c r="C316" s="39" t="s">
        <v>271</v>
      </c>
      <c r="D316" s="131" t="s">
        <v>410</v>
      </c>
      <c r="E316" s="135" t="s">
        <v>40</v>
      </c>
      <c r="F316" s="135" t="s">
        <v>24</v>
      </c>
      <c r="G316" s="83" t="s">
        <v>274</v>
      </c>
      <c r="H316" s="84"/>
      <c r="I316" s="87">
        <f t="shared" si="100"/>
        <v>50875900</v>
      </c>
      <c r="J316" s="87">
        <f t="shared" ref="J316:T316" si="125">J317+J318</f>
        <v>91914700</v>
      </c>
      <c r="K316" s="87">
        <f t="shared" si="125"/>
        <v>-3792200</v>
      </c>
      <c r="L316" s="78">
        <f t="shared" si="125"/>
        <v>-37246600</v>
      </c>
      <c r="M316" s="78">
        <f t="shared" si="125"/>
        <v>0</v>
      </c>
      <c r="N316" s="78">
        <f t="shared" si="125"/>
        <v>0</v>
      </c>
      <c r="O316" s="78">
        <f t="shared" si="125"/>
        <v>0</v>
      </c>
      <c r="P316" s="78">
        <f t="shared" si="125"/>
        <v>0</v>
      </c>
      <c r="Q316" s="78">
        <f t="shared" si="125"/>
        <v>0</v>
      </c>
      <c r="R316" s="78">
        <f t="shared" si="125"/>
        <v>0</v>
      </c>
      <c r="S316" s="78">
        <f t="shared" si="125"/>
        <v>0</v>
      </c>
      <c r="T316" s="134">
        <f t="shared" si="125"/>
        <v>0</v>
      </c>
    </row>
    <row r="317" spans="2:20" ht="37.5">
      <c r="B317" s="114"/>
      <c r="C317" s="39" t="s">
        <v>109</v>
      </c>
      <c r="D317" s="131" t="s">
        <v>410</v>
      </c>
      <c r="E317" s="135" t="s">
        <v>40</v>
      </c>
      <c r="F317" s="135" t="s">
        <v>24</v>
      </c>
      <c r="G317" s="83" t="s">
        <v>274</v>
      </c>
      <c r="H317" s="84" t="s">
        <v>110</v>
      </c>
      <c r="I317" s="87">
        <f t="shared" si="100"/>
        <v>85132.1</v>
      </c>
      <c r="J317" s="87">
        <v>100000</v>
      </c>
      <c r="K317" s="87"/>
      <c r="L317" s="78">
        <v>-14867.9</v>
      </c>
      <c r="M317" s="78">
        <v>0</v>
      </c>
      <c r="N317" s="78">
        <v>0</v>
      </c>
      <c r="O317" s="78">
        <v>0</v>
      </c>
      <c r="P317" s="78">
        <v>0</v>
      </c>
      <c r="Q317" s="78">
        <v>0</v>
      </c>
      <c r="R317" s="78">
        <v>0</v>
      </c>
      <c r="S317" s="78">
        <v>0</v>
      </c>
      <c r="T317" s="134">
        <v>0</v>
      </c>
    </row>
    <row r="318" spans="2:20" ht="37.5">
      <c r="B318" s="114"/>
      <c r="C318" s="39" t="s">
        <v>259</v>
      </c>
      <c r="D318" s="131" t="s">
        <v>410</v>
      </c>
      <c r="E318" s="135" t="s">
        <v>40</v>
      </c>
      <c r="F318" s="135" t="s">
        <v>24</v>
      </c>
      <c r="G318" s="83" t="s">
        <v>274</v>
      </c>
      <c r="H318" s="84" t="s">
        <v>273</v>
      </c>
      <c r="I318" s="87">
        <f t="shared" si="100"/>
        <v>50790767.899999999</v>
      </c>
      <c r="J318" s="87">
        <v>91814700</v>
      </c>
      <c r="K318" s="87">
        <v>-3792200</v>
      </c>
      <c r="L318" s="78">
        <v>-37231732.100000001</v>
      </c>
      <c r="M318" s="78">
        <v>0</v>
      </c>
      <c r="N318" s="78">
        <v>0</v>
      </c>
      <c r="O318" s="78">
        <v>0</v>
      </c>
      <c r="P318" s="78">
        <v>0</v>
      </c>
      <c r="Q318" s="78">
        <v>0</v>
      </c>
      <c r="R318" s="78">
        <v>0</v>
      </c>
      <c r="S318" s="78">
        <v>0</v>
      </c>
      <c r="T318" s="134">
        <v>0</v>
      </c>
    </row>
    <row r="319" spans="2:20">
      <c r="B319" s="114"/>
      <c r="C319" s="39" t="s">
        <v>80</v>
      </c>
      <c r="D319" s="131" t="s">
        <v>410</v>
      </c>
      <c r="E319" s="135" t="s">
        <v>30</v>
      </c>
      <c r="F319" s="135" t="s">
        <v>88</v>
      </c>
      <c r="G319" s="83"/>
      <c r="H319" s="84"/>
      <c r="I319" s="87">
        <f t="shared" si="100"/>
        <v>6439500</v>
      </c>
      <c r="J319" s="87">
        <f t="shared" ref="J319:T321" si="126">J320</f>
        <v>333000</v>
      </c>
      <c r="K319" s="87">
        <f t="shared" si="126"/>
        <v>0</v>
      </c>
      <c r="L319" s="78">
        <f t="shared" si="126"/>
        <v>6106400</v>
      </c>
      <c r="M319" s="78">
        <f t="shared" si="126"/>
        <v>100</v>
      </c>
      <c r="N319" s="78">
        <f t="shared" si="126"/>
        <v>0</v>
      </c>
      <c r="O319" s="78">
        <f t="shared" si="126"/>
        <v>0</v>
      </c>
      <c r="P319" s="78">
        <f t="shared" si="126"/>
        <v>0</v>
      </c>
      <c r="Q319" s="78">
        <f t="shared" si="126"/>
        <v>0</v>
      </c>
      <c r="R319" s="78">
        <f t="shared" si="126"/>
        <v>0</v>
      </c>
      <c r="S319" s="78">
        <f t="shared" si="126"/>
        <v>0</v>
      </c>
      <c r="T319" s="134">
        <f t="shared" si="126"/>
        <v>0</v>
      </c>
    </row>
    <row r="320" spans="2:20">
      <c r="B320" s="114"/>
      <c r="C320" s="39" t="s">
        <v>417</v>
      </c>
      <c r="D320" s="131" t="s">
        <v>410</v>
      </c>
      <c r="E320" s="135" t="s">
        <v>30</v>
      </c>
      <c r="F320" s="135" t="s">
        <v>17</v>
      </c>
      <c r="G320" s="83"/>
      <c r="H320" s="84"/>
      <c r="I320" s="87">
        <f t="shared" si="100"/>
        <v>6439500</v>
      </c>
      <c r="J320" s="87">
        <f t="shared" si="126"/>
        <v>333000</v>
      </c>
      <c r="K320" s="87">
        <f t="shared" si="126"/>
        <v>0</v>
      </c>
      <c r="L320" s="78">
        <f t="shared" si="126"/>
        <v>6106400</v>
      </c>
      <c r="M320" s="78">
        <f t="shared" si="126"/>
        <v>100</v>
      </c>
      <c r="N320" s="78">
        <f t="shared" si="126"/>
        <v>0</v>
      </c>
      <c r="O320" s="78">
        <f t="shared" si="126"/>
        <v>0</v>
      </c>
      <c r="P320" s="78">
        <f t="shared" si="126"/>
        <v>0</v>
      </c>
      <c r="Q320" s="78">
        <f t="shared" si="126"/>
        <v>0</v>
      </c>
      <c r="R320" s="78">
        <f t="shared" si="126"/>
        <v>0</v>
      </c>
      <c r="S320" s="78">
        <f t="shared" si="126"/>
        <v>0</v>
      </c>
      <c r="T320" s="134">
        <f t="shared" si="126"/>
        <v>0</v>
      </c>
    </row>
    <row r="321" spans="1:977" ht="56.25">
      <c r="B321" s="114"/>
      <c r="C321" s="39" t="s">
        <v>256</v>
      </c>
      <c r="D321" s="131" t="s">
        <v>410</v>
      </c>
      <c r="E321" s="135" t="s">
        <v>30</v>
      </c>
      <c r="F321" s="135" t="s">
        <v>17</v>
      </c>
      <c r="G321" s="83">
        <v>6500000000</v>
      </c>
      <c r="H321" s="84"/>
      <c r="I321" s="87">
        <f t="shared" si="100"/>
        <v>6439500</v>
      </c>
      <c r="J321" s="87">
        <f t="shared" si="126"/>
        <v>333000</v>
      </c>
      <c r="K321" s="87">
        <f t="shared" si="126"/>
        <v>0</v>
      </c>
      <c r="L321" s="78">
        <f t="shared" si="126"/>
        <v>6106400</v>
      </c>
      <c r="M321" s="78">
        <f t="shared" si="126"/>
        <v>100</v>
      </c>
      <c r="N321" s="78">
        <f t="shared" si="126"/>
        <v>0</v>
      </c>
      <c r="O321" s="78">
        <f t="shared" si="126"/>
        <v>0</v>
      </c>
      <c r="P321" s="78">
        <f t="shared" si="126"/>
        <v>0</v>
      </c>
      <c r="Q321" s="78">
        <f t="shared" si="126"/>
        <v>0</v>
      </c>
      <c r="R321" s="78">
        <f t="shared" si="126"/>
        <v>0</v>
      </c>
      <c r="S321" s="78">
        <f t="shared" si="126"/>
        <v>0</v>
      </c>
      <c r="T321" s="134">
        <f t="shared" si="126"/>
        <v>0</v>
      </c>
    </row>
    <row r="322" spans="1:977">
      <c r="B322" s="114"/>
      <c r="C322" s="39" t="s">
        <v>307</v>
      </c>
      <c r="D322" s="131" t="s">
        <v>410</v>
      </c>
      <c r="E322" s="135" t="s">
        <v>30</v>
      </c>
      <c r="F322" s="135" t="s">
        <v>17</v>
      </c>
      <c r="G322" s="83">
        <v>6580000000</v>
      </c>
      <c r="H322" s="84"/>
      <c r="I322" s="87">
        <f t="shared" si="100"/>
        <v>6439500</v>
      </c>
      <c r="J322" s="87">
        <f>J323</f>
        <v>333000</v>
      </c>
      <c r="K322" s="87">
        <f>K323</f>
        <v>0</v>
      </c>
      <c r="L322" s="78">
        <f t="shared" ref="L322:T322" si="127">L323+L326</f>
        <v>6106400</v>
      </c>
      <c r="M322" s="78">
        <f t="shared" si="127"/>
        <v>100</v>
      </c>
      <c r="N322" s="78">
        <f t="shared" si="127"/>
        <v>0</v>
      </c>
      <c r="O322" s="78">
        <f t="shared" si="127"/>
        <v>0</v>
      </c>
      <c r="P322" s="78">
        <f t="shared" si="127"/>
        <v>0</v>
      </c>
      <c r="Q322" s="78">
        <f t="shared" si="127"/>
        <v>0</v>
      </c>
      <c r="R322" s="78">
        <f t="shared" si="127"/>
        <v>0</v>
      </c>
      <c r="S322" s="78">
        <f t="shared" si="127"/>
        <v>0</v>
      </c>
      <c r="T322" s="134">
        <f t="shared" si="127"/>
        <v>0</v>
      </c>
    </row>
    <row r="323" spans="1:977">
      <c r="B323" s="114"/>
      <c r="C323" s="39" t="s">
        <v>309</v>
      </c>
      <c r="D323" s="131" t="s">
        <v>410</v>
      </c>
      <c r="E323" s="135" t="s">
        <v>30</v>
      </c>
      <c r="F323" s="135" t="s">
        <v>17</v>
      </c>
      <c r="G323" s="83">
        <v>6580010890</v>
      </c>
      <c r="H323" s="84"/>
      <c r="I323" s="87">
        <f t="shared" si="100"/>
        <v>333000</v>
      </c>
      <c r="J323" s="87">
        <f>J324</f>
        <v>333000</v>
      </c>
      <c r="K323" s="87">
        <f>K324</f>
        <v>0</v>
      </c>
      <c r="L323" s="78">
        <f t="shared" ref="L323:T323" si="128">L324+L325</f>
        <v>0</v>
      </c>
      <c r="M323" s="78">
        <f t="shared" si="128"/>
        <v>0</v>
      </c>
      <c r="N323" s="78">
        <f t="shared" si="128"/>
        <v>0</v>
      </c>
      <c r="O323" s="78">
        <f t="shared" si="128"/>
        <v>0</v>
      </c>
      <c r="P323" s="78">
        <f t="shared" si="128"/>
        <v>0</v>
      </c>
      <c r="Q323" s="78">
        <f t="shared" si="128"/>
        <v>0</v>
      </c>
      <c r="R323" s="78">
        <f t="shared" si="128"/>
        <v>0</v>
      </c>
      <c r="S323" s="78">
        <f t="shared" si="128"/>
        <v>0</v>
      </c>
      <c r="T323" s="134">
        <f t="shared" si="128"/>
        <v>0</v>
      </c>
    </row>
    <row r="324" spans="1:977" ht="37.5">
      <c r="B324" s="114"/>
      <c r="C324" s="39" t="s">
        <v>109</v>
      </c>
      <c r="D324" s="131" t="s">
        <v>410</v>
      </c>
      <c r="E324" s="135" t="s">
        <v>30</v>
      </c>
      <c r="F324" s="135" t="s">
        <v>17</v>
      </c>
      <c r="G324" s="83">
        <v>6580010890</v>
      </c>
      <c r="H324" s="84" t="s">
        <v>110</v>
      </c>
      <c r="I324" s="87">
        <f t="shared" si="100"/>
        <v>133500</v>
      </c>
      <c r="J324" s="87">
        <v>333000</v>
      </c>
      <c r="K324" s="87"/>
      <c r="L324" s="78">
        <v>-199500</v>
      </c>
      <c r="M324" s="78">
        <v>0</v>
      </c>
      <c r="N324" s="78">
        <v>0</v>
      </c>
      <c r="O324" s="78">
        <v>0</v>
      </c>
      <c r="P324" s="78">
        <v>0</v>
      </c>
      <c r="Q324" s="78">
        <v>0</v>
      </c>
      <c r="R324" s="78">
        <v>0</v>
      </c>
      <c r="S324" s="78">
        <v>0</v>
      </c>
      <c r="T324" s="134">
        <v>0</v>
      </c>
    </row>
    <row r="325" spans="1:977" ht="37.5">
      <c r="B325" s="114"/>
      <c r="C325" s="39" t="s">
        <v>259</v>
      </c>
      <c r="D325" s="131" t="s">
        <v>410</v>
      </c>
      <c r="E325" s="135" t="s">
        <v>30</v>
      </c>
      <c r="F325" s="135" t="s">
        <v>17</v>
      </c>
      <c r="G325" s="83">
        <v>6580010890</v>
      </c>
      <c r="H325" s="84" t="s">
        <v>273</v>
      </c>
      <c r="I325" s="87">
        <f t="shared" si="100"/>
        <v>199500</v>
      </c>
      <c r="J325" s="87"/>
      <c r="K325" s="87"/>
      <c r="L325" s="78">
        <v>199500</v>
      </c>
      <c r="M325" s="78">
        <v>0</v>
      </c>
      <c r="N325" s="78">
        <v>0</v>
      </c>
      <c r="O325" s="78">
        <v>0</v>
      </c>
      <c r="P325" s="78">
        <v>0</v>
      </c>
      <c r="Q325" s="78">
        <v>0</v>
      </c>
      <c r="R325" s="78">
        <v>0</v>
      </c>
      <c r="S325" s="78">
        <v>0</v>
      </c>
      <c r="T325" s="134">
        <v>0</v>
      </c>
    </row>
    <row r="326" spans="1:977" ht="75">
      <c r="B326" s="114"/>
      <c r="C326" s="39" t="s">
        <v>310</v>
      </c>
      <c r="D326" s="131" t="s">
        <v>410</v>
      </c>
      <c r="E326" s="135" t="s">
        <v>30</v>
      </c>
      <c r="F326" s="135" t="s">
        <v>17</v>
      </c>
      <c r="G326" s="83" t="s">
        <v>311</v>
      </c>
      <c r="H326" s="84"/>
      <c r="I326" s="87">
        <f t="shared" si="100"/>
        <v>6106500</v>
      </c>
      <c r="J326" s="87"/>
      <c r="K326" s="87"/>
      <c r="L326" s="78">
        <f t="shared" ref="L326:T326" si="129">L327</f>
        <v>6106400</v>
      </c>
      <c r="M326" s="78">
        <f t="shared" si="129"/>
        <v>100</v>
      </c>
      <c r="N326" s="78">
        <f t="shared" si="129"/>
        <v>0</v>
      </c>
      <c r="O326" s="78">
        <f t="shared" si="129"/>
        <v>0</v>
      </c>
      <c r="P326" s="78">
        <f t="shared" si="129"/>
        <v>0</v>
      </c>
      <c r="Q326" s="78">
        <f t="shared" si="129"/>
        <v>0</v>
      </c>
      <c r="R326" s="78">
        <f t="shared" si="129"/>
        <v>0</v>
      </c>
      <c r="S326" s="78">
        <f t="shared" si="129"/>
        <v>0</v>
      </c>
      <c r="T326" s="134">
        <f t="shared" si="129"/>
        <v>0</v>
      </c>
    </row>
    <row r="327" spans="1:977" ht="37.5">
      <c r="B327" s="114"/>
      <c r="C327" s="39" t="s">
        <v>259</v>
      </c>
      <c r="D327" s="131" t="s">
        <v>410</v>
      </c>
      <c r="E327" s="135" t="s">
        <v>30</v>
      </c>
      <c r="F327" s="135" t="s">
        <v>17</v>
      </c>
      <c r="G327" s="83" t="s">
        <v>311</v>
      </c>
      <c r="H327" s="84" t="s">
        <v>273</v>
      </c>
      <c r="I327" s="87">
        <f t="shared" si="100"/>
        <v>6106500</v>
      </c>
      <c r="J327" s="87"/>
      <c r="K327" s="87"/>
      <c r="L327" s="78">
        <v>6106400</v>
      </c>
      <c r="M327" s="78">
        <v>100</v>
      </c>
      <c r="N327" s="78">
        <v>0</v>
      </c>
      <c r="O327" s="78">
        <v>0</v>
      </c>
      <c r="P327" s="78">
        <v>0</v>
      </c>
      <c r="Q327" s="78">
        <v>0</v>
      </c>
      <c r="R327" s="78">
        <v>0</v>
      </c>
      <c r="S327" s="78">
        <v>0</v>
      </c>
      <c r="T327" s="134">
        <v>0</v>
      </c>
    </row>
    <row r="328" spans="1:977" ht="37.5">
      <c r="B328" s="114"/>
      <c r="C328" s="43" t="s">
        <v>87</v>
      </c>
      <c r="D328" s="80" t="s">
        <v>410</v>
      </c>
      <c r="E328" s="77" t="s">
        <v>42</v>
      </c>
      <c r="F328" s="77" t="s">
        <v>88</v>
      </c>
      <c r="G328" s="58"/>
      <c r="H328" s="77"/>
      <c r="I328" s="87">
        <f t="shared" ref="I328:I391" si="130">SUM(J328:T328)</f>
        <v>26947000</v>
      </c>
      <c r="J328" s="87"/>
      <c r="K328" s="87"/>
      <c r="L328" s="78"/>
      <c r="M328" s="78"/>
      <c r="N328" s="78"/>
      <c r="O328" s="78">
        <f>O329</f>
        <v>26947000</v>
      </c>
      <c r="P328" s="78"/>
      <c r="Q328" s="78"/>
      <c r="R328" s="78">
        <f t="shared" ref="R328:T331" si="131">R329</f>
        <v>0</v>
      </c>
      <c r="S328" s="78">
        <f t="shared" si="131"/>
        <v>0</v>
      </c>
      <c r="T328" s="78">
        <f t="shared" si="131"/>
        <v>0</v>
      </c>
    </row>
    <row r="329" spans="1:977">
      <c r="B329" s="114"/>
      <c r="C329" s="43" t="s">
        <v>418</v>
      </c>
      <c r="D329" s="80" t="s">
        <v>410</v>
      </c>
      <c r="E329" s="77" t="s">
        <v>42</v>
      </c>
      <c r="F329" s="77" t="s">
        <v>21</v>
      </c>
      <c r="G329" s="58"/>
      <c r="H329" s="77"/>
      <c r="I329" s="87">
        <f t="shared" si="130"/>
        <v>26947000</v>
      </c>
      <c r="J329" s="87"/>
      <c r="K329" s="87"/>
      <c r="L329" s="78"/>
      <c r="M329" s="78"/>
      <c r="N329" s="78"/>
      <c r="O329" s="78">
        <f>O330</f>
        <v>26947000</v>
      </c>
      <c r="P329" s="78"/>
      <c r="Q329" s="78"/>
      <c r="R329" s="78">
        <f t="shared" si="131"/>
        <v>0</v>
      </c>
      <c r="S329" s="78">
        <f t="shared" si="131"/>
        <v>0</v>
      </c>
      <c r="T329" s="78">
        <f t="shared" si="131"/>
        <v>0</v>
      </c>
    </row>
    <row r="330" spans="1:977" ht="37.5">
      <c r="B330" s="114"/>
      <c r="C330" s="43" t="s">
        <v>372</v>
      </c>
      <c r="D330" s="80" t="s">
        <v>410</v>
      </c>
      <c r="E330" s="77" t="s">
        <v>42</v>
      </c>
      <c r="F330" s="77" t="s">
        <v>21</v>
      </c>
      <c r="G330" s="58">
        <v>9900000000</v>
      </c>
      <c r="H330" s="77"/>
      <c r="I330" s="87">
        <f t="shared" si="130"/>
        <v>26947000</v>
      </c>
      <c r="J330" s="87"/>
      <c r="K330" s="87"/>
      <c r="L330" s="78"/>
      <c r="M330" s="78"/>
      <c r="N330" s="78"/>
      <c r="O330" s="78">
        <f>O331</f>
        <v>26947000</v>
      </c>
      <c r="P330" s="78"/>
      <c r="Q330" s="78"/>
      <c r="R330" s="78">
        <f t="shared" si="131"/>
        <v>0</v>
      </c>
      <c r="S330" s="78">
        <f t="shared" si="131"/>
        <v>0</v>
      </c>
      <c r="T330" s="78">
        <f t="shared" si="131"/>
        <v>0</v>
      </c>
    </row>
    <row r="331" spans="1:977" ht="37.5">
      <c r="B331" s="114"/>
      <c r="C331" s="43" t="s">
        <v>90</v>
      </c>
      <c r="D331" s="80" t="s">
        <v>410</v>
      </c>
      <c r="E331" s="77" t="s">
        <v>42</v>
      </c>
      <c r="F331" s="77" t="s">
        <v>21</v>
      </c>
      <c r="G331" s="58">
        <v>9900062950</v>
      </c>
      <c r="H331" s="77"/>
      <c r="I331" s="87">
        <f t="shared" si="130"/>
        <v>26947000</v>
      </c>
      <c r="J331" s="87"/>
      <c r="K331" s="87"/>
      <c r="L331" s="78"/>
      <c r="M331" s="78"/>
      <c r="N331" s="78"/>
      <c r="O331" s="78">
        <f>O332</f>
        <v>26947000</v>
      </c>
      <c r="P331" s="78"/>
      <c r="Q331" s="78"/>
      <c r="R331" s="78">
        <f t="shared" si="131"/>
        <v>0</v>
      </c>
      <c r="S331" s="78">
        <f t="shared" si="131"/>
        <v>0</v>
      </c>
      <c r="T331" s="78">
        <f t="shared" si="131"/>
        <v>0</v>
      </c>
    </row>
    <row r="332" spans="1:977">
      <c r="B332" s="114"/>
      <c r="C332" s="43" t="s">
        <v>132</v>
      </c>
      <c r="D332" s="80" t="s">
        <v>410</v>
      </c>
      <c r="E332" s="77" t="s">
        <v>42</v>
      </c>
      <c r="F332" s="77" t="s">
        <v>21</v>
      </c>
      <c r="G332" s="58">
        <v>9900062950</v>
      </c>
      <c r="H332" s="77" t="s">
        <v>133</v>
      </c>
      <c r="I332" s="87">
        <f t="shared" si="130"/>
        <v>26947000</v>
      </c>
      <c r="J332" s="87"/>
      <c r="K332" s="87"/>
      <c r="L332" s="78"/>
      <c r="M332" s="78"/>
      <c r="N332" s="78"/>
      <c r="O332" s="78">
        <v>26947000</v>
      </c>
      <c r="P332" s="78"/>
      <c r="Q332" s="78"/>
      <c r="R332" s="78"/>
      <c r="S332" s="78"/>
      <c r="T332" s="134"/>
    </row>
    <row r="333" spans="1:977" s="113" customFormat="1" ht="56.25">
      <c r="A333" s="111"/>
      <c r="B333" s="114" t="s">
        <v>43</v>
      </c>
      <c r="C333" s="30" t="s">
        <v>419</v>
      </c>
      <c r="D333" s="30">
        <v>905</v>
      </c>
      <c r="E333" s="138"/>
      <c r="F333" s="138"/>
      <c r="G333" s="90"/>
      <c r="H333" s="91"/>
      <c r="I333" s="128">
        <f t="shared" si="130"/>
        <v>53428300</v>
      </c>
      <c r="J333" s="128">
        <f t="shared" ref="J333:T333" si="132">J334+J346+J352</f>
        <v>53428300</v>
      </c>
      <c r="K333" s="128">
        <f t="shared" si="132"/>
        <v>0</v>
      </c>
      <c r="L333" s="76">
        <f t="shared" si="132"/>
        <v>0</v>
      </c>
      <c r="M333" s="76">
        <f t="shared" si="132"/>
        <v>0</v>
      </c>
      <c r="N333" s="76">
        <f t="shared" si="132"/>
        <v>0</v>
      </c>
      <c r="O333" s="76">
        <f t="shared" si="132"/>
        <v>0</v>
      </c>
      <c r="P333" s="76">
        <f t="shared" si="132"/>
        <v>0</v>
      </c>
      <c r="Q333" s="76">
        <f t="shared" si="132"/>
        <v>0</v>
      </c>
      <c r="R333" s="76">
        <f t="shared" si="132"/>
        <v>0</v>
      </c>
      <c r="S333" s="76">
        <f t="shared" si="132"/>
        <v>0</v>
      </c>
      <c r="T333" s="130">
        <f t="shared" si="132"/>
        <v>0</v>
      </c>
      <c r="AKO333" s="42"/>
    </row>
    <row r="334" spans="1:977">
      <c r="B334" s="114"/>
      <c r="C334" s="39" t="s">
        <v>16</v>
      </c>
      <c r="D334" s="39">
        <v>905</v>
      </c>
      <c r="E334" s="135" t="s">
        <v>17</v>
      </c>
      <c r="F334" s="135" t="s">
        <v>88</v>
      </c>
      <c r="G334" s="83"/>
      <c r="H334" s="84"/>
      <c r="I334" s="87">
        <f t="shared" si="130"/>
        <v>33428300</v>
      </c>
      <c r="J334" s="87">
        <f t="shared" ref="J334:T334" si="133">J335+J341</f>
        <v>33428300</v>
      </c>
      <c r="K334" s="87">
        <f t="shared" si="133"/>
        <v>0</v>
      </c>
      <c r="L334" s="78">
        <f t="shared" si="133"/>
        <v>0</v>
      </c>
      <c r="M334" s="78">
        <f t="shared" si="133"/>
        <v>0</v>
      </c>
      <c r="N334" s="78">
        <f t="shared" si="133"/>
        <v>0</v>
      </c>
      <c r="O334" s="78">
        <f t="shared" si="133"/>
        <v>0</v>
      </c>
      <c r="P334" s="78">
        <f t="shared" si="133"/>
        <v>0</v>
      </c>
      <c r="Q334" s="78">
        <f t="shared" si="133"/>
        <v>0</v>
      </c>
      <c r="R334" s="78">
        <f t="shared" si="133"/>
        <v>0</v>
      </c>
      <c r="S334" s="78">
        <f t="shared" si="133"/>
        <v>0</v>
      </c>
      <c r="T334" s="134">
        <f t="shared" si="133"/>
        <v>0</v>
      </c>
    </row>
    <row r="335" spans="1:977" ht="37.5">
      <c r="B335" s="114"/>
      <c r="C335" s="39" t="s">
        <v>420</v>
      </c>
      <c r="D335" s="39">
        <v>905</v>
      </c>
      <c r="E335" s="135" t="s">
        <v>17</v>
      </c>
      <c r="F335" s="135" t="s">
        <v>28</v>
      </c>
      <c r="G335" s="83"/>
      <c r="H335" s="84"/>
      <c r="I335" s="87">
        <f t="shared" si="130"/>
        <v>28315500</v>
      </c>
      <c r="J335" s="87">
        <f t="shared" ref="J335:T337" si="134">J336</f>
        <v>28315500</v>
      </c>
      <c r="K335" s="87">
        <f t="shared" si="134"/>
        <v>0</v>
      </c>
      <c r="L335" s="78">
        <f t="shared" si="134"/>
        <v>0</v>
      </c>
      <c r="M335" s="78">
        <f t="shared" si="134"/>
        <v>0</v>
      </c>
      <c r="N335" s="78">
        <f t="shared" si="134"/>
        <v>0</v>
      </c>
      <c r="O335" s="78">
        <f t="shared" si="134"/>
        <v>0</v>
      </c>
      <c r="P335" s="78">
        <f t="shared" si="134"/>
        <v>0</v>
      </c>
      <c r="Q335" s="78">
        <f t="shared" si="134"/>
        <v>0</v>
      </c>
      <c r="R335" s="78">
        <f t="shared" si="134"/>
        <v>0</v>
      </c>
      <c r="S335" s="78">
        <f t="shared" si="134"/>
        <v>0</v>
      </c>
      <c r="T335" s="134">
        <f t="shared" si="134"/>
        <v>0</v>
      </c>
    </row>
    <row r="336" spans="1:977" ht="37.5">
      <c r="B336" s="114"/>
      <c r="C336" s="39" t="s">
        <v>103</v>
      </c>
      <c r="D336" s="39">
        <v>905</v>
      </c>
      <c r="E336" s="135" t="s">
        <v>17</v>
      </c>
      <c r="F336" s="135" t="s">
        <v>28</v>
      </c>
      <c r="G336" s="83">
        <v>5000000000</v>
      </c>
      <c r="H336" s="84"/>
      <c r="I336" s="87">
        <f t="shared" si="130"/>
        <v>28315500</v>
      </c>
      <c r="J336" s="87">
        <f t="shared" si="134"/>
        <v>28315500</v>
      </c>
      <c r="K336" s="87">
        <f t="shared" si="134"/>
        <v>0</v>
      </c>
      <c r="L336" s="78">
        <f t="shared" si="134"/>
        <v>0</v>
      </c>
      <c r="M336" s="78">
        <f t="shared" si="134"/>
        <v>0</v>
      </c>
      <c r="N336" s="78">
        <f t="shared" si="134"/>
        <v>0</v>
      </c>
      <c r="O336" s="78">
        <f t="shared" si="134"/>
        <v>0</v>
      </c>
      <c r="P336" s="78">
        <f t="shared" si="134"/>
        <v>0</v>
      </c>
      <c r="Q336" s="78">
        <f t="shared" si="134"/>
        <v>0</v>
      </c>
      <c r="R336" s="78">
        <f t="shared" si="134"/>
        <v>0</v>
      </c>
      <c r="S336" s="78">
        <f t="shared" si="134"/>
        <v>0</v>
      </c>
      <c r="T336" s="134">
        <f t="shared" si="134"/>
        <v>0</v>
      </c>
    </row>
    <row r="337" spans="2:20" ht="37.5">
      <c r="B337" s="114"/>
      <c r="C337" s="39" t="s">
        <v>111</v>
      </c>
      <c r="D337" s="39">
        <v>905</v>
      </c>
      <c r="E337" s="135" t="s">
        <v>17</v>
      </c>
      <c r="F337" s="135" t="s">
        <v>28</v>
      </c>
      <c r="G337" s="83">
        <v>5020000000</v>
      </c>
      <c r="H337" s="84"/>
      <c r="I337" s="87">
        <f t="shared" si="130"/>
        <v>28315500</v>
      </c>
      <c r="J337" s="87">
        <f t="shared" si="134"/>
        <v>28315500</v>
      </c>
      <c r="K337" s="87">
        <f t="shared" si="134"/>
        <v>0</v>
      </c>
      <c r="L337" s="78">
        <f t="shared" si="134"/>
        <v>0</v>
      </c>
      <c r="M337" s="78">
        <f t="shared" si="134"/>
        <v>0</v>
      </c>
      <c r="N337" s="78">
        <f t="shared" si="134"/>
        <v>0</v>
      </c>
      <c r="O337" s="78">
        <f t="shared" si="134"/>
        <v>0</v>
      </c>
      <c r="P337" s="78">
        <f t="shared" si="134"/>
        <v>0</v>
      </c>
      <c r="Q337" s="78">
        <f t="shared" si="134"/>
        <v>0</v>
      </c>
      <c r="R337" s="78">
        <f t="shared" si="134"/>
        <v>0</v>
      </c>
      <c r="S337" s="78">
        <f t="shared" si="134"/>
        <v>0</v>
      </c>
      <c r="T337" s="134">
        <f t="shared" si="134"/>
        <v>0</v>
      </c>
    </row>
    <row r="338" spans="2:20" ht="37.5">
      <c r="B338" s="114"/>
      <c r="C338" s="39" t="s">
        <v>105</v>
      </c>
      <c r="D338" s="39">
        <v>905</v>
      </c>
      <c r="E338" s="135" t="s">
        <v>17</v>
      </c>
      <c r="F338" s="135" t="s">
        <v>28</v>
      </c>
      <c r="G338" s="83">
        <v>5020000190</v>
      </c>
      <c r="H338" s="84"/>
      <c r="I338" s="87">
        <f t="shared" si="130"/>
        <v>28315500</v>
      </c>
      <c r="J338" s="87">
        <f t="shared" ref="J338:T338" si="135">J340+J339</f>
        <v>28315500</v>
      </c>
      <c r="K338" s="87">
        <f t="shared" si="135"/>
        <v>0</v>
      </c>
      <c r="L338" s="78">
        <f t="shared" si="135"/>
        <v>0</v>
      </c>
      <c r="M338" s="78">
        <f t="shared" si="135"/>
        <v>0</v>
      </c>
      <c r="N338" s="78">
        <f t="shared" si="135"/>
        <v>0</v>
      </c>
      <c r="O338" s="78">
        <f t="shared" si="135"/>
        <v>0</v>
      </c>
      <c r="P338" s="78">
        <f t="shared" si="135"/>
        <v>0</v>
      </c>
      <c r="Q338" s="78">
        <f t="shared" si="135"/>
        <v>0</v>
      </c>
      <c r="R338" s="78">
        <f t="shared" si="135"/>
        <v>0</v>
      </c>
      <c r="S338" s="78">
        <f t="shared" si="135"/>
        <v>0</v>
      </c>
      <c r="T338" s="134">
        <f t="shared" si="135"/>
        <v>0</v>
      </c>
    </row>
    <row r="339" spans="2:20" ht="93.75">
      <c r="B339" s="114"/>
      <c r="C339" s="39" t="s">
        <v>106</v>
      </c>
      <c r="D339" s="39">
        <v>905</v>
      </c>
      <c r="E339" s="135" t="s">
        <v>17</v>
      </c>
      <c r="F339" s="135" t="s">
        <v>28</v>
      </c>
      <c r="G339" s="83">
        <v>5020000190</v>
      </c>
      <c r="H339" s="84" t="s">
        <v>107</v>
      </c>
      <c r="I339" s="87">
        <f t="shared" si="130"/>
        <v>28307800</v>
      </c>
      <c r="J339" s="87">
        <v>28307800</v>
      </c>
      <c r="K339" s="87"/>
      <c r="L339" s="78"/>
      <c r="M339" s="78"/>
      <c r="N339" s="78"/>
      <c r="O339" s="78"/>
      <c r="P339" s="78"/>
      <c r="Q339" s="78"/>
      <c r="R339" s="78"/>
      <c r="S339" s="78"/>
      <c r="T339" s="134"/>
    </row>
    <row r="340" spans="2:20">
      <c r="B340" s="114"/>
      <c r="C340" s="39" t="s">
        <v>112</v>
      </c>
      <c r="D340" s="39">
        <v>905</v>
      </c>
      <c r="E340" s="135" t="s">
        <v>17</v>
      </c>
      <c r="F340" s="135" t="s">
        <v>28</v>
      </c>
      <c r="G340" s="83">
        <v>5020000190</v>
      </c>
      <c r="H340" s="84" t="s">
        <v>113</v>
      </c>
      <c r="I340" s="87">
        <f t="shared" si="130"/>
        <v>7700</v>
      </c>
      <c r="J340" s="87">
        <v>7700</v>
      </c>
      <c r="K340" s="87"/>
      <c r="L340" s="78"/>
      <c r="M340" s="78"/>
      <c r="N340" s="78"/>
      <c r="O340" s="78"/>
      <c r="P340" s="78"/>
      <c r="Q340" s="78"/>
      <c r="R340" s="78"/>
      <c r="S340" s="78"/>
      <c r="T340" s="134"/>
    </row>
    <row r="341" spans="2:20">
      <c r="B341" s="114"/>
      <c r="C341" s="39" t="s">
        <v>32</v>
      </c>
      <c r="D341" s="39">
        <v>905</v>
      </c>
      <c r="E341" s="135" t="s">
        <v>17</v>
      </c>
      <c r="F341" s="135" t="s">
        <v>33</v>
      </c>
      <c r="G341" s="83"/>
      <c r="H341" s="84"/>
      <c r="I341" s="87">
        <f t="shared" si="130"/>
        <v>5112800</v>
      </c>
      <c r="J341" s="87">
        <f t="shared" ref="J341:T344" si="136">J342</f>
        <v>5112800</v>
      </c>
      <c r="K341" s="87">
        <f t="shared" si="136"/>
        <v>0</v>
      </c>
      <c r="L341" s="78">
        <f t="shared" si="136"/>
        <v>0</v>
      </c>
      <c r="M341" s="78">
        <f t="shared" si="136"/>
        <v>0</v>
      </c>
      <c r="N341" s="78">
        <f t="shared" si="136"/>
        <v>0</v>
      </c>
      <c r="O341" s="78">
        <f t="shared" si="136"/>
        <v>0</v>
      </c>
      <c r="P341" s="78">
        <f t="shared" si="136"/>
        <v>0</v>
      </c>
      <c r="Q341" s="78">
        <f t="shared" si="136"/>
        <v>0</v>
      </c>
      <c r="R341" s="78">
        <f t="shared" si="136"/>
        <v>0</v>
      </c>
      <c r="S341" s="78">
        <f t="shared" si="136"/>
        <v>0</v>
      </c>
      <c r="T341" s="134">
        <f t="shared" si="136"/>
        <v>0</v>
      </c>
    </row>
    <row r="342" spans="2:20" ht="37.5">
      <c r="B342" s="114"/>
      <c r="C342" s="39" t="s">
        <v>103</v>
      </c>
      <c r="D342" s="39">
        <v>905</v>
      </c>
      <c r="E342" s="135" t="s">
        <v>17</v>
      </c>
      <c r="F342" s="135" t="s">
        <v>33</v>
      </c>
      <c r="G342" s="83">
        <v>500000000</v>
      </c>
      <c r="H342" s="84"/>
      <c r="I342" s="87">
        <f t="shared" si="130"/>
        <v>5112800</v>
      </c>
      <c r="J342" s="87">
        <f t="shared" si="136"/>
        <v>5112800</v>
      </c>
      <c r="K342" s="87">
        <f t="shared" si="136"/>
        <v>0</v>
      </c>
      <c r="L342" s="78">
        <f t="shared" si="136"/>
        <v>0</v>
      </c>
      <c r="M342" s="78">
        <f t="shared" si="136"/>
        <v>0</v>
      </c>
      <c r="N342" s="78">
        <f t="shared" si="136"/>
        <v>0</v>
      </c>
      <c r="O342" s="78">
        <f t="shared" si="136"/>
        <v>0</v>
      </c>
      <c r="P342" s="78">
        <f t="shared" si="136"/>
        <v>0</v>
      </c>
      <c r="Q342" s="78">
        <f t="shared" si="136"/>
        <v>0</v>
      </c>
      <c r="R342" s="78">
        <f t="shared" si="136"/>
        <v>0</v>
      </c>
      <c r="S342" s="78">
        <f t="shared" si="136"/>
        <v>0</v>
      </c>
      <c r="T342" s="134">
        <f t="shared" si="136"/>
        <v>0</v>
      </c>
    </row>
    <row r="343" spans="2:20" ht="37.5">
      <c r="B343" s="114"/>
      <c r="C343" s="39" t="s">
        <v>122</v>
      </c>
      <c r="D343" s="39">
        <v>905</v>
      </c>
      <c r="E343" s="135" t="s">
        <v>17</v>
      </c>
      <c r="F343" s="135" t="s">
        <v>33</v>
      </c>
      <c r="G343" s="83">
        <v>5030000000</v>
      </c>
      <c r="H343" s="84"/>
      <c r="I343" s="87">
        <f t="shared" si="130"/>
        <v>5112800</v>
      </c>
      <c r="J343" s="87">
        <f t="shared" si="136"/>
        <v>5112800</v>
      </c>
      <c r="K343" s="87">
        <f t="shared" si="136"/>
        <v>0</v>
      </c>
      <c r="L343" s="78">
        <f t="shared" si="136"/>
        <v>0</v>
      </c>
      <c r="M343" s="78">
        <f t="shared" si="136"/>
        <v>0</v>
      </c>
      <c r="N343" s="78">
        <f t="shared" si="136"/>
        <v>0</v>
      </c>
      <c r="O343" s="78">
        <f t="shared" si="136"/>
        <v>0</v>
      </c>
      <c r="P343" s="78">
        <f t="shared" si="136"/>
        <v>0</v>
      </c>
      <c r="Q343" s="78">
        <f t="shared" si="136"/>
        <v>0</v>
      </c>
      <c r="R343" s="78">
        <f t="shared" si="136"/>
        <v>0</v>
      </c>
      <c r="S343" s="78">
        <f t="shared" si="136"/>
        <v>0</v>
      </c>
      <c r="T343" s="134">
        <f t="shared" si="136"/>
        <v>0</v>
      </c>
    </row>
    <row r="344" spans="2:20" ht="37.5">
      <c r="B344" s="114"/>
      <c r="C344" s="39" t="s">
        <v>123</v>
      </c>
      <c r="D344" s="39">
        <v>905</v>
      </c>
      <c r="E344" s="135" t="s">
        <v>17</v>
      </c>
      <c r="F344" s="135" t="s">
        <v>33</v>
      </c>
      <c r="G344" s="83">
        <v>5030010030</v>
      </c>
      <c r="H344" s="84"/>
      <c r="I344" s="87">
        <f t="shared" si="130"/>
        <v>5112800</v>
      </c>
      <c r="J344" s="87">
        <f t="shared" si="136"/>
        <v>5112800</v>
      </c>
      <c r="K344" s="87">
        <f t="shared" si="136"/>
        <v>0</v>
      </c>
      <c r="L344" s="78">
        <f t="shared" si="136"/>
        <v>0</v>
      </c>
      <c r="M344" s="78">
        <f t="shared" si="136"/>
        <v>0</v>
      </c>
      <c r="N344" s="78">
        <f t="shared" si="136"/>
        <v>0</v>
      </c>
      <c r="O344" s="78">
        <f t="shared" si="136"/>
        <v>0</v>
      </c>
      <c r="P344" s="78">
        <f t="shared" si="136"/>
        <v>0</v>
      </c>
      <c r="Q344" s="78">
        <f t="shared" si="136"/>
        <v>0</v>
      </c>
      <c r="R344" s="78">
        <f t="shared" si="136"/>
        <v>0</v>
      </c>
      <c r="S344" s="78">
        <f t="shared" si="136"/>
        <v>0</v>
      </c>
      <c r="T344" s="134">
        <f t="shared" si="136"/>
        <v>0</v>
      </c>
    </row>
    <row r="345" spans="2:20" ht="37.5">
      <c r="B345" s="114"/>
      <c r="C345" s="39" t="s">
        <v>109</v>
      </c>
      <c r="D345" s="39">
        <v>905</v>
      </c>
      <c r="E345" s="135" t="s">
        <v>17</v>
      </c>
      <c r="F345" s="135" t="s">
        <v>33</v>
      </c>
      <c r="G345" s="83">
        <v>5030010030</v>
      </c>
      <c r="H345" s="84" t="s">
        <v>110</v>
      </c>
      <c r="I345" s="87">
        <f t="shared" si="130"/>
        <v>5112800</v>
      </c>
      <c r="J345" s="87">
        <v>5112800</v>
      </c>
      <c r="K345" s="87"/>
      <c r="L345" s="78"/>
      <c r="M345" s="78"/>
      <c r="N345" s="78"/>
      <c r="O345" s="78"/>
      <c r="P345" s="78"/>
      <c r="Q345" s="78"/>
      <c r="R345" s="78"/>
      <c r="S345" s="78"/>
      <c r="T345" s="134"/>
    </row>
    <row r="346" spans="2:20" ht="37.5">
      <c r="B346" s="114"/>
      <c r="C346" s="39" t="s">
        <v>87</v>
      </c>
      <c r="D346" s="39">
        <v>905</v>
      </c>
      <c r="E346" s="135" t="s">
        <v>42</v>
      </c>
      <c r="F346" s="135" t="s">
        <v>88</v>
      </c>
      <c r="G346" s="83"/>
      <c r="H346" s="84"/>
      <c r="I346" s="87">
        <f t="shared" si="130"/>
        <v>20000000</v>
      </c>
      <c r="J346" s="87">
        <f t="shared" ref="J346:T350" si="137">J347</f>
        <v>20000000</v>
      </c>
      <c r="K346" s="87">
        <f t="shared" si="137"/>
        <v>0</v>
      </c>
      <c r="L346" s="78">
        <f t="shared" si="137"/>
        <v>0</v>
      </c>
      <c r="M346" s="78">
        <f t="shared" si="137"/>
        <v>0</v>
      </c>
      <c r="N346" s="78">
        <f t="shared" si="137"/>
        <v>0</v>
      </c>
      <c r="O346" s="78">
        <f t="shared" si="137"/>
        <v>0</v>
      </c>
      <c r="P346" s="78">
        <f t="shared" si="137"/>
        <v>0</v>
      </c>
      <c r="Q346" s="78">
        <f t="shared" si="137"/>
        <v>0</v>
      </c>
      <c r="R346" s="78">
        <f t="shared" si="137"/>
        <v>0</v>
      </c>
      <c r="S346" s="78">
        <f t="shared" si="137"/>
        <v>0</v>
      </c>
      <c r="T346" s="134">
        <f t="shared" si="137"/>
        <v>0</v>
      </c>
    </row>
    <row r="347" spans="2:20" ht="56.25">
      <c r="B347" s="114"/>
      <c r="C347" s="39" t="s">
        <v>89</v>
      </c>
      <c r="D347" s="39">
        <v>905</v>
      </c>
      <c r="E347" s="135" t="s">
        <v>42</v>
      </c>
      <c r="F347" s="135" t="s">
        <v>17</v>
      </c>
      <c r="G347" s="83"/>
      <c r="H347" s="84"/>
      <c r="I347" s="87">
        <f t="shared" si="130"/>
        <v>20000000</v>
      </c>
      <c r="J347" s="87">
        <f t="shared" si="137"/>
        <v>20000000</v>
      </c>
      <c r="K347" s="87">
        <f t="shared" si="137"/>
        <v>0</v>
      </c>
      <c r="L347" s="78">
        <f t="shared" si="137"/>
        <v>0</v>
      </c>
      <c r="M347" s="78">
        <f t="shared" si="137"/>
        <v>0</v>
      </c>
      <c r="N347" s="78">
        <f t="shared" si="137"/>
        <v>0</v>
      </c>
      <c r="O347" s="78">
        <f t="shared" si="137"/>
        <v>0</v>
      </c>
      <c r="P347" s="78">
        <f t="shared" si="137"/>
        <v>0</v>
      </c>
      <c r="Q347" s="78">
        <f t="shared" si="137"/>
        <v>0</v>
      </c>
      <c r="R347" s="78">
        <f t="shared" si="137"/>
        <v>0</v>
      </c>
      <c r="S347" s="78">
        <f t="shared" si="137"/>
        <v>0</v>
      </c>
      <c r="T347" s="134">
        <f t="shared" si="137"/>
        <v>0</v>
      </c>
    </row>
    <row r="348" spans="2:20" ht="37.5">
      <c r="B348" s="114"/>
      <c r="C348" s="39" t="s">
        <v>128</v>
      </c>
      <c r="D348" s="39">
        <v>905</v>
      </c>
      <c r="E348" s="135" t="s">
        <v>42</v>
      </c>
      <c r="F348" s="135" t="s">
        <v>17</v>
      </c>
      <c r="G348" s="83">
        <v>5100000000</v>
      </c>
      <c r="H348" s="84"/>
      <c r="I348" s="87">
        <f t="shared" si="130"/>
        <v>20000000</v>
      </c>
      <c r="J348" s="87">
        <f t="shared" si="137"/>
        <v>20000000</v>
      </c>
      <c r="K348" s="87">
        <f t="shared" si="137"/>
        <v>0</v>
      </c>
      <c r="L348" s="78">
        <f t="shared" si="137"/>
        <v>0</v>
      </c>
      <c r="M348" s="78">
        <f t="shared" si="137"/>
        <v>0</v>
      </c>
      <c r="N348" s="78">
        <f t="shared" si="137"/>
        <v>0</v>
      </c>
      <c r="O348" s="78">
        <f t="shared" si="137"/>
        <v>0</v>
      </c>
      <c r="P348" s="78">
        <f t="shared" si="137"/>
        <v>0</v>
      </c>
      <c r="Q348" s="78">
        <f t="shared" si="137"/>
        <v>0</v>
      </c>
      <c r="R348" s="78">
        <f t="shared" si="137"/>
        <v>0</v>
      </c>
      <c r="S348" s="78">
        <f t="shared" si="137"/>
        <v>0</v>
      </c>
      <c r="T348" s="134">
        <f t="shared" si="137"/>
        <v>0</v>
      </c>
    </row>
    <row r="349" spans="2:20" ht="37.5">
      <c r="B349" s="114"/>
      <c r="C349" s="39" t="s">
        <v>129</v>
      </c>
      <c r="D349" s="39">
        <v>905</v>
      </c>
      <c r="E349" s="135" t="s">
        <v>42</v>
      </c>
      <c r="F349" s="135" t="s">
        <v>17</v>
      </c>
      <c r="G349" s="83">
        <v>5110000000</v>
      </c>
      <c r="H349" s="84"/>
      <c r="I349" s="87">
        <f t="shared" si="130"/>
        <v>20000000</v>
      </c>
      <c r="J349" s="87">
        <f t="shared" si="137"/>
        <v>20000000</v>
      </c>
      <c r="K349" s="87">
        <f t="shared" si="137"/>
        <v>0</v>
      </c>
      <c r="L349" s="78">
        <f t="shared" si="137"/>
        <v>0</v>
      </c>
      <c r="M349" s="78">
        <f t="shared" si="137"/>
        <v>0</v>
      </c>
      <c r="N349" s="78">
        <f t="shared" si="137"/>
        <v>0</v>
      </c>
      <c r="O349" s="78">
        <f t="shared" si="137"/>
        <v>0</v>
      </c>
      <c r="P349" s="78">
        <f t="shared" si="137"/>
        <v>0</v>
      </c>
      <c r="Q349" s="78">
        <f t="shared" si="137"/>
        <v>0</v>
      </c>
      <c r="R349" s="78">
        <f t="shared" si="137"/>
        <v>0</v>
      </c>
      <c r="S349" s="78">
        <f t="shared" si="137"/>
        <v>0</v>
      </c>
      <c r="T349" s="134">
        <f t="shared" si="137"/>
        <v>0</v>
      </c>
    </row>
    <row r="350" spans="2:20" ht="37.5">
      <c r="B350" s="114"/>
      <c r="C350" s="39" t="s">
        <v>130</v>
      </c>
      <c r="D350" s="39">
        <v>905</v>
      </c>
      <c r="E350" s="135" t="s">
        <v>42</v>
      </c>
      <c r="F350" s="135" t="s">
        <v>17</v>
      </c>
      <c r="G350" s="83" t="s">
        <v>131</v>
      </c>
      <c r="H350" s="84"/>
      <c r="I350" s="87">
        <f t="shared" si="130"/>
        <v>20000000</v>
      </c>
      <c r="J350" s="87">
        <f t="shared" si="137"/>
        <v>20000000</v>
      </c>
      <c r="K350" s="87">
        <f t="shared" si="137"/>
        <v>0</v>
      </c>
      <c r="L350" s="78">
        <f t="shared" si="137"/>
        <v>0</v>
      </c>
      <c r="M350" s="78">
        <f t="shared" si="137"/>
        <v>0</v>
      </c>
      <c r="N350" s="78">
        <f t="shared" si="137"/>
        <v>0</v>
      </c>
      <c r="O350" s="78">
        <f t="shared" si="137"/>
        <v>0</v>
      </c>
      <c r="P350" s="78">
        <f t="shared" si="137"/>
        <v>0</v>
      </c>
      <c r="Q350" s="78">
        <f t="shared" si="137"/>
        <v>0</v>
      </c>
      <c r="R350" s="78">
        <f t="shared" si="137"/>
        <v>0</v>
      </c>
      <c r="S350" s="78">
        <f t="shared" si="137"/>
        <v>0</v>
      </c>
      <c r="T350" s="134">
        <f t="shared" si="137"/>
        <v>0</v>
      </c>
    </row>
    <row r="351" spans="2:20">
      <c r="B351" s="114"/>
      <c r="C351" s="39" t="s">
        <v>132</v>
      </c>
      <c r="D351" s="39">
        <v>905</v>
      </c>
      <c r="E351" s="135" t="s">
        <v>42</v>
      </c>
      <c r="F351" s="135" t="s">
        <v>17</v>
      </c>
      <c r="G351" s="83" t="s">
        <v>131</v>
      </c>
      <c r="H351" s="84" t="s">
        <v>133</v>
      </c>
      <c r="I351" s="87">
        <f t="shared" si="130"/>
        <v>20000000</v>
      </c>
      <c r="J351" s="87">
        <v>20000000</v>
      </c>
      <c r="K351" s="87"/>
      <c r="L351" s="78"/>
      <c r="M351" s="78"/>
      <c r="N351" s="78"/>
      <c r="O351" s="78"/>
      <c r="P351" s="78"/>
      <c r="Q351" s="78"/>
      <c r="R351" s="78"/>
      <c r="S351" s="78"/>
      <c r="T351" s="134"/>
    </row>
    <row r="352" spans="2:20">
      <c r="B352" s="114"/>
      <c r="D352" s="39"/>
      <c r="E352" s="135"/>
      <c r="F352" s="135"/>
      <c r="G352" s="83"/>
      <c r="H352" s="84"/>
      <c r="I352" s="87"/>
      <c r="J352" s="87"/>
      <c r="K352" s="87"/>
      <c r="L352" s="78"/>
      <c r="M352" s="78"/>
      <c r="N352" s="78"/>
      <c r="O352" s="78"/>
      <c r="P352" s="78"/>
      <c r="Q352" s="78"/>
      <c r="R352" s="78"/>
      <c r="S352" s="78"/>
      <c r="T352" s="134"/>
    </row>
    <row r="353" spans="1:977" s="113" customFormat="1" ht="56.25">
      <c r="A353" s="111"/>
      <c r="B353" s="114" t="s">
        <v>52</v>
      </c>
      <c r="C353" s="30" t="s">
        <v>421</v>
      </c>
      <c r="D353" s="30">
        <v>910</v>
      </c>
      <c r="E353" s="138"/>
      <c r="F353" s="138"/>
      <c r="G353" s="90"/>
      <c r="H353" s="91"/>
      <c r="I353" s="128">
        <f t="shared" ref="I353:I416" si="138">SUM(J353:T353)</f>
        <v>7826100</v>
      </c>
      <c r="J353" s="128">
        <f t="shared" ref="J353:T353" si="139">J354</f>
        <v>7742300</v>
      </c>
      <c r="K353" s="128">
        <f t="shared" si="139"/>
        <v>0</v>
      </c>
      <c r="L353" s="76">
        <f t="shared" si="139"/>
        <v>29800</v>
      </c>
      <c r="M353" s="76">
        <f t="shared" si="139"/>
        <v>0</v>
      </c>
      <c r="N353" s="76">
        <f t="shared" si="139"/>
        <v>31800</v>
      </c>
      <c r="O353" s="76">
        <f t="shared" si="139"/>
        <v>2100</v>
      </c>
      <c r="P353" s="76">
        <f t="shared" si="139"/>
        <v>0</v>
      </c>
      <c r="Q353" s="76">
        <f t="shared" si="139"/>
        <v>6800</v>
      </c>
      <c r="R353" s="76">
        <f t="shared" si="139"/>
        <v>0</v>
      </c>
      <c r="S353" s="76">
        <f t="shared" si="139"/>
        <v>13300</v>
      </c>
      <c r="T353" s="130">
        <f t="shared" si="139"/>
        <v>0</v>
      </c>
      <c r="AKO353" s="42"/>
    </row>
    <row r="354" spans="1:977">
      <c r="B354" s="114"/>
      <c r="C354" s="39" t="s">
        <v>16</v>
      </c>
      <c r="D354" s="39">
        <v>910</v>
      </c>
      <c r="E354" s="135" t="s">
        <v>17</v>
      </c>
      <c r="F354" s="135" t="s">
        <v>88</v>
      </c>
      <c r="G354" s="83"/>
      <c r="H354" s="84"/>
      <c r="I354" s="87">
        <f t="shared" si="138"/>
        <v>7826100</v>
      </c>
      <c r="J354" s="87">
        <f t="shared" ref="J354:T354" si="140">J355+J365</f>
        <v>7742300</v>
      </c>
      <c r="K354" s="87">
        <f t="shared" si="140"/>
        <v>0</v>
      </c>
      <c r="L354" s="78">
        <f t="shared" si="140"/>
        <v>29800</v>
      </c>
      <c r="M354" s="78">
        <f t="shared" si="140"/>
        <v>0</v>
      </c>
      <c r="N354" s="78">
        <f t="shared" si="140"/>
        <v>31800</v>
      </c>
      <c r="O354" s="78">
        <f t="shared" si="140"/>
        <v>2100</v>
      </c>
      <c r="P354" s="78">
        <f t="shared" si="140"/>
        <v>0</v>
      </c>
      <c r="Q354" s="78">
        <f t="shared" si="140"/>
        <v>6800</v>
      </c>
      <c r="R354" s="78">
        <f t="shared" si="140"/>
        <v>0</v>
      </c>
      <c r="S354" s="78">
        <f t="shared" si="140"/>
        <v>13300</v>
      </c>
      <c r="T354" s="134">
        <f t="shared" si="140"/>
        <v>0</v>
      </c>
    </row>
    <row r="355" spans="1:977" ht="37.5">
      <c r="B355" s="114"/>
      <c r="C355" s="39" t="s">
        <v>420</v>
      </c>
      <c r="D355" s="39">
        <v>910</v>
      </c>
      <c r="E355" s="135" t="s">
        <v>17</v>
      </c>
      <c r="F355" s="135" t="s">
        <v>28</v>
      </c>
      <c r="G355" s="83"/>
      <c r="H355" s="84"/>
      <c r="I355" s="87">
        <f t="shared" si="138"/>
        <v>7526100</v>
      </c>
      <c r="J355" s="87">
        <f t="shared" ref="J355:T355" si="141">J356</f>
        <v>7442300</v>
      </c>
      <c r="K355" s="87">
        <f t="shared" si="141"/>
        <v>0</v>
      </c>
      <c r="L355" s="78">
        <f t="shared" si="141"/>
        <v>29800</v>
      </c>
      <c r="M355" s="78">
        <f t="shared" si="141"/>
        <v>0</v>
      </c>
      <c r="N355" s="78">
        <f t="shared" si="141"/>
        <v>31800</v>
      </c>
      <c r="O355" s="78">
        <f t="shared" si="141"/>
        <v>2100</v>
      </c>
      <c r="P355" s="78">
        <f t="shared" si="141"/>
        <v>0</v>
      </c>
      <c r="Q355" s="78">
        <f t="shared" si="141"/>
        <v>6800</v>
      </c>
      <c r="R355" s="78">
        <f t="shared" si="141"/>
        <v>0</v>
      </c>
      <c r="S355" s="78">
        <f t="shared" si="141"/>
        <v>13300</v>
      </c>
      <c r="T355" s="134">
        <f t="shared" si="141"/>
        <v>0</v>
      </c>
    </row>
    <row r="356" spans="1:977" ht="37.5">
      <c r="B356" s="114"/>
      <c r="C356" s="39" t="s">
        <v>372</v>
      </c>
      <c r="D356" s="39">
        <v>910</v>
      </c>
      <c r="E356" s="135" t="s">
        <v>17</v>
      </c>
      <c r="F356" s="135" t="s">
        <v>28</v>
      </c>
      <c r="G356" s="83">
        <v>9900000000</v>
      </c>
      <c r="H356" s="84"/>
      <c r="I356" s="87">
        <f t="shared" si="138"/>
        <v>7526100</v>
      </c>
      <c r="J356" s="87">
        <f t="shared" ref="J356:T356" si="142">J357+J360</f>
        <v>7442300</v>
      </c>
      <c r="K356" s="87">
        <f t="shared" si="142"/>
        <v>0</v>
      </c>
      <c r="L356" s="78">
        <f t="shared" si="142"/>
        <v>29800</v>
      </c>
      <c r="M356" s="78">
        <f t="shared" si="142"/>
        <v>0</v>
      </c>
      <c r="N356" s="78">
        <f t="shared" si="142"/>
        <v>31800</v>
      </c>
      <c r="O356" s="78">
        <f t="shared" si="142"/>
        <v>2100</v>
      </c>
      <c r="P356" s="78">
        <f t="shared" si="142"/>
        <v>0</v>
      </c>
      <c r="Q356" s="78">
        <f t="shared" si="142"/>
        <v>6800</v>
      </c>
      <c r="R356" s="78">
        <f t="shared" si="142"/>
        <v>0</v>
      </c>
      <c r="S356" s="78">
        <f t="shared" si="142"/>
        <v>13300</v>
      </c>
      <c r="T356" s="134">
        <f t="shared" si="142"/>
        <v>0</v>
      </c>
    </row>
    <row r="357" spans="1:977" ht="56.25">
      <c r="B357" s="114"/>
      <c r="C357" s="39" t="s">
        <v>386</v>
      </c>
      <c r="D357" s="39">
        <v>910</v>
      </c>
      <c r="E357" s="135" t="s">
        <v>17</v>
      </c>
      <c r="F357" s="135" t="s">
        <v>28</v>
      </c>
      <c r="G357" s="83">
        <v>9910000000</v>
      </c>
      <c r="H357" s="84"/>
      <c r="I357" s="87">
        <f t="shared" si="138"/>
        <v>3536800</v>
      </c>
      <c r="J357" s="87">
        <f t="shared" ref="J357:T358" si="143">J358</f>
        <v>3536800</v>
      </c>
      <c r="K357" s="87">
        <f t="shared" si="143"/>
        <v>0</v>
      </c>
      <c r="L357" s="78">
        <f t="shared" si="143"/>
        <v>0</v>
      </c>
      <c r="M357" s="78">
        <f t="shared" si="143"/>
        <v>0</v>
      </c>
      <c r="N357" s="78">
        <f t="shared" si="143"/>
        <v>0</v>
      </c>
      <c r="O357" s="78">
        <f t="shared" si="143"/>
        <v>0</v>
      </c>
      <c r="P357" s="78">
        <f t="shared" si="143"/>
        <v>0</v>
      </c>
      <c r="Q357" s="78">
        <f t="shared" si="143"/>
        <v>0</v>
      </c>
      <c r="R357" s="78">
        <f t="shared" si="143"/>
        <v>0</v>
      </c>
      <c r="S357" s="78">
        <f t="shared" si="143"/>
        <v>0</v>
      </c>
      <c r="T357" s="134">
        <f t="shared" si="143"/>
        <v>0</v>
      </c>
    </row>
    <row r="358" spans="1:977" ht="37.5">
      <c r="B358" s="114"/>
      <c r="C358" s="39" t="s">
        <v>105</v>
      </c>
      <c r="D358" s="39">
        <v>910</v>
      </c>
      <c r="E358" s="135" t="s">
        <v>17</v>
      </c>
      <c r="F358" s="135" t="s">
        <v>28</v>
      </c>
      <c r="G358" s="83">
        <v>9910000190</v>
      </c>
      <c r="H358" s="84"/>
      <c r="I358" s="87">
        <f t="shared" si="138"/>
        <v>3536800</v>
      </c>
      <c r="J358" s="87">
        <f t="shared" si="143"/>
        <v>3536800</v>
      </c>
      <c r="K358" s="87">
        <f t="shared" si="143"/>
        <v>0</v>
      </c>
      <c r="L358" s="78">
        <f t="shared" si="143"/>
        <v>0</v>
      </c>
      <c r="M358" s="78">
        <f t="shared" si="143"/>
        <v>0</v>
      </c>
      <c r="N358" s="78">
        <f t="shared" si="143"/>
        <v>0</v>
      </c>
      <c r="O358" s="78">
        <f t="shared" si="143"/>
        <v>0</v>
      </c>
      <c r="P358" s="78">
        <f t="shared" si="143"/>
        <v>0</v>
      </c>
      <c r="Q358" s="78">
        <f t="shared" si="143"/>
        <v>0</v>
      </c>
      <c r="R358" s="78">
        <f t="shared" si="143"/>
        <v>0</v>
      </c>
      <c r="S358" s="78">
        <f t="shared" si="143"/>
        <v>0</v>
      </c>
      <c r="T358" s="134">
        <f t="shared" si="143"/>
        <v>0</v>
      </c>
    </row>
    <row r="359" spans="1:977" ht="93.75">
      <c r="B359" s="114"/>
      <c r="C359" s="39" t="s">
        <v>106</v>
      </c>
      <c r="D359" s="39">
        <v>910</v>
      </c>
      <c r="E359" s="135" t="s">
        <v>17</v>
      </c>
      <c r="F359" s="135" t="s">
        <v>28</v>
      </c>
      <c r="G359" s="83">
        <v>9910000190</v>
      </c>
      <c r="H359" s="84" t="s">
        <v>107</v>
      </c>
      <c r="I359" s="87">
        <f t="shared" si="138"/>
        <v>3536800</v>
      </c>
      <c r="J359" s="87">
        <v>3536800</v>
      </c>
      <c r="K359" s="87"/>
      <c r="L359" s="78"/>
      <c r="M359" s="78"/>
      <c r="N359" s="78"/>
      <c r="O359" s="78"/>
      <c r="P359" s="78"/>
      <c r="Q359" s="78"/>
      <c r="R359" s="78"/>
      <c r="S359" s="78"/>
      <c r="T359" s="134"/>
    </row>
    <row r="360" spans="1:977" ht="56.25">
      <c r="B360" s="114"/>
      <c r="C360" s="39" t="s">
        <v>387</v>
      </c>
      <c r="D360" s="39">
        <v>910</v>
      </c>
      <c r="E360" s="135" t="s">
        <v>17</v>
      </c>
      <c r="F360" s="135" t="s">
        <v>28</v>
      </c>
      <c r="G360" s="83">
        <v>9920000000</v>
      </c>
      <c r="H360" s="84"/>
      <c r="I360" s="87">
        <f t="shared" si="138"/>
        <v>3989300</v>
      </c>
      <c r="J360" s="87">
        <f t="shared" ref="J360:T360" si="144">J361</f>
        <v>3905500</v>
      </c>
      <c r="K360" s="87">
        <f t="shared" si="144"/>
        <v>0</v>
      </c>
      <c r="L360" s="78">
        <f t="shared" si="144"/>
        <v>29800</v>
      </c>
      <c r="M360" s="78">
        <f t="shared" si="144"/>
        <v>0</v>
      </c>
      <c r="N360" s="78">
        <f t="shared" si="144"/>
        <v>31800</v>
      </c>
      <c r="O360" s="78">
        <f t="shared" si="144"/>
        <v>2100</v>
      </c>
      <c r="P360" s="78">
        <f t="shared" si="144"/>
        <v>0</v>
      </c>
      <c r="Q360" s="78">
        <f t="shared" si="144"/>
        <v>6800</v>
      </c>
      <c r="R360" s="78">
        <f t="shared" si="144"/>
        <v>0</v>
      </c>
      <c r="S360" s="78">
        <f t="shared" si="144"/>
        <v>13300</v>
      </c>
      <c r="T360" s="134">
        <f t="shared" si="144"/>
        <v>0</v>
      </c>
    </row>
    <row r="361" spans="1:977" ht="37.5">
      <c r="B361" s="114"/>
      <c r="C361" s="39" t="s">
        <v>105</v>
      </c>
      <c r="D361" s="39">
        <v>910</v>
      </c>
      <c r="E361" s="135" t="s">
        <v>408</v>
      </c>
      <c r="F361" s="135" t="s">
        <v>28</v>
      </c>
      <c r="G361" s="83">
        <v>9920000190</v>
      </c>
      <c r="H361" s="84"/>
      <c r="I361" s="87">
        <f t="shared" si="138"/>
        <v>3989300</v>
      </c>
      <c r="J361" s="87">
        <f>J362+J364</f>
        <v>3905500</v>
      </c>
      <c r="K361" s="87">
        <f>K362+K364</f>
        <v>0</v>
      </c>
      <c r="L361" s="78">
        <f t="shared" ref="L361:T361" si="145">L362+L364+L363</f>
        <v>29800</v>
      </c>
      <c r="M361" s="78">
        <f t="shared" si="145"/>
        <v>0</v>
      </c>
      <c r="N361" s="78">
        <f t="shared" si="145"/>
        <v>31800</v>
      </c>
      <c r="O361" s="78">
        <f t="shared" si="145"/>
        <v>2100</v>
      </c>
      <c r="P361" s="78">
        <f t="shared" si="145"/>
        <v>0</v>
      </c>
      <c r="Q361" s="78">
        <f t="shared" si="145"/>
        <v>6800</v>
      </c>
      <c r="R361" s="78">
        <f t="shared" si="145"/>
        <v>0</v>
      </c>
      <c r="S361" s="78">
        <f t="shared" si="145"/>
        <v>13300</v>
      </c>
      <c r="T361" s="134">
        <f t="shared" si="145"/>
        <v>0</v>
      </c>
    </row>
    <row r="362" spans="1:977" ht="93.75">
      <c r="B362" s="114"/>
      <c r="C362" s="39" t="s">
        <v>106</v>
      </c>
      <c r="D362" s="39">
        <v>910</v>
      </c>
      <c r="E362" s="135" t="s">
        <v>17</v>
      </c>
      <c r="F362" s="135" t="s">
        <v>28</v>
      </c>
      <c r="G362" s="83">
        <v>9920000190</v>
      </c>
      <c r="H362" s="84" t="s">
        <v>107</v>
      </c>
      <c r="I362" s="87">
        <f t="shared" si="138"/>
        <v>3904500</v>
      </c>
      <c r="J362" s="87">
        <v>3904500</v>
      </c>
      <c r="K362" s="87"/>
      <c r="L362" s="78"/>
      <c r="M362" s="78"/>
      <c r="N362" s="78"/>
      <c r="O362" s="78"/>
      <c r="P362" s="78"/>
      <c r="Q362" s="78"/>
      <c r="R362" s="78"/>
      <c r="S362" s="78"/>
      <c r="T362" s="134"/>
    </row>
    <row r="363" spans="1:977" ht="37.5">
      <c r="B363" s="114"/>
      <c r="C363" s="39" t="s">
        <v>109</v>
      </c>
      <c r="D363" s="39">
        <v>910</v>
      </c>
      <c r="E363" s="135" t="s">
        <v>17</v>
      </c>
      <c r="F363" s="135" t="s">
        <v>28</v>
      </c>
      <c r="G363" s="83">
        <v>9920000190</v>
      </c>
      <c r="H363" s="84" t="s">
        <v>110</v>
      </c>
      <c r="I363" s="87">
        <f t="shared" si="138"/>
        <v>83800</v>
      </c>
      <c r="J363" s="87"/>
      <c r="K363" s="87"/>
      <c r="L363" s="78">
        <v>29800</v>
      </c>
      <c r="M363" s="78">
        <v>0</v>
      </c>
      <c r="N363" s="78">
        <v>31800</v>
      </c>
      <c r="O363" s="78">
        <v>2100</v>
      </c>
      <c r="P363" s="78">
        <v>0</v>
      </c>
      <c r="Q363" s="78">
        <v>6800</v>
      </c>
      <c r="R363" s="78">
        <v>0</v>
      </c>
      <c r="S363" s="78">
        <v>13300</v>
      </c>
      <c r="T363" s="134">
        <v>0</v>
      </c>
    </row>
    <row r="364" spans="1:977">
      <c r="B364" s="114"/>
      <c r="C364" s="39" t="s">
        <v>112</v>
      </c>
      <c r="D364" s="39">
        <v>910</v>
      </c>
      <c r="E364" s="135" t="s">
        <v>17</v>
      </c>
      <c r="F364" s="135" t="s">
        <v>28</v>
      </c>
      <c r="G364" s="83">
        <v>9920000190</v>
      </c>
      <c r="H364" s="84" t="s">
        <v>113</v>
      </c>
      <c r="I364" s="87">
        <f t="shared" si="138"/>
        <v>1000</v>
      </c>
      <c r="J364" s="87">
        <v>1000</v>
      </c>
      <c r="K364" s="87"/>
      <c r="L364" s="78"/>
      <c r="M364" s="78"/>
      <c r="N364" s="78"/>
      <c r="O364" s="78"/>
      <c r="P364" s="78"/>
      <c r="Q364" s="78"/>
      <c r="R364" s="78"/>
      <c r="S364" s="78"/>
      <c r="T364" s="134"/>
    </row>
    <row r="365" spans="1:977">
      <c r="B365" s="114"/>
      <c r="C365" s="39" t="s">
        <v>32</v>
      </c>
      <c r="D365" s="39">
        <v>910</v>
      </c>
      <c r="E365" s="135" t="s">
        <v>17</v>
      </c>
      <c r="F365" s="135" t="s">
        <v>33</v>
      </c>
      <c r="G365" s="83"/>
      <c r="H365" s="84"/>
      <c r="I365" s="87">
        <f t="shared" si="138"/>
        <v>300000</v>
      </c>
      <c r="J365" s="87">
        <f t="shared" ref="J365:T368" si="146">J366</f>
        <v>300000</v>
      </c>
      <c r="K365" s="87">
        <f t="shared" si="146"/>
        <v>0</v>
      </c>
      <c r="L365" s="78">
        <f t="shared" si="146"/>
        <v>0</v>
      </c>
      <c r="M365" s="78">
        <f t="shared" si="146"/>
        <v>0</v>
      </c>
      <c r="N365" s="78">
        <f t="shared" si="146"/>
        <v>0</v>
      </c>
      <c r="O365" s="78">
        <f t="shared" si="146"/>
        <v>0</v>
      </c>
      <c r="P365" s="78">
        <f t="shared" si="146"/>
        <v>0</v>
      </c>
      <c r="Q365" s="78">
        <f t="shared" si="146"/>
        <v>0</v>
      </c>
      <c r="R365" s="78">
        <f t="shared" si="146"/>
        <v>0</v>
      </c>
      <c r="S365" s="78">
        <f t="shared" si="146"/>
        <v>0</v>
      </c>
      <c r="T365" s="134">
        <f t="shared" si="146"/>
        <v>0</v>
      </c>
    </row>
    <row r="366" spans="1:977" ht="37.5">
      <c r="B366" s="114"/>
      <c r="C366" s="39" t="s">
        <v>103</v>
      </c>
      <c r="D366" s="39">
        <v>910</v>
      </c>
      <c r="E366" s="135" t="s">
        <v>17</v>
      </c>
      <c r="F366" s="135" t="s">
        <v>33</v>
      </c>
      <c r="G366" s="83">
        <v>500000000</v>
      </c>
      <c r="H366" s="84"/>
      <c r="I366" s="87">
        <f t="shared" si="138"/>
        <v>300000</v>
      </c>
      <c r="J366" s="87">
        <f t="shared" si="146"/>
        <v>300000</v>
      </c>
      <c r="K366" s="87">
        <f t="shared" si="146"/>
        <v>0</v>
      </c>
      <c r="L366" s="78">
        <f t="shared" si="146"/>
        <v>0</v>
      </c>
      <c r="M366" s="78">
        <f t="shared" si="146"/>
        <v>0</v>
      </c>
      <c r="N366" s="78">
        <f t="shared" si="146"/>
        <v>0</v>
      </c>
      <c r="O366" s="78">
        <f t="shared" si="146"/>
        <v>0</v>
      </c>
      <c r="P366" s="78">
        <f t="shared" si="146"/>
        <v>0</v>
      </c>
      <c r="Q366" s="78">
        <f t="shared" si="146"/>
        <v>0</v>
      </c>
      <c r="R366" s="78">
        <f t="shared" si="146"/>
        <v>0</v>
      </c>
      <c r="S366" s="78">
        <f t="shared" si="146"/>
        <v>0</v>
      </c>
      <c r="T366" s="134">
        <f t="shared" si="146"/>
        <v>0</v>
      </c>
    </row>
    <row r="367" spans="1:977" ht="37.5">
      <c r="B367" s="114"/>
      <c r="C367" s="39" t="s">
        <v>122</v>
      </c>
      <c r="D367" s="39">
        <v>910</v>
      </c>
      <c r="E367" s="135" t="s">
        <v>17</v>
      </c>
      <c r="F367" s="135" t="s">
        <v>33</v>
      </c>
      <c r="G367" s="83">
        <v>5030000000</v>
      </c>
      <c r="H367" s="84"/>
      <c r="I367" s="87">
        <f t="shared" si="138"/>
        <v>300000</v>
      </c>
      <c r="J367" s="87">
        <f t="shared" si="146"/>
        <v>300000</v>
      </c>
      <c r="K367" s="87">
        <f t="shared" si="146"/>
        <v>0</v>
      </c>
      <c r="L367" s="78">
        <f t="shared" si="146"/>
        <v>0</v>
      </c>
      <c r="M367" s="78">
        <f t="shared" si="146"/>
        <v>0</v>
      </c>
      <c r="N367" s="78">
        <f t="shared" si="146"/>
        <v>0</v>
      </c>
      <c r="O367" s="78">
        <f t="shared" si="146"/>
        <v>0</v>
      </c>
      <c r="P367" s="78">
        <f t="shared" si="146"/>
        <v>0</v>
      </c>
      <c r="Q367" s="78">
        <f t="shared" si="146"/>
        <v>0</v>
      </c>
      <c r="R367" s="78">
        <f t="shared" si="146"/>
        <v>0</v>
      </c>
      <c r="S367" s="78">
        <f t="shared" si="146"/>
        <v>0</v>
      </c>
      <c r="T367" s="134">
        <f t="shared" si="146"/>
        <v>0</v>
      </c>
    </row>
    <row r="368" spans="1:977" ht="37.5">
      <c r="B368" s="114"/>
      <c r="C368" s="39" t="s">
        <v>123</v>
      </c>
      <c r="D368" s="39">
        <v>910</v>
      </c>
      <c r="E368" s="135" t="s">
        <v>17</v>
      </c>
      <c r="F368" s="135" t="s">
        <v>33</v>
      </c>
      <c r="G368" s="83">
        <v>5030010030</v>
      </c>
      <c r="H368" s="84"/>
      <c r="I368" s="87">
        <f t="shared" si="138"/>
        <v>300000</v>
      </c>
      <c r="J368" s="87">
        <f t="shared" si="146"/>
        <v>300000</v>
      </c>
      <c r="K368" s="87">
        <f t="shared" si="146"/>
        <v>0</v>
      </c>
      <c r="L368" s="78">
        <f t="shared" si="146"/>
        <v>0</v>
      </c>
      <c r="M368" s="78">
        <f t="shared" si="146"/>
        <v>0</v>
      </c>
      <c r="N368" s="78">
        <f t="shared" si="146"/>
        <v>0</v>
      </c>
      <c r="O368" s="78">
        <f t="shared" si="146"/>
        <v>0</v>
      </c>
      <c r="P368" s="78">
        <f t="shared" si="146"/>
        <v>0</v>
      </c>
      <c r="Q368" s="78">
        <f t="shared" si="146"/>
        <v>0</v>
      </c>
      <c r="R368" s="78">
        <f t="shared" si="146"/>
        <v>0</v>
      </c>
      <c r="S368" s="78">
        <f t="shared" si="146"/>
        <v>0</v>
      </c>
      <c r="T368" s="134">
        <f t="shared" si="146"/>
        <v>0</v>
      </c>
    </row>
    <row r="369" spans="1:977" ht="37.5">
      <c r="B369" s="114"/>
      <c r="C369" s="39" t="s">
        <v>109</v>
      </c>
      <c r="D369" s="39">
        <v>910</v>
      </c>
      <c r="E369" s="135" t="s">
        <v>17</v>
      </c>
      <c r="F369" s="135" t="s">
        <v>33</v>
      </c>
      <c r="G369" s="83">
        <v>5030010030</v>
      </c>
      <c r="H369" s="84" t="s">
        <v>110</v>
      </c>
      <c r="I369" s="87">
        <f t="shared" si="138"/>
        <v>300000</v>
      </c>
      <c r="J369" s="87">
        <v>300000</v>
      </c>
      <c r="K369" s="87"/>
      <c r="L369" s="78"/>
      <c r="M369" s="78"/>
      <c r="N369" s="78"/>
      <c r="O369" s="78"/>
      <c r="P369" s="78"/>
      <c r="Q369" s="78"/>
      <c r="R369" s="78"/>
      <c r="S369" s="78"/>
      <c r="T369" s="134"/>
    </row>
    <row r="370" spans="1:977" s="113" customFormat="1" ht="56.25">
      <c r="A370" s="111"/>
      <c r="B370" s="114" t="s">
        <v>57</v>
      </c>
      <c r="C370" s="30" t="s">
        <v>422</v>
      </c>
      <c r="D370" s="30">
        <v>919</v>
      </c>
      <c r="E370" s="138"/>
      <c r="F370" s="138"/>
      <c r="G370" s="90"/>
      <c r="H370" s="91"/>
      <c r="I370" s="128">
        <f t="shared" si="138"/>
        <v>33552407</v>
      </c>
      <c r="J370" s="128">
        <f t="shared" ref="J370:T370" si="147">J377+J371</f>
        <v>32685300</v>
      </c>
      <c r="K370" s="128">
        <f t="shared" si="147"/>
        <v>870800</v>
      </c>
      <c r="L370" s="76">
        <f t="shared" si="147"/>
        <v>16400</v>
      </c>
      <c r="M370" s="76">
        <f t="shared" si="147"/>
        <v>507</v>
      </c>
      <c r="N370" s="76">
        <f t="shared" si="147"/>
        <v>0</v>
      </c>
      <c r="O370" s="76">
        <f t="shared" si="147"/>
        <v>0</v>
      </c>
      <c r="P370" s="76">
        <f t="shared" si="147"/>
        <v>0</v>
      </c>
      <c r="Q370" s="76">
        <f t="shared" si="147"/>
        <v>0</v>
      </c>
      <c r="R370" s="76">
        <f t="shared" si="147"/>
        <v>0</v>
      </c>
      <c r="S370" s="76">
        <f t="shared" si="147"/>
        <v>-20600</v>
      </c>
      <c r="T370" s="130">
        <f t="shared" si="147"/>
        <v>0</v>
      </c>
      <c r="AKO370" s="42"/>
    </row>
    <row r="371" spans="1:977" s="113" customFormat="1">
      <c r="A371" s="111"/>
      <c r="B371" s="114"/>
      <c r="C371" s="39" t="s">
        <v>16</v>
      </c>
      <c r="D371" s="39">
        <v>919</v>
      </c>
      <c r="E371" s="135" t="s">
        <v>17</v>
      </c>
      <c r="F371" s="135" t="s">
        <v>88</v>
      </c>
      <c r="G371" s="83"/>
      <c r="H371" s="84"/>
      <c r="I371" s="87">
        <f t="shared" si="138"/>
        <v>1050000</v>
      </c>
      <c r="J371" s="87">
        <f t="shared" ref="J371:T375" si="148">J372</f>
        <v>1050000</v>
      </c>
      <c r="K371" s="87">
        <f t="shared" si="148"/>
        <v>0</v>
      </c>
      <c r="L371" s="78">
        <f t="shared" si="148"/>
        <v>0</v>
      </c>
      <c r="M371" s="78">
        <f t="shared" si="148"/>
        <v>0</v>
      </c>
      <c r="N371" s="78">
        <f t="shared" si="148"/>
        <v>0</v>
      </c>
      <c r="O371" s="78">
        <f t="shared" si="148"/>
        <v>0</v>
      </c>
      <c r="P371" s="78">
        <f t="shared" si="148"/>
        <v>0</v>
      </c>
      <c r="Q371" s="78">
        <f t="shared" si="148"/>
        <v>0</v>
      </c>
      <c r="R371" s="78">
        <f t="shared" si="148"/>
        <v>0</v>
      </c>
      <c r="S371" s="78">
        <f t="shared" si="148"/>
        <v>0</v>
      </c>
      <c r="T371" s="134">
        <f t="shared" si="148"/>
        <v>0</v>
      </c>
    </row>
    <row r="372" spans="1:977" s="113" customFormat="1">
      <c r="A372" s="111"/>
      <c r="B372" s="114"/>
      <c r="C372" s="39" t="s">
        <v>32</v>
      </c>
      <c r="D372" s="39">
        <v>919</v>
      </c>
      <c r="E372" s="135" t="s">
        <v>17</v>
      </c>
      <c r="F372" s="135" t="s">
        <v>33</v>
      </c>
      <c r="G372" s="83"/>
      <c r="H372" s="84"/>
      <c r="I372" s="87">
        <f t="shared" si="138"/>
        <v>1050000</v>
      </c>
      <c r="J372" s="87">
        <f t="shared" si="148"/>
        <v>1050000</v>
      </c>
      <c r="K372" s="87">
        <f t="shared" si="148"/>
        <v>0</v>
      </c>
      <c r="L372" s="78">
        <f t="shared" si="148"/>
        <v>0</v>
      </c>
      <c r="M372" s="78">
        <f t="shared" si="148"/>
        <v>0</v>
      </c>
      <c r="N372" s="78">
        <f t="shared" si="148"/>
        <v>0</v>
      </c>
      <c r="O372" s="78">
        <f t="shared" si="148"/>
        <v>0</v>
      </c>
      <c r="P372" s="78">
        <f t="shared" si="148"/>
        <v>0</v>
      </c>
      <c r="Q372" s="78">
        <f t="shared" si="148"/>
        <v>0</v>
      </c>
      <c r="R372" s="78">
        <f t="shared" si="148"/>
        <v>0</v>
      </c>
      <c r="S372" s="78">
        <f t="shared" si="148"/>
        <v>0</v>
      </c>
      <c r="T372" s="134">
        <f t="shared" si="148"/>
        <v>0</v>
      </c>
    </row>
    <row r="373" spans="1:977" s="113" customFormat="1" ht="37.5">
      <c r="A373" s="111"/>
      <c r="B373" s="114"/>
      <c r="C373" s="39" t="s">
        <v>103</v>
      </c>
      <c r="D373" s="39">
        <v>919</v>
      </c>
      <c r="E373" s="135" t="s">
        <v>17</v>
      </c>
      <c r="F373" s="135" t="s">
        <v>33</v>
      </c>
      <c r="G373" s="83">
        <v>500000000</v>
      </c>
      <c r="H373" s="84"/>
      <c r="I373" s="87">
        <f t="shared" si="138"/>
        <v>1050000</v>
      </c>
      <c r="J373" s="87">
        <f t="shared" si="148"/>
        <v>1050000</v>
      </c>
      <c r="K373" s="87">
        <f t="shared" si="148"/>
        <v>0</v>
      </c>
      <c r="L373" s="78">
        <f t="shared" si="148"/>
        <v>0</v>
      </c>
      <c r="M373" s="78">
        <f t="shared" si="148"/>
        <v>0</v>
      </c>
      <c r="N373" s="78">
        <f t="shared" si="148"/>
        <v>0</v>
      </c>
      <c r="O373" s="78">
        <f t="shared" si="148"/>
        <v>0</v>
      </c>
      <c r="P373" s="78">
        <f t="shared" si="148"/>
        <v>0</v>
      </c>
      <c r="Q373" s="78">
        <f t="shared" si="148"/>
        <v>0</v>
      </c>
      <c r="R373" s="78">
        <f t="shared" si="148"/>
        <v>0</v>
      </c>
      <c r="S373" s="78">
        <f t="shared" si="148"/>
        <v>0</v>
      </c>
      <c r="T373" s="134">
        <f t="shared" si="148"/>
        <v>0</v>
      </c>
    </row>
    <row r="374" spans="1:977" s="113" customFormat="1" ht="37.5">
      <c r="A374" s="111"/>
      <c r="B374" s="114"/>
      <c r="C374" s="39" t="s">
        <v>122</v>
      </c>
      <c r="D374" s="39">
        <v>919</v>
      </c>
      <c r="E374" s="135" t="s">
        <v>17</v>
      </c>
      <c r="F374" s="135" t="s">
        <v>33</v>
      </c>
      <c r="G374" s="83">
        <v>5030000000</v>
      </c>
      <c r="H374" s="84"/>
      <c r="I374" s="87">
        <f t="shared" si="138"/>
        <v>1050000</v>
      </c>
      <c r="J374" s="87">
        <f t="shared" si="148"/>
        <v>1050000</v>
      </c>
      <c r="K374" s="87">
        <f t="shared" si="148"/>
        <v>0</v>
      </c>
      <c r="L374" s="78">
        <f t="shared" si="148"/>
        <v>0</v>
      </c>
      <c r="M374" s="78">
        <f t="shared" si="148"/>
        <v>0</v>
      </c>
      <c r="N374" s="78">
        <f t="shared" si="148"/>
        <v>0</v>
      </c>
      <c r="O374" s="78">
        <f t="shared" si="148"/>
        <v>0</v>
      </c>
      <c r="P374" s="78">
        <f t="shared" si="148"/>
        <v>0</v>
      </c>
      <c r="Q374" s="78">
        <f t="shared" si="148"/>
        <v>0</v>
      </c>
      <c r="R374" s="78">
        <f t="shared" si="148"/>
        <v>0</v>
      </c>
      <c r="S374" s="78">
        <f t="shared" si="148"/>
        <v>0</v>
      </c>
      <c r="T374" s="134">
        <f t="shared" si="148"/>
        <v>0</v>
      </c>
    </row>
    <row r="375" spans="1:977" s="113" customFormat="1" ht="37.5">
      <c r="A375" s="111"/>
      <c r="B375" s="114"/>
      <c r="C375" s="39" t="s">
        <v>123</v>
      </c>
      <c r="D375" s="39">
        <v>919</v>
      </c>
      <c r="E375" s="135" t="s">
        <v>17</v>
      </c>
      <c r="F375" s="135" t="s">
        <v>33</v>
      </c>
      <c r="G375" s="83">
        <v>5030010030</v>
      </c>
      <c r="H375" s="84"/>
      <c r="I375" s="87">
        <f t="shared" si="138"/>
        <v>1050000</v>
      </c>
      <c r="J375" s="87">
        <f t="shared" si="148"/>
        <v>1050000</v>
      </c>
      <c r="K375" s="87">
        <f t="shared" si="148"/>
        <v>0</v>
      </c>
      <c r="L375" s="78">
        <f t="shared" si="148"/>
        <v>0</v>
      </c>
      <c r="M375" s="78">
        <f t="shared" si="148"/>
        <v>0</v>
      </c>
      <c r="N375" s="78">
        <f t="shared" si="148"/>
        <v>0</v>
      </c>
      <c r="O375" s="78">
        <f t="shared" si="148"/>
        <v>0</v>
      </c>
      <c r="P375" s="78">
        <f t="shared" si="148"/>
        <v>0</v>
      </c>
      <c r="Q375" s="78">
        <f t="shared" si="148"/>
        <v>0</v>
      </c>
      <c r="R375" s="78">
        <f t="shared" si="148"/>
        <v>0</v>
      </c>
      <c r="S375" s="78">
        <f t="shared" si="148"/>
        <v>0</v>
      </c>
      <c r="T375" s="134">
        <f t="shared" si="148"/>
        <v>0</v>
      </c>
    </row>
    <row r="376" spans="1:977" s="113" customFormat="1" ht="37.5">
      <c r="A376" s="111"/>
      <c r="B376" s="114"/>
      <c r="C376" s="39" t="s">
        <v>109</v>
      </c>
      <c r="D376" s="39">
        <v>919</v>
      </c>
      <c r="E376" s="135" t="s">
        <v>17</v>
      </c>
      <c r="F376" s="135" t="s">
        <v>33</v>
      </c>
      <c r="G376" s="83">
        <v>5030010030</v>
      </c>
      <c r="H376" s="84" t="s">
        <v>110</v>
      </c>
      <c r="I376" s="87">
        <f t="shared" si="138"/>
        <v>1050000</v>
      </c>
      <c r="J376" s="87">
        <v>1050000</v>
      </c>
      <c r="K376" s="87"/>
      <c r="L376" s="78"/>
      <c r="M376" s="78"/>
      <c r="N376" s="78"/>
      <c r="O376" s="78"/>
      <c r="P376" s="78"/>
      <c r="Q376" s="78"/>
      <c r="R376" s="78"/>
      <c r="S376" s="78"/>
      <c r="T376" s="134"/>
    </row>
    <row r="377" spans="1:977">
      <c r="B377" s="114"/>
      <c r="C377" s="39" t="s">
        <v>44</v>
      </c>
      <c r="D377" s="39">
        <v>919</v>
      </c>
      <c r="E377" s="135" t="s">
        <v>24</v>
      </c>
      <c r="F377" s="135" t="s">
        <v>88</v>
      </c>
      <c r="G377" s="83"/>
      <c r="H377" s="84"/>
      <c r="I377" s="87">
        <f t="shared" si="138"/>
        <v>32502407</v>
      </c>
      <c r="J377" s="87">
        <f t="shared" ref="J377:T377" si="149">J378</f>
        <v>31635300</v>
      </c>
      <c r="K377" s="87">
        <f t="shared" si="149"/>
        <v>870800</v>
      </c>
      <c r="L377" s="78">
        <f t="shared" si="149"/>
        <v>16400</v>
      </c>
      <c r="M377" s="78">
        <f t="shared" si="149"/>
        <v>507</v>
      </c>
      <c r="N377" s="78">
        <f t="shared" si="149"/>
        <v>0</v>
      </c>
      <c r="O377" s="78">
        <f t="shared" si="149"/>
        <v>0</v>
      </c>
      <c r="P377" s="78">
        <f t="shared" si="149"/>
        <v>0</v>
      </c>
      <c r="Q377" s="78">
        <f t="shared" si="149"/>
        <v>0</v>
      </c>
      <c r="R377" s="78">
        <f t="shared" si="149"/>
        <v>0</v>
      </c>
      <c r="S377" s="78">
        <f t="shared" si="149"/>
        <v>-20600</v>
      </c>
      <c r="T377" s="134">
        <f t="shared" si="149"/>
        <v>0</v>
      </c>
    </row>
    <row r="378" spans="1:977">
      <c r="B378" s="114"/>
      <c r="C378" s="39" t="s">
        <v>45</v>
      </c>
      <c r="D378" s="39">
        <v>919</v>
      </c>
      <c r="E378" s="135" t="s">
        <v>24</v>
      </c>
      <c r="F378" s="135" t="s">
        <v>26</v>
      </c>
      <c r="G378" s="83"/>
      <c r="H378" s="84"/>
      <c r="I378" s="87">
        <f t="shared" si="138"/>
        <v>32502407</v>
      </c>
      <c r="J378" s="87">
        <f t="shared" ref="J378:T378" si="150">J379+J387</f>
        <v>31635300</v>
      </c>
      <c r="K378" s="87">
        <f t="shared" si="150"/>
        <v>870800</v>
      </c>
      <c r="L378" s="78">
        <f t="shared" si="150"/>
        <v>16400</v>
      </c>
      <c r="M378" s="78">
        <f t="shared" si="150"/>
        <v>507</v>
      </c>
      <c r="N378" s="78">
        <f t="shared" si="150"/>
        <v>0</v>
      </c>
      <c r="O378" s="78">
        <f t="shared" si="150"/>
        <v>0</v>
      </c>
      <c r="P378" s="78">
        <f t="shared" si="150"/>
        <v>0</v>
      </c>
      <c r="Q378" s="78">
        <f t="shared" si="150"/>
        <v>0</v>
      </c>
      <c r="R378" s="78">
        <f t="shared" si="150"/>
        <v>0</v>
      </c>
      <c r="S378" s="78">
        <f t="shared" si="150"/>
        <v>-20600</v>
      </c>
      <c r="T378" s="134">
        <f t="shared" si="150"/>
        <v>0</v>
      </c>
    </row>
    <row r="379" spans="1:977" ht="37.5">
      <c r="B379" s="114"/>
      <c r="C379" s="39" t="s">
        <v>103</v>
      </c>
      <c r="D379" s="39">
        <v>919</v>
      </c>
      <c r="E379" s="135" t="s">
        <v>24</v>
      </c>
      <c r="F379" s="135" t="s">
        <v>26</v>
      </c>
      <c r="G379" s="83">
        <v>5000000000</v>
      </c>
      <c r="H379" s="84"/>
      <c r="I379" s="87">
        <f t="shared" si="138"/>
        <v>13244800</v>
      </c>
      <c r="J379" s="87">
        <f t="shared" ref="J379:T379" si="151">J380</f>
        <v>13265400</v>
      </c>
      <c r="K379" s="87">
        <f t="shared" si="151"/>
        <v>0</v>
      </c>
      <c r="L379" s="78">
        <f t="shared" si="151"/>
        <v>0</v>
      </c>
      <c r="M379" s="78">
        <f t="shared" si="151"/>
        <v>0</v>
      </c>
      <c r="N379" s="78">
        <f t="shared" si="151"/>
        <v>0</v>
      </c>
      <c r="O379" s="78">
        <f t="shared" si="151"/>
        <v>0</v>
      </c>
      <c r="P379" s="78">
        <f t="shared" si="151"/>
        <v>0</v>
      </c>
      <c r="Q379" s="78">
        <f t="shared" si="151"/>
        <v>0</v>
      </c>
      <c r="R379" s="78">
        <f t="shared" si="151"/>
        <v>0</v>
      </c>
      <c r="S379" s="78">
        <f t="shared" si="151"/>
        <v>-20600</v>
      </c>
      <c r="T379" s="134">
        <f t="shared" si="151"/>
        <v>0</v>
      </c>
    </row>
    <row r="380" spans="1:977" ht="37.5">
      <c r="B380" s="114"/>
      <c r="C380" s="39" t="s">
        <v>111</v>
      </c>
      <c r="D380" s="39">
        <v>919</v>
      </c>
      <c r="E380" s="135" t="s">
        <v>24</v>
      </c>
      <c r="F380" s="135" t="s">
        <v>26</v>
      </c>
      <c r="G380" s="83">
        <v>5020000000</v>
      </c>
      <c r="H380" s="84"/>
      <c r="I380" s="87">
        <f t="shared" si="138"/>
        <v>13244800</v>
      </c>
      <c r="J380" s="87">
        <f t="shared" ref="J380:T380" si="152">J381+J384</f>
        <v>13265400</v>
      </c>
      <c r="K380" s="87">
        <f t="shared" si="152"/>
        <v>0</v>
      </c>
      <c r="L380" s="78">
        <f t="shared" si="152"/>
        <v>0</v>
      </c>
      <c r="M380" s="78">
        <f t="shared" si="152"/>
        <v>0</v>
      </c>
      <c r="N380" s="78">
        <f t="shared" si="152"/>
        <v>0</v>
      </c>
      <c r="O380" s="78">
        <f t="shared" si="152"/>
        <v>0</v>
      </c>
      <c r="P380" s="78">
        <f t="shared" si="152"/>
        <v>0</v>
      </c>
      <c r="Q380" s="78">
        <f t="shared" si="152"/>
        <v>0</v>
      </c>
      <c r="R380" s="78">
        <f t="shared" si="152"/>
        <v>0</v>
      </c>
      <c r="S380" s="78">
        <f t="shared" si="152"/>
        <v>-20600</v>
      </c>
      <c r="T380" s="134">
        <f t="shared" si="152"/>
        <v>0</v>
      </c>
    </row>
    <row r="381" spans="1:977" ht="37.5">
      <c r="B381" s="114"/>
      <c r="C381" s="39" t="s">
        <v>105</v>
      </c>
      <c r="D381" s="39">
        <v>919</v>
      </c>
      <c r="E381" s="135" t="s">
        <v>24</v>
      </c>
      <c r="F381" s="135" t="s">
        <v>26</v>
      </c>
      <c r="G381" s="83">
        <v>5020000190</v>
      </c>
      <c r="H381" s="84"/>
      <c r="I381" s="87">
        <f t="shared" si="138"/>
        <v>11404600</v>
      </c>
      <c r="J381" s="87">
        <f t="shared" ref="J381:T381" si="153">J382+J383</f>
        <v>11404600</v>
      </c>
      <c r="K381" s="87">
        <f t="shared" si="153"/>
        <v>0</v>
      </c>
      <c r="L381" s="78">
        <f t="shared" si="153"/>
        <v>0</v>
      </c>
      <c r="M381" s="78">
        <f t="shared" si="153"/>
        <v>0</v>
      </c>
      <c r="N381" s="78">
        <f t="shared" si="153"/>
        <v>0</v>
      </c>
      <c r="O381" s="78">
        <f t="shared" si="153"/>
        <v>0</v>
      </c>
      <c r="P381" s="78">
        <f t="shared" si="153"/>
        <v>0</v>
      </c>
      <c r="Q381" s="78">
        <f t="shared" si="153"/>
        <v>0</v>
      </c>
      <c r="R381" s="78">
        <f t="shared" si="153"/>
        <v>0</v>
      </c>
      <c r="S381" s="78">
        <f t="shared" si="153"/>
        <v>0</v>
      </c>
      <c r="T381" s="134">
        <f t="shared" si="153"/>
        <v>0</v>
      </c>
    </row>
    <row r="382" spans="1:977" ht="93.75">
      <c r="B382" s="114"/>
      <c r="C382" s="39" t="s">
        <v>106</v>
      </c>
      <c r="D382" s="39">
        <v>919</v>
      </c>
      <c r="E382" s="135" t="s">
        <v>24</v>
      </c>
      <c r="F382" s="135" t="s">
        <v>26</v>
      </c>
      <c r="G382" s="83">
        <v>5020000190</v>
      </c>
      <c r="H382" s="84" t="s">
        <v>107</v>
      </c>
      <c r="I382" s="87">
        <f t="shared" si="138"/>
        <v>11402600</v>
      </c>
      <c r="J382" s="87">
        <v>11402600</v>
      </c>
      <c r="K382" s="87"/>
      <c r="L382" s="78"/>
      <c r="M382" s="78"/>
      <c r="N382" s="78"/>
      <c r="O382" s="78"/>
      <c r="P382" s="78"/>
      <c r="Q382" s="78"/>
      <c r="R382" s="78"/>
      <c r="S382" s="78"/>
      <c r="T382" s="134"/>
    </row>
    <row r="383" spans="1:977">
      <c r="B383" s="114"/>
      <c r="C383" s="39" t="s">
        <v>112</v>
      </c>
      <c r="D383" s="39">
        <v>919</v>
      </c>
      <c r="E383" s="135" t="s">
        <v>24</v>
      </c>
      <c r="F383" s="135" t="s">
        <v>26</v>
      </c>
      <c r="G383" s="83">
        <v>5020000190</v>
      </c>
      <c r="H383" s="84" t="s">
        <v>113</v>
      </c>
      <c r="I383" s="87">
        <f t="shared" si="138"/>
        <v>2000</v>
      </c>
      <c r="J383" s="87">
        <v>2000</v>
      </c>
      <c r="K383" s="87"/>
      <c r="L383" s="78"/>
      <c r="M383" s="78"/>
      <c r="N383" s="78"/>
      <c r="O383" s="78"/>
      <c r="P383" s="78"/>
      <c r="Q383" s="78"/>
      <c r="R383" s="78"/>
      <c r="S383" s="78"/>
      <c r="T383" s="134"/>
    </row>
    <row r="384" spans="1:977" ht="56.25">
      <c r="B384" s="114"/>
      <c r="C384" s="131" t="s">
        <v>115</v>
      </c>
      <c r="D384" s="39">
        <v>919</v>
      </c>
      <c r="E384" s="135" t="s">
        <v>24</v>
      </c>
      <c r="F384" s="135" t="s">
        <v>26</v>
      </c>
      <c r="G384" s="83">
        <v>5020060910</v>
      </c>
      <c r="H384" s="84"/>
      <c r="I384" s="87">
        <f t="shared" si="138"/>
        <v>1840200</v>
      </c>
      <c r="J384" s="87">
        <f t="shared" ref="J384:T384" si="154">J385+J386</f>
        <v>1860800</v>
      </c>
      <c r="K384" s="87">
        <f t="shared" si="154"/>
        <v>0</v>
      </c>
      <c r="L384" s="78">
        <f t="shared" si="154"/>
        <v>0</v>
      </c>
      <c r="M384" s="78">
        <f t="shared" si="154"/>
        <v>0</v>
      </c>
      <c r="N384" s="78">
        <f t="shared" si="154"/>
        <v>0</v>
      </c>
      <c r="O384" s="78">
        <f t="shared" si="154"/>
        <v>0</v>
      </c>
      <c r="P384" s="78">
        <f t="shared" si="154"/>
        <v>0</v>
      </c>
      <c r="Q384" s="78">
        <f t="shared" si="154"/>
        <v>0</v>
      </c>
      <c r="R384" s="78">
        <f t="shared" si="154"/>
        <v>0</v>
      </c>
      <c r="S384" s="78">
        <f t="shared" si="154"/>
        <v>-20600</v>
      </c>
      <c r="T384" s="134">
        <f t="shared" si="154"/>
        <v>0</v>
      </c>
    </row>
    <row r="385" spans="1:977" ht="93.75">
      <c r="B385" s="114"/>
      <c r="C385" s="39" t="s">
        <v>106</v>
      </c>
      <c r="D385" s="39">
        <v>919</v>
      </c>
      <c r="E385" s="135" t="s">
        <v>24</v>
      </c>
      <c r="F385" s="135" t="s">
        <v>26</v>
      </c>
      <c r="G385" s="83">
        <v>5020060910</v>
      </c>
      <c r="H385" s="84" t="s">
        <v>107</v>
      </c>
      <c r="I385" s="87">
        <f t="shared" si="138"/>
        <v>1840200</v>
      </c>
      <c r="J385" s="87">
        <v>1860800</v>
      </c>
      <c r="K385" s="87"/>
      <c r="L385" s="78"/>
      <c r="M385" s="78"/>
      <c r="N385" s="78"/>
      <c r="O385" s="78"/>
      <c r="P385" s="78"/>
      <c r="Q385" s="78"/>
      <c r="R385" s="78"/>
      <c r="S385" s="78">
        <v>-20600</v>
      </c>
      <c r="T385" s="134"/>
    </row>
    <row r="386" spans="1:977" ht="37.5" hidden="1">
      <c r="B386" s="114"/>
      <c r="C386" s="39" t="s">
        <v>109</v>
      </c>
      <c r="D386" s="39">
        <v>919</v>
      </c>
      <c r="E386" s="135" t="s">
        <v>24</v>
      </c>
      <c r="F386" s="135" t="s">
        <v>26</v>
      </c>
      <c r="G386" s="83">
        <v>5020060910</v>
      </c>
      <c r="H386" s="84" t="s">
        <v>110</v>
      </c>
      <c r="I386" s="87">
        <f t="shared" si="138"/>
        <v>0</v>
      </c>
      <c r="J386" s="87"/>
      <c r="K386" s="87"/>
      <c r="L386" s="78"/>
      <c r="M386" s="78"/>
      <c r="N386" s="78"/>
      <c r="O386" s="78"/>
      <c r="P386" s="78"/>
      <c r="Q386" s="78"/>
      <c r="R386" s="78"/>
      <c r="S386" s="78"/>
      <c r="T386" s="134"/>
    </row>
    <row r="387" spans="1:977" ht="56.25">
      <c r="B387" s="114"/>
      <c r="C387" s="39" t="s">
        <v>161</v>
      </c>
      <c r="D387" s="39">
        <v>919</v>
      </c>
      <c r="E387" s="135" t="s">
        <v>24</v>
      </c>
      <c r="F387" s="135" t="s">
        <v>26</v>
      </c>
      <c r="G387" s="83">
        <v>5500000000</v>
      </c>
      <c r="H387" s="84"/>
      <c r="I387" s="87">
        <f t="shared" si="138"/>
        <v>19257607</v>
      </c>
      <c r="J387" s="87">
        <f>J388+J391</f>
        <v>18369900</v>
      </c>
      <c r="K387" s="87">
        <f>K388+K391</f>
        <v>870800</v>
      </c>
      <c r="L387" s="78">
        <f t="shared" ref="L387:T387" si="155">L388+L391+L394</f>
        <v>16400</v>
      </c>
      <c r="M387" s="78">
        <f t="shared" si="155"/>
        <v>507</v>
      </c>
      <c r="N387" s="78">
        <f t="shared" si="155"/>
        <v>0</v>
      </c>
      <c r="O387" s="78">
        <f t="shared" si="155"/>
        <v>0</v>
      </c>
      <c r="P387" s="78">
        <f t="shared" si="155"/>
        <v>0</v>
      </c>
      <c r="Q387" s="78">
        <f t="shared" si="155"/>
        <v>0</v>
      </c>
      <c r="R387" s="78">
        <f t="shared" si="155"/>
        <v>0</v>
      </c>
      <c r="S387" s="78">
        <f t="shared" si="155"/>
        <v>0</v>
      </c>
      <c r="T387" s="134">
        <f t="shared" si="155"/>
        <v>0</v>
      </c>
    </row>
    <row r="388" spans="1:977">
      <c r="B388" s="114"/>
      <c r="C388" s="39" t="s">
        <v>162</v>
      </c>
      <c r="D388" s="39">
        <v>919</v>
      </c>
      <c r="E388" s="135" t="s">
        <v>24</v>
      </c>
      <c r="F388" s="135" t="s">
        <v>26</v>
      </c>
      <c r="G388" s="83">
        <v>5510000000</v>
      </c>
      <c r="H388" s="84"/>
      <c r="I388" s="87">
        <f t="shared" si="138"/>
        <v>18554600</v>
      </c>
      <c r="J388" s="87">
        <f t="shared" ref="J388:T389" si="156">J389</f>
        <v>17683800</v>
      </c>
      <c r="K388" s="87">
        <f t="shared" si="156"/>
        <v>870800</v>
      </c>
      <c r="L388" s="78">
        <f t="shared" si="156"/>
        <v>0</v>
      </c>
      <c r="M388" s="78">
        <f t="shared" si="156"/>
        <v>0</v>
      </c>
      <c r="N388" s="78">
        <f t="shared" si="156"/>
        <v>0</v>
      </c>
      <c r="O388" s="78">
        <f t="shared" si="156"/>
        <v>0</v>
      </c>
      <c r="P388" s="78">
        <f t="shared" si="156"/>
        <v>0</v>
      </c>
      <c r="Q388" s="78">
        <f t="shared" si="156"/>
        <v>0</v>
      </c>
      <c r="R388" s="78">
        <f t="shared" si="156"/>
        <v>0</v>
      </c>
      <c r="S388" s="78">
        <f t="shared" si="156"/>
        <v>0</v>
      </c>
      <c r="T388" s="134">
        <f t="shared" si="156"/>
        <v>0</v>
      </c>
    </row>
    <row r="389" spans="1:977" ht="131.25">
      <c r="B389" s="114"/>
      <c r="C389" s="39" t="s">
        <v>163</v>
      </c>
      <c r="D389" s="39">
        <v>919</v>
      </c>
      <c r="E389" s="135" t="s">
        <v>24</v>
      </c>
      <c r="F389" s="135" t="s">
        <v>26</v>
      </c>
      <c r="G389" s="83">
        <v>5510060912</v>
      </c>
      <c r="H389" s="84"/>
      <c r="I389" s="87">
        <f t="shared" si="138"/>
        <v>18554600</v>
      </c>
      <c r="J389" s="87">
        <f t="shared" si="156"/>
        <v>17683800</v>
      </c>
      <c r="K389" s="87">
        <f t="shared" si="156"/>
        <v>870800</v>
      </c>
      <c r="L389" s="78">
        <f t="shared" si="156"/>
        <v>0</v>
      </c>
      <c r="M389" s="78">
        <f t="shared" si="156"/>
        <v>0</v>
      </c>
      <c r="N389" s="78">
        <f t="shared" si="156"/>
        <v>0</v>
      </c>
      <c r="O389" s="78">
        <f t="shared" si="156"/>
        <v>0</v>
      </c>
      <c r="P389" s="78">
        <f t="shared" si="156"/>
        <v>0</v>
      </c>
      <c r="Q389" s="78">
        <f t="shared" si="156"/>
        <v>0</v>
      </c>
      <c r="R389" s="78">
        <f t="shared" si="156"/>
        <v>0</v>
      </c>
      <c r="S389" s="78">
        <f t="shared" si="156"/>
        <v>0</v>
      </c>
      <c r="T389" s="134">
        <f t="shared" si="156"/>
        <v>0</v>
      </c>
    </row>
    <row r="390" spans="1:977">
      <c r="B390" s="114"/>
      <c r="C390" s="39" t="s">
        <v>112</v>
      </c>
      <c r="D390" s="39">
        <v>919</v>
      </c>
      <c r="E390" s="135" t="s">
        <v>24</v>
      </c>
      <c r="F390" s="135" t="s">
        <v>26</v>
      </c>
      <c r="G390" s="83">
        <v>5510060912</v>
      </c>
      <c r="H390" s="84" t="s">
        <v>113</v>
      </c>
      <c r="I390" s="87">
        <f t="shared" si="138"/>
        <v>18554600</v>
      </c>
      <c r="J390" s="87">
        <v>17683800</v>
      </c>
      <c r="K390" s="87">
        <v>870800</v>
      </c>
      <c r="L390" s="78"/>
      <c r="M390" s="78"/>
      <c r="N390" s="78"/>
      <c r="O390" s="78"/>
      <c r="P390" s="78"/>
      <c r="Q390" s="78"/>
      <c r="R390" s="78"/>
      <c r="S390" s="78"/>
      <c r="T390" s="134"/>
    </row>
    <row r="391" spans="1:977" ht="37.5">
      <c r="B391" s="114"/>
      <c r="C391" s="39" t="s">
        <v>164</v>
      </c>
      <c r="D391" s="39">
        <v>919</v>
      </c>
      <c r="E391" s="135" t="s">
        <v>24</v>
      </c>
      <c r="F391" s="135" t="s">
        <v>26</v>
      </c>
      <c r="G391" s="83">
        <v>5520000000</v>
      </c>
      <c r="H391" s="84"/>
      <c r="I391" s="87">
        <f t="shared" si="138"/>
        <v>686100</v>
      </c>
      <c r="J391" s="87">
        <f t="shared" ref="J391:T392" si="157">J392</f>
        <v>686100</v>
      </c>
      <c r="K391" s="87">
        <f t="shared" si="157"/>
        <v>0</v>
      </c>
      <c r="L391" s="78">
        <f t="shared" si="157"/>
        <v>0</v>
      </c>
      <c r="M391" s="78">
        <f t="shared" si="157"/>
        <v>0</v>
      </c>
      <c r="N391" s="78">
        <f t="shared" si="157"/>
        <v>0</v>
      </c>
      <c r="O391" s="78">
        <f t="shared" si="157"/>
        <v>0</v>
      </c>
      <c r="P391" s="78">
        <f t="shared" si="157"/>
        <v>0</v>
      </c>
      <c r="Q391" s="78">
        <f t="shared" si="157"/>
        <v>0</v>
      </c>
      <c r="R391" s="78">
        <f t="shared" si="157"/>
        <v>0</v>
      </c>
      <c r="S391" s="78">
        <f t="shared" si="157"/>
        <v>0</v>
      </c>
      <c r="T391" s="134">
        <f t="shared" si="157"/>
        <v>0</v>
      </c>
    </row>
    <row r="392" spans="1:977" ht="131.25">
      <c r="B392" s="114"/>
      <c r="C392" s="39" t="s">
        <v>165</v>
      </c>
      <c r="D392" s="39">
        <v>919</v>
      </c>
      <c r="E392" s="135" t="s">
        <v>24</v>
      </c>
      <c r="F392" s="135" t="s">
        <v>26</v>
      </c>
      <c r="G392" s="83">
        <v>5520061650</v>
      </c>
      <c r="H392" s="84"/>
      <c r="I392" s="87">
        <f t="shared" si="138"/>
        <v>686100</v>
      </c>
      <c r="J392" s="87">
        <f t="shared" si="157"/>
        <v>686100</v>
      </c>
      <c r="K392" s="87">
        <f t="shared" si="157"/>
        <v>0</v>
      </c>
      <c r="L392" s="78">
        <f t="shared" si="157"/>
        <v>0</v>
      </c>
      <c r="M392" s="78">
        <f t="shared" si="157"/>
        <v>0</v>
      </c>
      <c r="N392" s="78">
        <f t="shared" si="157"/>
        <v>0</v>
      </c>
      <c r="O392" s="78">
        <f t="shared" si="157"/>
        <v>0</v>
      </c>
      <c r="P392" s="78">
        <f t="shared" si="157"/>
        <v>0</v>
      </c>
      <c r="Q392" s="78">
        <f t="shared" si="157"/>
        <v>0</v>
      </c>
      <c r="R392" s="78">
        <f t="shared" si="157"/>
        <v>0</v>
      </c>
      <c r="S392" s="78">
        <f t="shared" si="157"/>
        <v>0</v>
      </c>
      <c r="T392" s="134">
        <f t="shared" si="157"/>
        <v>0</v>
      </c>
    </row>
    <row r="393" spans="1:977" ht="37.5">
      <c r="B393" s="114"/>
      <c r="C393" s="39" t="s">
        <v>109</v>
      </c>
      <c r="D393" s="39">
        <v>919</v>
      </c>
      <c r="E393" s="135" t="s">
        <v>24</v>
      </c>
      <c r="F393" s="135" t="s">
        <v>26</v>
      </c>
      <c r="G393" s="83">
        <v>5520061650</v>
      </c>
      <c r="H393" s="84" t="s">
        <v>110</v>
      </c>
      <c r="I393" s="87">
        <f t="shared" si="138"/>
        <v>686100</v>
      </c>
      <c r="J393" s="87">
        <v>686100</v>
      </c>
      <c r="K393" s="87"/>
      <c r="L393" s="78"/>
      <c r="M393" s="78"/>
      <c r="N393" s="78"/>
      <c r="O393" s="78"/>
      <c r="P393" s="78"/>
      <c r="Q393" s="78"/>
      <c r="R393" s="78"/>
      <c r="S393" s="78"/>
      <c r="T393" s="134"/>
    </row>
    <row r="394" spans="1:977" ht="56.25">
      <c r="B394" s="114"/>
      <c r="C394" s="39" t="s">
        <v>166</v>
      </c>
      <c r="D394" s="39">
        <v>919</v>
      </c>
      <c r="E394" s="135" t="s">
        <v>24</v>
      </c>
      <c r="F394" s="135" t="s">
        <v>26</v>
      </c>
      <c r="G394" s="83">
        <v>5530000000</v>
      </c>
      <c r="H394" s="84"/>
      <c r="I394" s="87">
        <f t="shared" si="138"/>
        <v>16907</v>
      </c>
      <c r="J394" s="87"/>
      <c r="K394" s="87"/>
      <c r="L394" s="78">
        <f t="shared" ref="L394:T395" si="158">L395</f>
        <v>16400</v>
      </c>
      <c r="M394" s="78">
        <f t="shared" si="158"/>
        <v>507</v>
      </c>
      <c r="N394" s="78">
        <f t="shared" si="158"/>
        <v>0</v>
      </c>
      <c r="O394" s="78">
        <f t="shared" si="158"/>
        <v>0</v>
      </c>
      <c r="P394" s="78">
        <f t="shared" si="158"/>
        <v>0</v>
      </c>
      <c r="Q394" s="78">
        <f t="shared" si="158"/>
        <v>0</v>
      </c>
      <c r="R394" s="78">
        <f t="shared" si="158"/>
        <v>0</v>
      </c>
      <c r="S394" s="78">
        <f t="shared" si="158"/>
        <v>0</v>
      </c>
      <c r="T394" s="134">
        <f t="shared" si="158"/>
        <v>0</v>
      </c>
    </row>
    <row r="395" spans="1:977" ht="37.5">
      <c r="B395" s="114"/>
      <c r="C395" s="39" t="s">
        <v>167</v>
      </c>
      <c r="D395" s="39">
        <v>919</v>
      </c>
      <c r="E395" s="135" t="s">
        <v>24</v>
      </c>
      <c r="F395" s="135" t="s">
        <v>26</v>
      </c>
      <c r="G395" s="83" t="s">
        <v>168</v>
      </c>
      <c r="H395" s="84"/>
      <c r="I395" s="87">
        <f t="shared" si="138"/>
        <v>16907</v>
      </c>
      <c r="J395" s="87"/>
      <c r="K395" s="87"/>
      <c r="L395" s="78">
        <f t="shared" si="158"/>
        <v>16400</v>
      </c>
      <c r="M395" s="78">
        <f t="shared" si="158"/>
        <v>507</v>
      </c>
      <c r="N395" s="78">
        <f t="shared" si="158"/>
        <v>0</v>
      </c>
      <c r="O395" s="78">
        <f t="shared" si="158"/>
        <v>0</v>
      </c>
      <c r="P395" s="78">
        <f t="shared" si="158"/>
        <v>0</v>
      </c>
      <c r="Q395" s="78">
        <f t="shared" si="158"/>
        <v>0</v>
      </c>
      <c r="R395" s="78">
        <f t="shared" si="158"/>
        <v>0</v>
      </c>
      <c r="S395" s="78">
        <f t="shared" si="158"/>
        <v>0</v>
      </c>
      <c r="T395" s="134">
        <f t="shared" si="158"/>
        <v>0</v>
      </c>
    </row>
    <row r="396" spans="1:977" ht="37.5">
      <c r="B396" s="114"/>
      <c r="C396" s="39" t="s">
        <v>109</v>
      </c>
      <c r="D396" s="39">
        <v>919</v>
      </c>
      <c r="E396" s="135" t="s">
        <v>24</v>
      </c>
      <c r="F396" s="135" t="s">
        <v>26</v>
      </c>
      <c r="G396" s="83" t="s">
        <v>168</v>
      </c>
      <c r="H396" s="84" t="s">
        <v>110</v>
      </c>
      <c r="I396" s="87">
        <f t="shared" si="138"/>
        <v>16907</v>
      </c>
      <c r="J396" s="87"/>
      <c r="K396" s="87"/>
      <c r="L396" s="78">
        <v>16400</v>
      </c>
      <c r="M396" s="78">
        <v>507</v>
      </c>
      <c r="N396" s="78">
        <v>0</v>
      </c>
      <c r="O396" s="78">
        <v>0</v>
      </c>
      <c r="P396" s="78">
        <v>0</v>
      </c>
      <c r="Q396" s="78">
        <v>0</v>
      </c>
      <c r="R396" s="78">
        <v>0</v>
      </c>
      <c r="S396" s="78">
        <v>0</v>
      </c>
      <c r="T396" s="134">
        <v>0</v>
      </c>
    </row>
    <row r="397" spans="1:977" s="113" customFormat="1" ht="75">
      <c r="A397" s="111"/>
      <c r="B397" s="114" t="s">
        <v>65</v>
      </c>
      <c r="C397" s="30" t="s">
        <v>423</v>
      </c>
      <c r="D397" s="30">
        <v>921</v>
      </c>
      <c r="E397" s="138"/>
      <c r="F397" s="138"/>
      <c r="G397" s="90"/>
      <c r="H397" s="91"/>
      <c r="I397" s="128">
        <f t="shared" si="138"/>
        <v>25283940</v>
      </c>
      <c r="J397" s="128">
        <f t="shared" ref="J397:T398" si="159">J398</f>
        <v>22244700</v>
      </c>
      <c r="K397" s="128">
        <f t="shared" si="159"/>
        <v>0</v>
      </c>
      <c r="L397" s="76">
        <f t="shared" si="159"/>
        <v>3000000</v>
      </c>
      <c r="M397" s="76">
        <f t="shared" si="159"/>
        <v>0</v>
      </c>
      <c r="N397" s="76">
        <f t="shared" si="159"/>
        <v>27000</v>
      </c>
      <c r="O397" s="76">
        <f t="shared" si="159"/>
        <v>5040</v>
      </c>
      <c r="P397" s="76">
        <f t="shared" si="159"/>
        <v>0</v>
      </c>
      <c r="Q397" s="76">
        <f t="shared" si="159"/>
        <v>0</v>
      </c>
      <c r="R397" s="76">
        <f t="shared" si="159"/>
        <v>0</v>
      </c>
      <c r="S397" s="76">
        <f t="shared" si="159"/>
        <v>7200</v>
      </c>
      <c r="T397" s="130">
        <f t="shared" si="159"/>
        <v>0</v>
      </c>
      <c r="AKO397" s="42"/>
    </row>
    <row r="398" spans="1:977">
      <c r="B398" s="114"/>
      <c r="C398" s="39" t="s">
        <v>16</v>
      </c>
      <c r="D398" s="39">
        <v>921</v>
      </c>
      <c r="E398" s="135" t="s">
        <v>17</v>
      </c>
      <c r="F398" s="135" t="s">
        <v>88</v>
      </c>
      <c r="G398" s="83"/>
      <c r="H398" s="84"/>
      <c r="I398" s="87">
        <f t="shared" si="138"/>
        <v>25283940</v>
      </c>
      <c r="J398" s="87">
        <f t="shared" si="159"/>
        <v>22244700</v>
      </c>
      <c r="K398" s="87">
        <f t="shared" si="159"/>
        <v>0</v>
      </c>
      <c r="L398" s="78">
        <f t="shared" si="159"/>
        <v>3000000</v>
      </c>
      <c r="M398" s="78">
        <f t="shared" si="159"/>
        <v>0</v>
      </c>
      <c r="N398" s="78">
        <f t="shared" si="159"/>
        <v>27000</v>
      </c>
      <c r="O398" s="78">
        <f t="shared" si="159"/>
        <v>5040</v>
      </c>
      <c r="P398" s="78">
        <f t="shared" si="159"/>
        <v>0</v>
      </c>
      <c r="Q398" s="78">
        <f t="shared" si="159"/>
        <v>0</v>
      </c>
      <c r="R398" s="78">
        <f t="shared" si="159"/>
        <v>0</v>
      </c>
      <c r="S398" s="78">
        <f t="shared" si="159"/>
        <v>7200</v>
      </c>
      <c r="T398" s="134">
        <f t="shared" si="159"/>
        <v>0</v>
      </c>
    </row>
    <row r="399" spans="1:977">
      <c r="B399" s="114"/>
      <c r="C399" s="39" t="s">
        <v>32</v>
      </c>
      <c r="D399" s="39">
        <v>921</v>
      </c>
      <c r="E399" s="135" t="s">
        <v>17</v>
      </c>
      <c r="F399" s="135" t="s">
        <v>33</v>
      </c>
      <c r="G399" s="83"/>
      <c r="H399" s="84"/>
      <c r="I399" s="87">
        <f t="shared" si="138"/>
        <v>25283940</v>
      </c>
      <c r="J399" s="87">
        <f t="shared" ref="J399:T399" si="160">J400+J409</f>
        <v>22244700</v>
      </c>
      <c r="K399" s="87">
        <f t="shared" si="160"/>
        <v>0</v>
      </c>
      <c r="L399" s="78">
        <f t="shared" si="160"/>
        <v>3000000</v>
      </c>
      <c r="M399" s="78">
        <f t="shared" si="160"/>
        <v>0</v>
      </c>
      <c r="N399" s="78">
        <f t="shared" si="160"/>
        <v>27000</v>
      </c>
      <c r="O399" s="78">
        <f t="shared" si="160"/>
        <v>5040</v>
      </c>
      <c r="P399" s="78">
        <f t="shared" si="160"/>
        <v>0</v>
      </c>
      <c r="Q399" s="78">
        <f t="shared" si="160"/>
        <v>0</v>
      </c>
      <c r="R399" s="78">
        <f t="shared" si="160"/>
        <v>0</v>
      </c>
      <c r="S399" s="78">
        <f t="shared" si="160"/>
        <v>7200</v>
      </c>
      <c r="T399" s="134">
        <f t="shared" si="160"/>
        <v>0</v>
      </c>
    </row>
    <row r="400" spans="1:977" ht="37.5">
      <c r="B400" s="114"/>
      <c r="C400" s="39" t="s">
        <v>103</v>
      </c>
      <c r="D400" s="39">
        <v>921</v>
      </c>
      <c r="E400" s="135" t="s">
        <v>17</v>
      </c>
      <c r="F400" s="135" t="s">
        <v>33</v>
      </c>
      <c r="G400" s="83">
        <v>5000000000</v>
      </c>
      <c r="H400" s="84"/>
      <c r="I400" s="87">
        <f t="shared" si="138"/>
        <v>20844700</v>
      </c>
      <c r="J400" s="87">
        <f t="shared" ref="J400:T400" si="161">J401+J406</f>
        <v>20844700</v>
      </c>
      <c r="K400" s="87">
        <f t="shared" si="161"/>
        <v>0</v>
      </c>
      <c r="L400" s="78">
        <f t="shared" si="161"/>
        <v>0</v>
      </c>
      <c r="M400" s="78">
        <f t="shared" si="161"/>
        <v>0</v>
      </c>
      <c r="N400" s="78">
        <f t="shared" si="161"/>
        <v>0</v>
      </c>
      <c r="O400" s="78">
        <f t="shared" si="161"/>
        <v>0</v>
      </c>
      <c r="P400" s="78">
        <f t="shared" si="161"/>
        <v>0</v>
      </c>
      <c r="Q400" s="78">
        <f t="shared" si="161"/>
        <v>0</v>
      </c>
      <c r="R400" s="78">
        <f t="shared" si="161"/>
        <v>0</v>
      </c>
      <c r="S400" s="78">
        <f t="shared" si="161"/>
        <v>0</v>
      </c>
      <c r="T400" s="134">
        <f t="shared" si="161"/>
        <v>0</v>
      </c>
    </row>
    <row r="401" spans="1:977" ht="37.5">
      <c r="B401" s="114"/>
      <c r="C401" s="39" t="s">
        <v>111</v>
      </c>
      <c r="D401" s="39">
        <v>921</v>
      </c>
      <c r="E401" s="135" t="s">
        <v>17</v>
      </c>
      <c r="F401" s="135" t="s">
        <v>33</v>
      </c>
      <c r="G401" s="83">
        <v>5020000000</v>
      </c>
      <c r="H401" s="84"/>
      <c r="I401" s="87">
        <f t="shared" si="138"/>
        <v>17643100</v>
      </c>
      <c r="J401" s="87">
        <f t="shared" ref="J401:T401" si="162">J402</f>
        <v>17643100</v>
      </c>
      <c r="K401" s="87">
        <f t="shared" si="162"/>
        <v>0</v>
      </c>
      <c r="L401" s="78">
        <f t="shared" si="162"/>
        <v>0</v>
      </c>
      <c r="M401" s="78">
        <f t="shared" si="162"/>
        <v>0</v>
      </c>
      <c r="N401" s="78">
        <f t="shared" si="162"/>
        <v>0</v>
      </c>
      <c r="O401" s="78">
        <f t="shared" si="162"/>
        <v>0</v>
      </c>
      <c r="P401" s="78">
        <f t="shared" si="162"/>
        <v>0</v>
      </c>
      <c r="Q401" s="78">
        <f t="shared" si="162"/>
        <v>0</v>
      </c>
      <c r="R401" s="78">
        <f t="shared" si="162"/>
        <v>0</v>
      </c>
      <c r="S401" s="78">
        <f t="shared" si="162"/>
        <v>0</v>
      </c>
      <c r="T401" s="134">
        <f t="shared" si="162"/>
        <v>0</v>
      </c>
    </row>
    <row r="402" spans="1:977" ht="37.5">
      <c r="B402" s="114"/>
      <c r="C402" s="39" t="s">
        <v>105</v>
      </c>
      <c r="D402" s="39">
        <v>921</v>
      </c>
      <c r="E402" s="135" t="s">
        <v>17</v>
      </c>
      <c r="F402" s="135" t="s">
        <v>33</v>
      </c>
      <c r="G402" s="83">
        <v>5020000190</v>
      </c>
      <c r="H402" s="84"/>
      <c r="I402" s="87">
        <f t="shared" si="138"/>
        <v>17643100</v>
      </c>
      <c r="J402" s="87">
        <f t="shared" ref="J402:T402" si="163">J403+J404+J405</f>
        <v>17643100</v>
      </c>
      <c r="K402" s="87">
        <f t="shared" si="163"/>
        <v>0</v>
      </c>
      <c r="L402" s="78">
        <f t="shared" si="163"/>
        <v>0</v>
      </c>
      <c r="M402" s="78">
        <f t="shared" si="163"/>
        <v>0</v>
      </c>
      <c r="N402" s="78">
        <f t="shared" si="163"/>
        <v>0</v>
      </c>
      <c r="O402" s="78">
        <f t="shared" si="163"/>
        <v>0</v>
      </c>
      <c r="P402" s="78">
        <f t="shared" si="163"/>
        <v>0</v>
      </c>
      <c r="Q402" s="78">
        <f t="shared" si="163"/>
        <v>0</v>
      </c>
      <c r="R402" s="78">
        <f t="shared" si="163"/>
        <v>0</v>
      </c>
      <c r="S402" s="78">
        <f t="shared" si="163"/>
        <v>0</v>
      </c>
      <c r="T402" s="134">
        <f t="shared" si="163"/>
        <v>0</v>
      </c>
    </row>
    <row r="403" spans="1:977" ht="93.75">
      <c r="B403" s="114"/>
      <c r="C403" s="39" t="s">
        <v>106</v>
      </c>
      <c r="D403" s="39">
        <v>921</v>
      </c>
      <c r="E403" s="135" t="s">
        <v>17</v>
      </c>
      <c r="F403" s="135" t="s">
        <v>33</v>
      </c>
      <c r="G403" s="83">
        <v>5020000190</v>
      </c>
      <c r="H403" s="84" t="s">
        <v>107</v>
      </c>
      <c r="I403" s="87">
        <f t="shared" si="138"/>
        <v>17634700</v>
      </c>
      <c r="J403" s="87">
        <v>17634700</v>
      </c>
      <c r="K403" s="87"/>
      <c r="L403" s="78"/>
      <c r="M403" s="78"/>
      <c r="N403" s="78"/>
      <c r="O403" s="78"/>
      <c r="P403" s="78"/>
      <c r="Q403" s="78"/>
      <c r="R403" s="78"/>
      <c r="S403" s="78"/>
      <c r="T403" s="134"/>
    </row>
    <row r="404" spans="1:977" ht="37.5" hidden="1">
      <c r="B404" s="114"/>
      <c r="C404" s="39" t="s">
        <v>109</v>
      </c>
      <c r="D404" s="39">
        <v>921</v>
      </c>
      <c r="E404" s="135" t="s">
        <v>17</v>
      </c>
      <c r="F404" s="135" t="s">
        <v>33</v>
      </c>
      <c r="G404" s="83">
        <v>5020000190</v>
      </c>
      <c r="H404" s="84" t="s">
        <v>110</v>
      </c>
      <c r="I404" s="87">
        <f t="shared" si="138"/>
        <v>0</v>
      </c>
      <c r="J404" s="87"/>
      <c r="K404" s="87"/>
      <c r="L404" s="78"/>
      <c r="M404" s="78"/>
      <c r="N404" s="78"/>
      <c r="O404" s="78"/>
      <c r="P404" s="78"/>
      <c r="Q404" s="78"/>
      <c r="R404" s="78"/>
      <c r="S404" s="78"/>
      <c r="T404" s="134"/>
    </row>
    <row r="405" spans="1:977">
      <c r="B405" s="114"/>
      <c r="C405" s="39" t="s">
        <v>112</v>
      </c>
      <c r="D405" s="39">
        <v>921</v>
      </c>
      <c r="E405" s="135" t="s">
        <v>17</v>
      </c>
      <c r="F405" s="135" t="s">
        <v>33</v>
      </c>
      <c r="G405" s="83">
        <v>5020000190</v>
      </c>
      <c r="H405" s="84" t="s">
        <v>113</v>
      </c>
      <c r="I405" s="87">
        <f t="shared" si="138"/>
        <v>8400</v>
      </c>
      <c r="J405" s="87">
        <v>8400</v>
      </c>
      <c r="K405" s="87"/>
      <c r="L405" s="78"/>
      <c r="M405" s="78"/>
      <c r="N405" s="78"/>
      <c r="O405" s="78"/>
      <c r="P405" s="78"/>
      <c r="Q405" s="78"/>
      <c r="R405" s="78"/>
      <c r="S405" s="78"/>
      <c r="T405" s="134"/>
    </row>
    <row r="406" spans="1:977" ht="37.5">
      <c r="B406" s="114"/>
      <c r="C406" s="39" t="s">
        <v>122</v>
      </c>
      <c r="D406" s="39">
        <v>921</v>
      </c>
      <c r="E406" s="135" t="s">
        <v>17</v>
      </c>
      <c r="F406" s="135" t="s">
        <v>33</v>
      </c>
      <c r="G406" s="83">
        <v>5030000000</v>
      </c>
      <c r="H406" s="84"/>
      <c r="I406" s="87">
        <f t="shared" si="138"/>
        <v>3201600</v>
      </c>
      <c r="J406" s="87">
        <f t="shared" ref="J406:T407" si="164">J407</f>
        <v>3201600</v>
      </c>
      <c r="K406" s="87">
        <f t="shared" si="164"/>
        <v>0</v>
      </c>
      <c r="L406" s="78">
        <f t="shared" si="164"/>
        <v>0</v>
      </c>
      <c r="M406" s="78">
        <f t="shared" si="164"/>
        <v>0</v>
      </c>
      <c r="N406" s="78">
        <f t="shared" si="164"/>
        <v>0</v>
      </c>
      <c r="O406" s="78">
        <f t="shared" si="164"/>
        <v>0</v>
      </c>
      <c r="P406" s="78">
        <f t="shared" si="164"/>
        <v>0</v>
      </c>
      <c r="Q406" s="78">
        <f t="shared" si="164"/>
        <v>0</v>
      </c>
      <c r="R406" s="78">
        <f t="shared" si="164"/>
        <v>0</v>
      </c>
      <c r="S406" s="78">
        <f t="shared" si="164"/>
        <v>0</v>
      </c>
      <c r="T406" s="134">
        <f t="shared" si="164"/>
        <v>0</v>
      </c>
    </row>
    <row r="407" spans="1:977" ht="37.5">
      <c r="B407" s="114"/>
      <c r="C407" s="39" t="s">
        <v>123</v>
      </c>
      <c r="D407" s="39">
        <v>921</v>
      </c>
      <c r="E407" s="135" t="s">
        <v>17</v>
      </c>
      <c r="F407" s="135" t="s">
        <v>33</v>
      </c>
      <c r="G407" s="83">
        <v>5030010030</v>
      </c>
      <c r="H407" s="84"/>
      <c r="I407" s="87">
        <f t="shared" si="138"/>
        <v>3201600</v>
      </c>
      <c r="J407" s="87">
        <f t="shared" si="164"/>
        <v>3201600</v>
      </c>
      <c r="K407" s="87">
        <f t="shared" si="164"/>
        <v>0</v>
      </c>
      <c r="L407" s="78">
        <f t="shared" si="164"/>
        <v>0</v>
      </c>
      <c r="M407" s="78">
        <f t="shared" si="164"/>
        <v>0</v>
      </c>
      <c r="N407" s="78">
        <f t="shared" si="164"/>
        <v>0</v>
      </c>
      <c r="O407" s="78">
        <f t="shared" si="164"/>
        <v>0</v>
      </c>
      <c r="P407" s="78">
        <f t="shared" si="164"/>
        <v>0</v>
      </c>
      <c r="Q407" s="78">
        <f t="shared" si="164"/>
        <v>0</v>
      </c>
      <c r="R407" s="78">
        <f t="shared" si="164"/>
        <v>0</v>
      </c>
      <c r="S407" s="78">
        <f t="shared" si="164"/>
        <v>0</v>
      </c>
      <c r="T407" s="134">
        <f t="shared" si="164"/>
        <v>0</v>
      </c>
    </row>
    <row r="408" spans="1:977" ht="37.5">
      <c r="B408" s="114"/>
      <c r="C408" s="39" t="s">
        <v>109</v>
      </c>
      <c r="D408" s="39">
        <v>921</v>
      </c>
      <c r="E408" s="135" t="s">
        <v>17</v>
      </c>
      <c r="F408" s="135" t="s">
        <v>33</v>
      </c>
      <c r="G408" s="83">
        <v>5030010030</v>
      </c>
      <c r="H408" s="84" t="s">
        <v>110</v>
      </c>
      <c r="I408" s="87">
        <f t="shared" si="138"/>
        <v>3201600</v>
      </c>
      <c r="J408" s="87">
        <v>3201600</v>
      </c>
      <c r="K408" s="87"/>
      <c r="L408" s="78"/>
      <c r="M408" s="78"/>
      <c r="N408" s="78"/>
      <c r="O408" s="78"/>
      <c r="P408" s="78"/>
      <c r="Q408" s="78"/>
      <c r="R408" s="78"/>
      <c r="S408" s="78"/>
      <c r="T408" s="134"/>
    </row>
    <row r="409" spans="1:977" ht="37.5">
      <c r="B409" s="114"/>
      <c r="C409" s="39" t="s">
        <v>372</v>
      </c>
      <c r="D409" s="39">
        <v>921</v>
      </c>
      <c r="E409" s="135" t="s">
        <v>17</v>
      </c>
      <c r="F409" s="135" t="s">
        <v>424</v>
      </c>
      <c r="G409" s="83">
        <v>9900000000</v>
      </c>
      <c r="H409" s="84"/>
      <c r="I409" s="87">
        <f t="shared" si="138"/>
        <v>4439240</v>
      </c>
      <c r="J409" s="87">
        <f>J410</f>
        <v>1400000</v>
      </c>
      <c r="K409" s="87">
        <f>K410</f>
        <v>0</v>
      </c>
      <c r="L409" s="78">
        <f t="shared" ref="L409:T409" si="165">L410+L412</f>
        <v>3000000</v>
      </c>
      <c r="M409" s="78">
        <f t="shared" si="165"/>
        <v>0</v>
      </c>
      <c r="N409" s="78">
        <f t="shared" si="165"/>
        <v>27000</v>
      </c>
      <c r="O409" s="78">
        <f t="shared" si="165"/>
        <v>5040</v>
      </c>
      <c r="P409" s="78">
        <f t="shared" si="165"/>
        <v>0</v>
      </c>
      <c r="Q409" s="78">
        <f t="shared" si="165"/>
        <v>0</v>
      </c>
      <c r="R409" s="78">
        <f t="shared" si="165"/>
        <v>0</v>
      </c>
      <c r="S409" s="78">
        <f t="shared" si="165"/>
        <v>7200</v>
      </c>
      <c r="T409" s="134">
        <f t="shared" si="165"/>
        <v>0</v>
      </c>
    </row>
    <row r="410" spans="1:977" ht="56.25">
      <c r="B410" s="114"/>
      <c r="C410" s="39" t="s">
        <v>374</v>
      </c>
      <c r="D410" s="39">
        <v>921</v>
      </c>
      <c r="E410" s="135" t="s">
        <v>17</v>
      </c>
      <c r="F410" s="135" t="s">
        <v>33</v>
      </c>
      <c r="G410" s="83">
        <v>9900010110</v>
      </c>
      <c r="H410" s="84"/>
      <c r="I410" s="87">
        <f t="shared" si="138"/>
        <v>1439240</v>
      </c>
      <c r="J410" s="87">
        <f>J411</f>
        <v>1400000</v>
      </c>
      <c r="K410" s="87">
        <f>K411</f>
        <v>0</v>
      </c>
      <c r="L410" s="78">
        <f t="shared" ref="L410:T410" si="166">L411</f>
        <v>0</v>
      </c>
      <c r="M410" s="78">
        <f t="shared" si="166"/>
        <v>0</v>
      </c>
      <c r="N410" s="78">
        <f t="shared" si="166"/>
        <v>27000</v>
      </c>
      <c r="O410" s="78">
        <f t="shared" si="166"/>
        <v>5040</v>
      </c>
      <c r="P410" s="78">
        <f t="shared" si="166"/>
        <v>0</v>
      </c>
      <c r="Q410" s="78">
        <f t="shared" si="166"/>
        <v>0</v>
      </c>
      <c r="R410" s="78">
        <f t="shared" si="166"/>
        <v>0</v>
      </c>
      <c r="S410" s="78">
        <f t="shared" si="166"/>
        <v>7200</v>
      </c>
      <c r="T410" s="134">
        <f t="shared" si="166"/>
        <v>0</v>
      </c>
    </row>
    <row r="411" spans="1:977" ht="37.5">
      <c r="B411" s="114"/>
      <c r="C411" s="39" t="s">
        <v>109</v>
      </c>
      <c r="D411" s="39">
        <v>921</v>
      </c>
      <c r="E411" s="135" t="s">
        <v>17</v>
      </c>
      <c r="F411" s="135" t="s">
        <v>33</v>
      </c>
      <c r="G411" s="83">
        <v>9900010110</v>
      </c>
      <c r="H411" s="84" t="s">
        <v>110</v>
      </c>
      <c r="I411" s="87">
        <f t="shared" si="138"/>
        <v>1439240</v>
      </c>
      <c r="J411" s="87">
        <v>1400000</v>
      </c>
      <c r="K411" s="87"/>
      <c r="L411" s="78"/>
      <c r="M411" s="78"/>
      <c r="N411" s="78">
        <v>27000</v>
      </c>
      <c r="O411" s="78">
        <v>5040</v>
      </c>
      <c r="P411" s="78"/>
      <c r="Q411" s="78"/>
      <c r="R411" s="78"/>
      <c r="S411" s="78">
        <v>7200</v>
      </c>
      <c r="T411" s="134"/>
    </row>
    <row r="412" spans="1:977">
      <c r="B412" s="114"/>
      <c r="C412" s="39" t="s">
        <v>376</v>
      </c>
      <c r="D412" s="39">
        <v>921</v>
      </c>
      <c r="E412" s="135" t="s">
        <v>17</v>
      </c>
      <c r="F412" s="135" t="s">
        <v>33</v>
      </c>
      <c r="G412" s="83">
        <v>9900010510</v>
      </c>
      <c r="H412" s="84"/>
      <c r="I412" s="87">
        <f t="shared" si="138"/>
        <v>3000000</v>
      </c>
      <c r="J412" s="87"/>
      <c r="K412" s="87"/>
      <c r="L412" s="78">
        <f t="shared" ref="L412:T412" si="167">L413</f>
        <v>3000000</v>
      </c>
      <c r="M412" s="78">
        <f t="shared" si="167"/>
        <v>0</v>
      </c>
      <c r="N412" s="78">
        <f t="shared" si="167"/>
        <v>0</v>
      </c>
      <c r="O412" s="78">
        <f t="shared" si="167"/>
        <v>0</v>
      </c>
      <c r="P412" s="78">
        <f t="shared" si="167"/>
        <v>0</v>
      </c>
      <c r="Q412" s="78">
        <f t="shared" si="167"/>
        <v>0</v>
      </c>
      <c r="R412" s="78">
        <f t="shared" si="167"/>
        <v>0</v>
      </c>
      <c r="S412" s="78">
        <f t="shared" si="167"/>
        <v>0</v>
      </c>
      <c r="T412" s="134">
        <f t="shared" si="167"/>
        <v>0</v>
      </c>
    </row>
    <row r="413" spans="1:977" ht="37.5">
      <c r="B413" s="114"/>
      <c r="C413" s="39" t="s">
        <v>109</v>
      </c>
      <c r="D413" s="39">
        <v>921</v>
      </c>
      <c r="E413" s="135" t="s">
        <v>17</v>
      </c>
      <c r="F413" s="135" t="s">
        <v>33</v>
      </c>
      <c r="G413" s="83">
        <v>9900010510</v>
      </c>
      <c r="H413" s="84" t="s">
        <v>110</v>
      </c>
      <c r="I413" s="87">
        <f t="shared" si="138"/>
        <v>3000000</v>
      </c>
      <c r="J413" s="87"/>
      <c r="K413" s="87"/>
      <c r="L413" s="78">
        <v>3000000</v>
      </c>
      <c r="M413" s="78">
        <v>0</v>
      </c>
      <c r="N413" s="78">
        <v>0</v>
      </c>
      <c r="O413" s="78">
        <v>0</v>
      </c>
      <c r="P413" s="78">
        <v>0</v>
      </c>
      <c r="Q413" s="78">
        <v>0</v>
      </c>
      <c r="R413" s="78">
        <v>0</v>
      </c>
      <c r="S413" s="78">
        <v>0</v>
      </c>
      <c r="T413" s="134">
        <v>0</v>
      </c>
    </row>
    <row r="414" spans="1:977" s="113" customFormat="1" ht="56.25">
      <c r="A414" s="111"/>
      <c r="B414" s="114" t="s">
        <v>71</v>
      </c>
      <c r="C414" s="30" t="s">
        <v>425</v>
      </c>
      <c r="D414" s="30">
        <v>925</v>
      </c>
      <c r="E414" s="138"/>
      <c r="F414" s="138"/>
      <c r="G414" s="90"/>
      <c r="H414" s="91"/>
      <c r="I414" s="128">
        <f t="shared" si="138"/>
        <v>3332403318</v>
      </c>
      <c r="J414" s="128">
        <f t="shared" ref="J414:R414" si="168">J422+J582+J415</f>
        <v>2674886000</v>
      </c>
      <c r="K414" s="128">
        <f t="shared" si="168"/>
        <v>197944000</v>
      </c>
      <c r="L414" s="76">
        <f t="shared" si="168"/>
        <v>105272600</v>
      </c>
      <c r="M414" s="76">
        <f t="shared" si="168"/>
        <v>42101100</v>
      </c>
      <c r="N414" s="76">
        <f t="shared" si="168"/>
        <v>234173488</v>
      </c>
      <c r="O414" s="76">
        <f t="shared" si="168"/>
        <v>9569730</v>
      </c>
      <c r="P414" s="76">
        <f t="shared" si="168"/>
        <v>0</v>
      </c>
      <c r="Q414" s="76">
        <f t="shared" si="168"/>
        <v>2577800.0000000005</v>
      </c>
      <c r="R414" s="76">
        <f t="shared" si="168"/>
        <v>31025100</v>
      </c>
      <c r="S414" s="76">
        <f>S422+S582+S415+S588</f>
        <v>34853500</v>
      </c>
      <c r="T414" s="130">
        <f>T422+T582+T415</f>
        <v>0</v>
      </c>
      <c r="AKO414" s="42"/>
    </row>
    <row r="415" spans="1:977" s="113" customFormat="1">
      <c r="A415" s="111"/>
      <c r="B415" s="114"/>
      <c r="C415" s="39" t="s">
        <v>16</v>
      </c>
      <c r="D415" s="39">
        <v>925</v>
      </c>
      <c r="E415" s="135" t="s">
        <v>17</v>
      </c>
      <c r="F415" s="135" t="s">
        <v>88</v>
      </c>
      <c r="G415" s="83"/>
      <c r="H415" s="84"/>
      <c r="I415" s="87">
        <f t="shared" si="138"/>
        <v>2500000</v>
      </c>
      <c r="J415" s="87">
        <f t="shared" ref="J415:T418" si="169">J416</f>
        <v>2500000</v>
      </c>
      <c r="K415" s="87">
        <f t="shared" si="169"/>
        <v>0</v>
      </c>
      <c r="L415" s="78">
        <f t="shared" si="169"/>
        <v>0</v>
      </c>
      <c r="M415" s="78">
        <f t="shared" si="169"/>
        <v>0</v>
      </c>
      <c r="N415" s="78">
        <f t="shared" si="169"/>
        <v>0</v>
      </c>
      <c r="O415" s="78">
        <f t="shared" si="169"/>
        <v>0</v>
      </c>
      <c r="P415" s="78">
        <f t="shared" si="169"/>
        <v>0</v>
      </c>
      <c r="Q415" s="78">
        <f t="shared" si="169"/>
        <v>0</v>
      </c>
      <c r="R415" s="78">
        <f t="shared" si="169"/>
        <v>0</v>
      </c>
      <c r="S415" s="78">
        <f t="shared" si="169"/>
        <v>0</v>
      </c>
      <c r="T415" s="134">
        <f t="shared" si="169"/>
        <v>0</v>
      </c>
    </row>
    <row r="416" spans="1:977" s="113" customFormat="1">
      <c r="A416" s="111"/>
      <c r="B416" s="114"/>
      <c r="C416" s="39" t="s">
        <v>32</v>
      </c>
      <c r="D416" s="39">
        <v>925</v>
      </c>
      <c r="E416" s="135" t="s">
        <v>17</v>
      </c>
      <c r="F416" s="135" t="s">
        <v>33</v>
      </c>
      <c r="G416" s="83"/>
      <c r="H416" s="84"/>
      <c r="I416" s="87">
        <f t="shared" si="138"/>
        <v>2500000</v>
      </c>
      <c r="J416" s="87">
        <f t="shared" si="169"/>
        <v>2500000</v>
      </c>
      <c r="K416" s="87">
        <f t="shared" si="169"/>
        <v>0</v>
      </c>
      <c r="L416" s="78">
        <f t="shared" si="169"/>
        <v>0</v>
      </c>
      <c r="M416" s="78">
        <f t="shared" si="169"/>
        <v>0</v>
      </c>
      <c r="N416" s="78">
        <f t="shared" si="169"/>
        <v>0</v>
      </c>
      <c r="O416" s="78">
        <f t="shared" si="169"/>
        <v>0</v>
      </c>
      <c r="P416" s="78">
        <f t="shared" si="169"/>
        <v>0</v>
      </c>
      <c r="Q416" s="78">
        <f t="shared" si="169"/>
        <v>0</v>
      </c>
      <c r="R416" s="78">
        <f t="shared" si="169"/>
        <v>0</v>
      </c>
      <c r="S416" s="78">
        <f t="shared" si="169"/>
        <v>0</v>
      </c>
      <c r="T416" s="134">
        <f t="shared" si="169"/>
        <v>0</v>
      </c>
    </row>
    <row r="417" spans="1:20" s="113" customFormat="1" ht="37.5">
      <c r="A417" s="111"/>
      <c r="B417" s="114"/>
      <c r="C417" s="39" t="s">
        <v>103</v>
      </c>
      <c r="D417" s="39">
        <v>925</v>
      </c>
      <c r="E417" s="135" t="s">
        <v>17</v>
      </c>
      <c r="F417" s="135" t="s">
        <v>33</v>
      </c>
      <c r="G417" s="83">
        <v>5000000000</v>
      </c>
      <c r="H417" s="84"/>
      <c r="I417" s="87">
        <f t="shared" ref="I417:I480" si="170">SUM(J417:T417)</f>
        <v>2500000</v>
      </c>
      <c r="J417" s="87">
        <f t="shared" si="169"/>
        <v>2500000</v>
      </c>
      <c r="K417" s="87">
        <f t="shared" si="169"/>
        <v>0</v>
      </c>
      <c r="L417" s="78">
        <f t="shared" si="169"/>
        <v>0</v>
      </c>
      <c r="M417" s="78">
        <f t="shared" si="169"/>
        <v>0</v>
      </c>
      <c r="N417" s="78">
        <f t="shared" si="169"/>
        <v>0</v>
      </c>
      <c r="O417" s="78">
        <f t="shared" si="169"/>
        <v>0</v>
      </c>
      <c r="P417" s="78">
        <f t="shared" si="169"/>
        <v>0</v>
      </c>
      <c r="Q417" s="78">
        <f t="shared" si="169"/>
        <v>0</v>
      </c>
      <c r="R417" s="78">
        <f t="shared" si="169"/>
        <v>0</v>
      </c>
      <c r="S417" s="78">
        <f t="shared" si="169"/>
        <v>0</v>
      </c>
      <c r="T417" s="134">
        <f t="shared" si="169"/>
        <v>0</v>
      </c>
    </row>
    <row r="418" spans="1:20" s="113" customFormat="1" ht="37.5">
      <c r="A418" s="111"/>
      <c r="B418" s="114"/>
      <c r="C418" s="39" t="s">
        <v>122</v>
      </c>
      <c r="D418" s="39">
        <v>925</v>
      </c>
      <c r="E418" s="135" t="s">
        <v>17</v>
      </c>
      <c r="F418" s="135" t="s">
        <v>33</v>
      </c>
      <c r="G418" s="83">
        <v>5030000000</v>
      </c>
      <c r="H418" s="84"/>
      <c r="I418" s="87">
        <f t="shared" si="170"/>
        <v>2500000</v>
      </c>
      <c r="J418" s="87">
        <f t="shared" si="169"/>
        <v>2500000</v>
      </c>
      <c r="K418" s="87">
        <f t="shared" si="169"/>
        <v>0</v>
      </c>
      <c r="L418" s="78">
        <f t="shared" si="169"/>
        <v>0</v>
      </c>
      <c r="M418" s="78">
        <f t="shared" si="169"/>
        <v>0</v>
      </c>
      <c r="N418" s="78">
        <f t="shared" si="169"/>
        <v>0</v>
      </c>
      <c r="O418" s="78">
        <f t="shared" si="169"/>
        <v>0</v>
      </c>
      <c r="P418" s="78">
        <f t="shared" si="169"/>
        <v>0</v>
      </c>
      <c r="Q418" s="78">
        <f t="shared" si="169"/>
        <v>0</v>
      </c>
      <c r="R418" s="78">
        <f t="shared" si="169"/>
        <v>0</v>
      </c>
      <c r="S418" s="78">
        <f t="shared" si="169"/>
        <v>0</v>
      </c>
      <c r="T418" s="134">
        <f t="shared" si="169"/>
        <v>0</v>
      </c>
    </row>
    <row r="419" spans="1:20" s="113" customFormat="1" ht="37.5">
      <c r="A419" s="111"/>
      <c r="B419" s="114"/>
      <c r="C419" s="39" t="s">
        <v>123</v>
      </c>
      <c r="D419" s="39">
        <v>925</v>
      </c>
      <c r="E419" s="135" t="s">
        <v>17</v>
      </c>
      <c r="F419" s="135" t="s">
        <v>33</v>
      </c>
      <c r="G419" s="83">
        <v>5030010030</v>
      </c>
      <c r="H419" s="84"/>
      <c r="I419" s="87">
        <f t="shared" si="170"/>
        <v>2500000</v>
      </c>
      <c r="J419" s="87">
        <f t="shared" ref="J419:T419" si="171">J420+J421</f>
        <v>2500000</v>
      </c>
      <c r="K419" s="87">
        <f t="shared" si="171"/>
        <v>0</v>
      </c>
      <c r="L419" s="78">
        <f t="shared" si="171"/>
        <v>0</v>
      </c>
      <c r="M419" s="78">
        <f t="shared" si="171"/>
        <v>0</v>
      </c>
      <c r="N419" s="78">
        <f t="shared" si="171"/>
        <v>0</v>
      </c>
      <c r="O419" s="78">
        <f t="shared" si="171"/>
        <v>0</v>
      </c>
      <c r="P419" s="78">
        <f t="shared" si="171"/>
        <v>0</v>
      </c>
      <c r="Q419" s="78">
        <f t="shared" si="171"/>
        <v>0</v>
      </c>
      <c r="R419" s="78">
        <f t="shared" si="171"/>
        <v>0</v>
      </c>
      <c r="S419" s="78">
        <f t="shared" si="171"/>
        <v>0</v>
      </c>
      <c r="T419" s="134">
        <f t="shared" si="171"/>
        <v>0</v>
      </c>
    </row>
    <row r="420" spans="1:20" s="113" customFormat="1" ht="37.5">
      <c r="A420" s="111"/>
      <c r="B420" s="114"/>
      <c r="C420" s="39" t="s">
        <v>109</v>
      </c>
      <c r="D420" s="39">
        <v>925</v>
      </c>
      <c r="E420" s="135" t="s">
        <v>17</v>
      </c>
      <c r="F420" s="135" t="s">
        <v>33</v>
      </c>
      <c r="G420" s="83">
        <v>5030010030</v>
      </c>
      <c r="H420" s="84" t="s">
        <v>110</v>
      </c>
      <c r="I420" s="87">
        <f t="shared" si="170"/>
        <v>2485000</v>
      </c>
      <c r="J420" s="87">
        <v>2485000</v>
      </c>
      <c r="K420" s="87"/>
      <c r="L420" s="78"/>
      <c r="M420" s="78"/>
      <c r="N420" s="78"/>
      <c r="O420" s="78"/>
      <c r="P420" s="78"/>
      <c r="Q420" s="78"/>
      <c r="R420" s="78"/>
      <c r="S420" s="78"/>
      <c r="T420" s="134"/>
    </row>
    <row r="421" spans="1:20" s="113" customFormat="1">
      <c r="A421" s="111"/>
      <c r="B421" s="114"/>
      <c r="C421" s="39" t="s">
        <v>112</v>
      </c>
      <c r="D421" s="39">
        <v>925</v>
      </c>
      <c r="E421" s="135" t="s">
        <v>17</v>
      </c>
      <c r="F421" s="135" t="s">
        <v>33</v>
      </c>
      <c r="G421" s="83">
        <v>5030010030</v>
      </c>
      <c r="H421" s="84" t="s">
        <v>113</v>
      </c>
      <c r="I421" s="87">
        <f t="shared" si="170"/>
        <v>15000</v>
      </c>
      <c r="J421" s="87">
        <v>15000</v>
      </c>
      <c r="K421" s="87"/>
      <c r="L421" s="78"/>
      <c r="M421" s="78"/>
      <c r="N421" s="78"/>
      <c r="O421" s="78"/>
      <c r="P421" s="78"/>
      <c r="Q421" s="78"/>
      <c r="R421" s="78"/>
      <c r="S421" s="78"/>
      <c r="T421" s="134"/>
    </row>
    <row r="422" spans="1:20">
      <c r="B422" s="114"/>
      <c r="C422" s="39" t="s">
        <v>58</v>
      </c>
      <c r="D422" s="39">
        <v>925</v>
      </c>
      <c r="E422" s="135" t="s">
        <v>59</v>
      </c>
      <c r="F422" s="135" t="s">
        <v>88</v>
      </c>
      <c r="G422" s="83"/>
      <c r="H422" s="89"/>
      <c r="I422" s="87">
        <f t="shared" si="170"/>
        <v>3258025039</v>
      </c>
      <c r="J422" s="87">
        <f t="shared" ref="J422:Q422" si="172">J423+J455+J511+J533</f>
        <v>2658406900</v>
      </c>
      <c r="K422" s="87">
        <f t="shared" si="172"/>
        <v>197944000</v>
      </c>
      <c r="L422" s="78">
        <f t="shared" si="172"/>
        <v>105272600</v>
      </c>
      <c r="M422" s="78">
        <f t="shared" si="172"/>
        <v>42101100</v>
      </c>
      <c r="N422" s="78">
        <f t="shared" si="172"/>
        <v>234173488</v>
      </c>
      <c r="O422" s="78">
        <f t="shared" si="172"/>
        <v>9569730</v>
      </c>
      <c r="P422" s="78">
        <f t="shared" si="172"/>
        <v>0</v>
      </c>
      <c r="Q422" s="78">
        <f t="shared" si="172"/>
        <v>2577800.0000000005</v>
      </c>
      <c r="R422" s="78">
        <f>R423+R455+R511+R533+R528</f>
        <v>31025100</v>
      </c>
      <c r="S422" s="78">
        <f>S423+S455+S511+S533+S528</f>
        <v>-23045679</v>
      </c>
      <c r="T422" s="134">
        <f>T423+T455+T511+T533</f>
        <v>0</v>
      </c>
    </row>
    <row r="423" spans="1:20">
      <c r="B423" s="114"/>
      <c r="C423" s="39" t="s">
        <v>60</v>
      </c>
      <c r="D423" s="39">
        <v>925</v>
      </c>
      <c r="E423" s="135" t="s">
        <v>59</v>
      </c>
      <c r="F423" s="135" t="s">
        <v>17</v>
      </c>
      <c r="G423" s="83"/>
      <c r="H423" s="89"/>
      <c r="I423" s="87">
        <f t="shared" si="170"/>
        <v>1023246954.0700001</v>
      </c>
      <c r="J423" s="87">
        <f t="shared" ref="J423:T423" si="173">J424+J451</f>
        <v>883529200</v>
      </c>
      <c r="K423" s="87">
        <f t="shared" si="173"/>
        <v>16062300</v>
      </c>
      <c r="L423" s="78">
        <f t="shared" si="173"/>
        <v>65772600</v>
      </c>
      <c r="M423" s="78">
        <f t="shared" si="173"/>
        <v>7948800</v>
      </c>
      <c r="N423" s="78">
        <f t="shared" si="173"/>
        <v>22573406</v>
      </c>
      <c r="O423" s="78">
        <f t="shared" si="173"/>
        <v>-58800.000000000007</v>
      </c>
      <c r="P423" s="78">
        <f t="shared" si="173"/>
        <v>0</v>
      </c>
      <c r="Q423" s="78">
        <f t="shared" si="173"/>
        <v>-3071751.9299999997</v>
      </c>
      <c r="R423" s="78">
        <f t="shared" si="173"/>
        <v>1805700</v>
      </c>
      <c r="S423" s="78">
        <f t="shared" si="173"/>
        <v>28685500</v>
      </c>
      <c r="T423" s="134">
        <f t="shared" si="173"/>
        <v>0</v>
      </c>
    </row>
    <row r="424" spans="1:20">
      <c r="B424" s="114"/>
      <c r="C424" s="39" t="s">
        <v>175</v>
      </c>
      <c r="D424" s="39">
        <v>925</v>
      </c>
      <c r="E424" s="135" t="s">
        <v>59</v>
      </c>
      <c r="F424" s="135" t="s">
        <v>17</v>
      </c>
      <c r="G424" s="83">
        <v>5800000000</v>
      </c>
      <c r="H424" s="89"/>
      <c r="I424" s="87">
        <f t="shared" si="170"/>
        <v>1022256834.6900001</v>
      </c>
      <c r="J424" s="87">
        <f t="shared" ref="J424:T424" si="174">J425+J439</f>
        <v>882529200</v>
      </c>
      <c r="K424" s="87">
        <f t="shared" si="174"/>
        <v>16062300</v>
      </c>
      <c r="L424" s="78">
        <f t="shared" si="174"/>
        <v>65772600</v>
      </c>
      <c r="M424" s="78">
        <f t="shared" si="174"/>
        <v>7948800</v>
      </c>
      <c r="N424" s="78">
        <f t="shared" si="174"/>
        <v>22573406</v>
      </c>
      <c r="O424" s="78">
        <f t="shared" si="174"/>
        <v>-48919.380000000005</v>
      </c>
      <c r="P424" s="78">
        <f t="shared" si="174"/>
        <v>0</v>
      </c>
      <c r="Q424" s="78">
        <f t="shared" si="174"/>
        <v>-3071751.9299999997</v>
      </c>
      <c r="R424" s="78">
        <f t="shared" si="174"/>
        <v>1805700</v>
      </c>
      <c r="S424" s="78">
        <f t="shared" si="174"/>
        <v>28685500</v>
      </c>
      <c r="T424" s="134">
        <f t="shared" si="174"/>
        <v>0</v>
      </c>
    </row>
    <row r="425" spans="1:20">
      <c r="B425" s="114"/>
      <c r="C425" s="39" t="s">
        <v>176</v>
      </c>
      <c r="D425" s="39">
        <v>925</v>
      </c>
      <c r="E425" s="135" t="s">
        <v>59</v>
      </c>
      <c r="F425" s="135" t="s">
        <v>17</v>
      </c>
      <c r="G425" s="83">
        <v>5810000000</v>
      </c>
      <c r="H425" s="89"/>
      <c r="I425" s="87">
        <f t="shared" si="170"/>
        <v>1009954734.6900001</v>
      </c>
      <c r="J425" s="87">
        <f>J430+J432+J426+J428+J436</f>
        <v>870292100</v>
      </c>
      <c r="K425" s="87">
        <f>K430+K432+K426+K428+K436</f>
        <v>13664986</v>
      </c>
      <c r="L425" s="78">
        <f>L430+L432+L426+L428+L436</f>
        <v>65772600</v>
      </c>
      <c r="M425" s="78">
        <f>M430+M432+M426+M428+M436</f>
        <v>7464400</v>
      </c>
      <c r="N425" s="78">
        <f>N430+N432+N426+N428+N436+N434</f>
        <v>22573406</v>
      </c>
      <c r="O425" s="78">
        <f t="shared" ref="O425:T425" si="175">O430+O432+O426+O428+O436</f>
        <v>425600</v>
      </c>
      <c r="P425" s="78">
        <f t="shared" si="175"/>
        <v>0</v>
      </c>
      <c r="Q425" s="78">
        <f t="shared" si="175"/>
        <v>-674437.92999999993</v>
      </c>
      <c r="R425" s="78">
        <f t="shared" si="175"/>
        <v>1805700</v>
      </c>
      <c r="S425" s="78">
        <f t="shared" si="175"/>
        <v>28630380.620000001</v>
      </c>
      <c r="T425" s="134">
        <f t="shared" si="175"/>
        <v>0</v>
      </c>
    </row>
    <row r="426" spans="1:20" ht="37.5">
      <c r="B426" s="114"/>
      <c r="C426" s="39" t="s">
        <v>136</v>
      </c>
      <c r="D426" s="39">
        <v>925</v>
      </c>
      <c r="E426" s="135" t="s">
        <v>59</v>
      </c>
      <c r="F426" s="135" t="s">
        <v>17</v>
      </c>
      <c r="G426" s="83">
        <v>5810000590</v>
      </c>
      <c r="H426" s="89"/>
      <c r="I426" s="87">
        <f t="shared" si="170"/>
        <v>305179542.69</v>
      </c>
      <c r="J426" s="87">
        <f t="shared" ref="J426:T426" si="176">J427</f>
        <v>237304700</v>
      </c>
      <c r="K426" s="87">
        <f t="shared" si="176"/>
        <v>0</v>
      </c>
      <c r="L426" s="78">
        <f t="shared" si="176"/>
        <v>63420600</v>
      </c>
      <c r="M426" s="78">
        <f t="shared" si="176"/>
        <v>4201200</v>
      </c>
      <c r="N426" s="78">
        <f t="shared" si="176"/>
        <v>-2194700</v>
      </c>
      <c r="O426" s="78">
        <f t="shared" si="176"/>
        <v>340500</v>
      </c>
      <c r="P426" s="78">
        <f t="shared" si="176"/>
        <v>0</v>
      </c>
      <c r="Q426" s="78">
        <f t="shared" si="176"/>
        <v>-316137.93</v>
      </c>
      <c r="R426" s="78">
        <f t="shared" si="176"/>
        <v>2162900</v>
      </c>
      <c r="S426" s="78">
        <f t="shared" si="176"/>
        <v>260480.62</v>
      </c>
      <c r="T426" s="134">
        <f t="shared" si="176"/>
        <v>0</v>
      </c>
    </row>
    <row r="427" spans="1:20" ht="37.5">
      <c r="B427" s="114"/>
      <c r="C427" s="39" t="s">
        <v>152</v>
      </c>
      <c r="D427" s="39">
        <v>925</v>
      </c>
      <c r="E427" s="135" t="s">
        <v>59</v>
      </c>
      <c r="F427" s="135" t="s">
        <v>17</v>
      </c>
      <c r="G427" s="83">
        <v>5810000590</v>
      </c>
      <c r="H427" s="89">
        <v>600</v>
      </c>
      <c r="I427" s="87">
        <f t="shared" si="170"/>
        <v>305179542.69</v>
      </c>
      <c r="J427" s="87">
        <v>237304700</v>
      </c>
      <c r="K427" s="87"/>
      <c r="L427" s="78">
        <v>63420600</v>
      </c>
      <c r="M427" s="78">
        <v>4201200</v>
      </c>
      <c r="N427" s="78">
        <v>-2194700</v>
      </c>
      <c r="O427" s="78">
        <v>340500</v>
      </c>
      <c r="P427" s="78">
        <v>0</v>
      </c>
      <c r="Q427" s="78">
        <v>-316137.93</v>
      </c>
      <c r="R427" s="78">
        <v>2162900</v>
      </c>
      <c r="S427" s="78">
        <v>260480.62</v>
      </c>
      <c r="T427" s="134">
        <v>0</v>
      </c>
    </row>
    <row r="428" spans="1:20">
      <c r="B428" s="114"/>
      <c r="C428" s="39" t="s">
        <v>179</v>
      </c>
      <c r="D428" s="39">
        <v>925</v>
      </c>
      <c r="E428" s="135" t="s">
        <v>59</v>
      </c>
      <c r="F428" s="135" t="s">
        <v>17</v>
      </c>
      <c r="G428" s="83">
        <v>5810009020</v>
      </c>
      <c r="H428" s="89"/>
      <c r="I428" s="87">
        <f t="shared" si="170"/>
        <v>553400</v>
      </c>
      <c r="J428" s="87">
        <f t="shared" ref="J428:T428" si="177">J429</f>
        <v>0</v>
      </c>
      <c r="K428" s="87">
        <f t="shared" si="177"/>
        <v>0</v>
      </c>
      <c r="L428" s="78">
        <f t="shared" si="177"/>
        <v>0</v>
      </c>
      <c r="M428" s="78">
        <f t="shared" si="177"/>
        <v>0</v>
      </c>
      <c r="N428" s="78">
        <f t="shared" si="177"/>
        <v>30000</v>
      </c>
      <c r="O428" s="78">
        <f t="shared" si="177"/>
        <v>484400</v>
      </c>
      <c r="P428" s="78">
        <f t="shared" si="177"/>
        <v>0</v>
      </c>
      <c r="Q428" s="78">
        <f t="shared" si="177"/>
        <v>39000</v>
      </c>
      <c r="R428" s="78">
        <f t="shared" si="177"/>
        <v>0</v>
      </c>
      <c r="S428" s="78">
        <f t="shared" si="177"/>
        <v>0</v>
      </c>
      <c r="T428" s="134">
        <f t="shared" si="177"/>
        <v>0</v>
      </c>
    </row>
    <row r="429" spans="1:20" ht="37.5">
      <c r="B429" s="114"/>
      <c r="C429" s="39" t="s">
        <v>152</v>
      </c>
      <c r="D429" s="39">
        <v>925</v>
      </c>
      <c r="E429" s="135" t="s">
        <v>59</v>
      </c>
      <c r="F429" s="135" t="s">
        <v>17</v>
      </c>
      <c r="G429" s="83">
        <v>5810009020</v>
      </c>
      <c r="H429" s="89">
        <v>600</v>
      </c>
      <c r="I429" s="87">
        <f t="shared" si="170"/>
        <v>553400</v>
      </c>
      <c r="J429" s="87"/>
      <c r="K429" s="87"/>
      <c r="L429" s="78"/>
      <c r="M429" s="78"/>
      <c r="N429" s="78">
        <v>30000</v>
      </c>
      <c r="O429" s="78">
        <v>484400</v>
      </c>
      <c r="P429" s="78"/>
      <c r="Q429" s="78">
        <v>39000</v>
      </c>
      <c r="R429" s="78"/>
      <c r="S429" s="78"/>
      <c r="T429" s="134"/>
    </row>
    <row r="430" spans="1:20" ht="150">
      <c r="B430" s="114"/>
      <c r="C430" s="39" t="s">
        <v>180</v>
      </c>
      <c r="D430" s="39">
        <v>925</v>
      </c>
      <c r="E430" s="135" t="s">
        <v>59</v>
      </c>
      <c r="F430" s="135" t="s">
        <v>17</v>
      </c>
      <c r="G430" s="83">
        <v>5810060820</v>
      </c>
      <c r="H430" s="89"/>
      <c r="I430" s="87">
        <f t="shared" si="170"/>
        <v>1278300</v>
      </c>
      <c r="J430" s="87">
        <f t="shared" ref="J430:T430" si="178">J431</f>
        <v>567800</v>
      </c>
      <c r="K430" s="87">
        <f t="shared" si="178"/>
        <v>0</v>
      </c>
      <c r="L430" s="78">
        <f t="shared" si="178"/>
        <v>0</v>
      </c>
      <c r="M430" s="78">
        <f t="shared" si="178"/>
        <v>0</v>
      </c>
      <c r="N430" s="78">
        <f t="shared" si="178"/>
        <v>0</v>
      </c>
      <c r="O430" s="78">
        <f t="shared" si="178"/>
        <v>0</v>
      </c>
      <c r="P430" s="78">
        <f t="shared" si="178"/>
        <v>0</v>
      </c>
      <c r="Q430" s="78">
        <f t="shared" si="178"/>
        <v>0</v>
      </c>
      <c r="R430" s="78">
        <f t="shared" si="178"/>
        <v>0</v>
      </c>
      <c r="S430" s="78">
        <f t="shared" si="178"/>
        <v>710500</v>
      </c>
      <c r="T430" s="134">
        <f t="shared" si="178"/>
        <v>0</v>
      </c>
    </row>
    <row r="431" spans="1:20" ht="37.5">
      <c r="B431" s="114"/>
      <c r="C431" s="39" t="s">
        <v>152</v>
      </c>
      <c r="D431" s="39">
        <v>925</v>
      </c>
      <c r="E431" s="135" t="s">
        <v>59</v>
      </c>
      <c r="F431" s="135" t="s">
        <v>17</v>
      </c>
      <c r="G431" s="83">
        <v>5810060820</v>
      </c>
      <c r="H431" s="89">
        <v>600</v>
      </c>
      <c r="I431" s="87">
        <f t="shared" si="170"/>
        <v>1278300</v>
      </c>
      <c r="J431" s="87">
        <v>567800</v>
      </c>
      <c r="K431" s="87"/>
      <c r="L431" s="78"/>
      <c r="M431" s="78"/>
      <c r="N431" s="78"/>
      <c r="O431" s="78"/>
      <c r="P431" s="78"/>
      <c r="Q431" s="78"/>
      <c r="R431" s="78"/>
      <c r="S431" s="78">
        <v>710500</v>
      </c>
      <c r="T431" s="134"/>
    </row>
    <row r="432" spans="1:20" ht="93.75">
      <c r="B432" s="114"/>
      <c r="C432" s="39" t="s">
        <v>181</v>
      </c>
      <c r="D432" s="39">
        <v>925</v>
      </c>
      <c r="E432" s="135" t="s">
        <v>59</v>
      </c>
      <c r="F432" s="135" t="s">
        <v>17</v>
      </c>
      <c r="G432" s="83">
        <v>5810060860</v>
      </c>
      <c r="H432" s="89"/>
      <c r="I432" s="87">
        <f t="shared" si="170"/>
        <v>681818400</v>
      </c>
      <c r="J432" s="87">
        <f t="shared" ref="J432:T432" si="179">J433</f>
        <v>623564800</v>
      </c>
      <c r="K432" s="87">
        <f t="shared" si="179"/>
        <v>16062300</v>
      </c>
      <c r="L432" s="78">
        <f t="shared" si="179"/>
        <v>0</v>
      </c>
      <c r="M432" s="78">
        <f t="shared" si="179"/>
        <v>0</v>
      </c>
      <c r="N432" s="78">
        <f t="shared" si="179"/>
        <v>17098600</v>
      </c>
      <c r="O432" s="78">
        <f t="shared" si="179"/>
        <v>-58800</v>
      </c>
      <c r="P432" s="78">
        <f t="shared" si="179"/>
        <v>0</v>
      </c>
      <c r="Q432" s="78">
        <f t="shared" si="179"/>
        <v>0</v>
      </c>
      <c r="R432" s="78">
        <f t="shared" si="179"/>
        <v>0</v>
      </c>
      <c r="S432" s="78">
        <f t="shared" si="179"/>
        <v>25151500</v>
      </c>
      <c r="T432" s="134">
        <f t="shared" si="179"/>
        <v>0</v>
      </c>
    </row>
    <row r="433" spans="2:20" ht="37.5">
      <c r="B433" s="114"/>
      <c r="C433" s="39" t="s">
        <v>152</v>
      </c>
      <c r="D433" s="39">
        <v>925</v>
      </c>
      <c r="E433" s="135" t="s">
        <v>59</v>
      </c>
      <c r="F433" s="135" t="s">
        <v>17</v>
      </c>
      <c r="G433" s="83">
        <v>5810060860</v>
      </c>
      <c r="H433" s="89">
        <v>600</v>
      </c>
      <c r="I433" s="87">
        <f t="shared" si="170"/>
        <v>681818400</v>
      </c>
      <c r="J433" s="87">
        <v>623564800</v>
      </c>
      <c r="K433" s="87">
        <v>16062300</v>
      </c>
      <c r="L433" s="78"/>
      <c r="M433" s="78"/>
      <c r="N433" s="78">
        <v>17098600</v>
      </c>
      <c r="O433" s="78">
        <v>-58800</v>
      </c>
      <c r="P433" s="78"/>
      <c r="Q433" s="78"/>
      <c r="R433" s="78"/>
      <c r="S433" s="78">
        <v>25151500</v>
      </c>
      <c r="T433" s="134"/>
    </row>
    <row r="434" spans="2:20" ht="37.5">
      <c r="B434" s="114"/>
      <c r="C434" s="39" t="s">
        <v>184</v>
      </c>
      <c r="D434" s="39">
        <v>925</v>
      </c>
      <c r="E434" s="135" t="s">
        <v>59</v>
      </c>
      <c r="F434" s="135" t="s">
        <v>17</v>
      </c>
      <c r="G434" s="83">
        <v>5810062980</v>
      </c>
      <c r="H434" s="89"/>
      <c r="I434" s="87">
        <f t="shared" si="170"/>
        <v>7600000</v>
      </c>
      <c r="J434" s="87"/>
      <c r="K434" s="87"/>
      <c r="L434" s="78"/>
      <c r="M434" s="78"/>
      <c r="N434" s="78">
        <f>N435</f>
        <v>7600000</v>
      </c>
      <c r="O434" s="78"/>
      <c r="P434" s="78"/>
      <c r="Q434" s="78"/>
      <c r="R434" s="78">
        <f>R435</f>
        <v>0</v>
      </c>
      <c r="S434" s="78">
        <f>S435</f>
        <v>0</v>
      </c>
      <c r="T434" s="78">
        <f>T435</f>
        <v>0</v>
      </c>
    </row>
    <row r="435" spans="2:20" ht="37.5">
      <c r="B435" s="114"/>
      <c r="C435" s="39" t="s">
        <v>152</v>
      </c>
      <c r="D435" s="39">
        <v>925</v>
      </c>
      <c r="E435" s="135" t="s">
        <v>59</v>
      </c>
      <c r="F435" s="135" t="s">
        <v>17</v>
      </c>
      <c r="G435" s="83">
        <v>5810062980</v>
      </c>
      <c r="H435" s="89">
        <v>600</v>
      </c>
      <c r="I435" s="87">
        <f t="shared" si="170"/>
        <v>7600000</v>
      </c>
      <c r="J435" s="87"/>
      <c r="K435" s="87"/>
      <c r="L435" s="78"/>
      <c r="M435" s="78"/>
      <c r="N435" s="78">
        <v>7600000</v>
      </c>
      <c r="O435" s="78"/>
      <c r="P435" s="78"/>
      <c r="Q435" s="78"/>
      <c r="R435" s="78"/>
      <c r="S435" s="78"/>
      <c r="T435" s="134"/>
    </row>
    <row r="436" spans="2:20" ht="37.5">
      <c r="B436" s="114"/>
      <c r="C436" s="39" t="s">
        <v>188</v>
      </c>
      <c r="D436" s="39">
        <v>925</v>
      </c>
      <c r="E436" s="135" t="s">
        <v>59</v>
      </c>
      <c r="F436" s="135" t="s">
        <v>17</v>
      </c>
      <c r="G436" s="83">
        <v>5810100000</v>
      </c>
      <c r="H436" s="89"/>
      <c r="I436" s="87">
        <f t="shared" si="170"/>
        <v>13525092</v>
      </c>
      <c r="J436" s="87">
        <f t="shared" ref="J436:T437" si="180">J437</f>
        <v>8854800</v>
      </c>
      <c r="K436" s="87">
        <f t="shared" si="180"/>
        <v>-2397314</v>
      </c>
      <c r="L436" s="78">
        <f t="shared" si="180"/>
        <v>2352000</v>
      </c>
      <c r="M436" s="78">
        <f t="shared" si="180"/>
        <v>3263200</v>
      </c>
      <c r="N436" s="78">
        <f t="shared" si="180"/>
        <v>39506</v>
      </c>
      <c r="O436" s="78">
        <f t="shared" si="180"/>
        <v>-340500</v>
      </c>
      <c r="P436" s="78">
        <f t="shared" si="180"/>
        <v>0</v>
      </c>
      <c r="Q436" s="78">
        <f t="shared" si="180"/>
        <v>-397300</v>
      </c>
      <c r="R436" s="78">
        <f t="shared" si="180"/>
        <v>-357200</v>
      </c>
      <c r="S436" s="78">
        <f t="shared" si="180"/>
        <v>2507900</v>
      </c>
      <c r="T436" s="134">
        <f t="shared" si="180"/>
        <v>0</v>
      </c>
    </row>
    <row r="437" spans="2:20" ht="37.5">
      <c r="B437" s="114"/>
      <c r="C437" s="39" t="s">
        <v>188</v>
      </c>
      <c r="D437" s="39">
        <v>925</v>
      </c>
      <c r="E437" s="135" t="s">
        <v>59</v>
      </c>
      <c r="F437" s="135" t="s">
        <v>17</v>
      </c>
      <c r="G437" s="83">
        <v>5810100590</v>
      </c>
      <c r="H437" s="89"/>
      <c r="I437" s="87">
        <f t="shared" si="170"/>
        <v>13525092</v>
      </c>
      <c r="J437" s="87">
        <f t="shared" si="180"/>
        <v>8854800</v>
      </c>
      <c r="K437" s="87">
        <f t="shared" si="180"/>
        <v>-2397314</v>
      </c>
      <c r="L437" s="78">
        <f t="shared" si="180"/>
        <v>2352000</v>
      </c>
      <c r="M437" s="78">
        <f t="shared" si="180"/>
        <v>3263200</v>
      </c>
      <c r="N437" s="78">
        <f t="shared" si="180"/>
        <v>39506</v>
      </c>
      <c r="O437" s="78">
        <f t="shared" si="180"/>
        <v>-340500</v>
      </c>
      <c r="P437" s="78">
        <f t="shared" si="180"/>
        <v>0</v>
      </c>
      <c r="Q437" s="78">
        <f t="shared" si="180"/>
        <v>-397300</v>
      </c>
      <c r="R437" s="78">
        <f t="shared" si="180"/>
        <v>-357200</v>
      </c>
      <c r="S437" s="78">
        <f t="shared" si="180"/>
        <v>2507900</v>
      </c>
      <c r="T437" s="134">
        <f t="shared" si="180"/>
        <v>0</v>
      </c>
    </row>
    <row r="438" spans="2:20" ht="37.5">
      <c r="B438" s="114"/>
      <c r="C438" s="39" t="s">
        <v>152</v>
      </c>
      <c r="D438" s="39">
        <v>925</v>
      </c>
      <c r="E438" s="135" t="s">
        <v>59</v>
      </c>
      <c r="F438" s="135" t="s">
        <v>17</v>
      </c>
      <c r="G438" s="83">
        <v>5810100590</v>
      </c>
      <c r="H438" s="89">
        <v>600</v>
      </c>
      <c r="I438" s="87">
        <f t="shared" si="170"/>
        <v>13525092</v>
      </c>
      <c r="J438" s="87">
        <v>8854800</v>
      </c>
      <c r="K438" s="87">
        <v>-2397314</v>
      </c>
      <c r="L438" s="78">
        <v>2352000</v>
      </c>
      <c r="M438" s="78">
        <v>3263200</v>
      </c>
      <c r="N438" s="78">
        <v>39506</v>
      </c>
      <c r="O438" s="78">
        <v>-340500</v>
      </c>
      <c r="P438" s="78">
        <v>0</v>
      </c>
      <c r="Q438" s="78">
        <v>-397300</v>
      </c>
      <c r="R438" s="78">
        <v>-357200</v>
      </c>
      <c r="S438" s="78">
        <v>2507900</v>
      </c>
      <c r="T438" s="134">
        <v>0</v>
      </c>
    </row>
    <row r="439" spans="2:20" ht="56.25">
      <c r="B439" s="114"/>
      <c r="C439" s="39" t="s">
        <v>256</v>
      </c>
      <c r="D439" s="39">
        <v>925</v>
      </c>
      <c r="E439" s="135" t="s">
        <v>59</v>
      </c>
      <c r="F439" s="135" t="s">
        <v>17</v>
      </c>
      <c r="G439" s="83">
        <v>6500000000</v>
      </c>
      <c r="H439" s="89"/>
      <c r="I439" s="87">
        <f t="shared" si="170"/>
        <v>12302100</v>
      </c>
      <c r="J439" s="87">
        <f t="shared" ref="J439:T439" si="181">J440</f>
        <v>12237100</v>
      </c>
      <c r="K439" s="87">
        <f t="shared" si="181"/>
        <v>2397314</v>
      </c>
      <c r="L439" s="78">
        <f t="shared" si="181"/>
        <v>0</v>
      </c>
      <c r="M439" s="78">
        <f t="shared" si="181"/>
        <v>484400</v>
      </c>
      <c r="N439" s="78">
        <f t="shared" si="181"/>
        <v>0</v>
      </c>
      <c r="O439" s="78">
        <f t="shared" si="181"/>
        <v>-474519.38</v>
      </c>
      <c r="P439" s="78">
        <f t="shared" si="181"/>
        <v>0</v>
      </c>
      <c r="Q439" s="78">
        <f t="shared" si="181"/>
        <v>-2397314</v>
      </c>
      <c r="R439" s="78">
        <f t="shared" si="181"/>
        <v>0</v>
      </c>
      <c r="S439" s="78">
        <f t="shared" si="181"/>
        <v>55119.38</v>
      </c>
      <c r="T439" s="134">
        <f t="shared" si="181"/>
        <v>0</v>
      </c>
    </row>
    <row r="440" spans="2:20">
      <c r="B440" s="114"/>
      <c r="C440" s="39" t="s">
        <v>284</v>
      </c>
      <c r="D440" s="39">
        <v>925</v>
      </c>
      <c r="E440" s="135" t="s">
        <v>59</v>
      </c>
      <c r="F440" s="135" t="s">
        <v>17</v>
      </c>
      <c r="G440" s="83">
        <v>6570000000</v>
      </c>
      <c r="H440" s="89"/>
      <c r="I440" s="87">
        <f t="shared" si="170"/>
        <v>12302100</v>
      </c>
      <c r="J440" s="87">
        <f>J449+J445</f>
        <v>12237100</v>
      </c>
      <c r="K440" s="87">
        <f>K449+K445+K441</f>
        <v>2397314</v>
      </c>
      <c r="L440" s="78">
        <f>L449+L445</f>
        <v>0</v>
      </c>
      <c r="M440" s="78">
        <f>M449+M445+M443+M441</f>
        <v>484400</v>
      </c>
      <c r="N440" s="78">
        <f>N449+N445</f>
        <v>0</v>
      </c>
      <c r="O440" s="78">
        <f>O449+O445+O443+O447</f>
        <v>-474519.38</v>
      </c>
      <c r="P440" s="78">
        <f>P449+P445</f>
        <v>0</v>
      </c>
      <c r="Q440" s="78">
        <f>Q449+Q445+Q441</f>
        <v>-2397314</v>
      </c>
      <c r="R440" s="78">
        <f>R449+R445</f>
        <v>0</v>
      </c>
      <c r="S440" s="78">
        <f>S449+S445+S441+S443+S447</f>
        <v>55119.38</v>
      </c>
      <c r="T440" s="134">
        <f>T449+T445</f>
        <v>0</v>
      </c>
    </row>
    <row r="441" spans="2:20" ht="75" hidden="1">
      <c r="B441" s="114"/>
      <c r="C441" s="39" t="s">
        <v>285</v>
      </c>
      <c r="D441" s="39">
        <v>925</v>
      </c>
      <c r="E441" s="135" t="s">
        <v>59</v>
      </c>
      <c r="F441" s="135" t="s">
        <v>17</v>
      </c>
      <c r="G441" s="83">
        <v>6570010190</v>
      </c>
      <c r="H441" s="89"/>
      <c r="I441" s="87">
        <f t="shared" si="170"/>
        <v>0</v>
      </c>
      <c r="J441" s="87"/>
      <c r="K441" s="87">
        <f>K442</f>
        <v>2397314</v>
      </c>
      <c r="L441" s="78"/>
      <c r="M441" s="78"/>
      <c r="N441" s="78"/>
      <c r="O441" s="78"/>
      <c r="P441" s="78"/>
      <c r="Q441" s="78">
        <f>Q442</f>
        <v>-2397314</v>
      </c>
      <c r="R441" s="78"/>
      <c r="S441" s="78"/>
      <c r="T441" s="134"/>
    </row>
    <row r="442" spans="2:20" ht="37.5" hidden="1">
      <c r="B442" s="114"/>
      <c r="C442" s="39" t="s">
        <v>259</v>
      </c>
      <c r="D442" s="39">
        <v>925</v>
      </c>
      <c r="E442" s="135" t="s">
        <v>59</v>
      </c>
      <c r="F442" s="135" t="s">
        <v>17</v>
      </c>
      <c r="G442" s="83">
        <v>6570010190</v>
      </c>
      <c r="H442" s="89">
        <v>400</v>
      </c>
      <c r="I442" s="87">
        <f t="shared" si="170"/>
        <v>0</v>
      </c>
      <c r="J442" s="87"/>
      <c r="K442" s="87">
        <v>2397314</v>
      </c>
      <c r="L442" s="78"/>
      <c r="M442" s="78"/>
      <c r="N442" s="78"/>
      <c r="O442" s="78"/>
      <c r="P442" s="78"/>
      <c r="Q442" s="78">
        <v>-2397314</v>
      </c>
      <c r="R442" s="78"/>
      <c r="S442" s="78"/>
      <c r="T442" s="134"/>
    </row>
    <row r="443" spans="2:20" ht="93.75">
      <c r="B443" s="114"/>
      <c r="C443" s="39" t="s">
        <v>292</v>
      </c>
      <c r="D443" s="39">
        <v>925</v>
      </c>
      <c r="E443" s="135" t="s">
        <v>59</v>
      </c>
      <c r="F443" s="135" t="s">
        <v>17</v>
      </c>
      <c r="G443" s="83">
        <v>6570011070</v>
      </c>
      <c r="H443" s="89"/>
      <c r="I443" s="87">
        <f t="shared" si="170"/>
        <v>65000</v>
      </c>
      <c r="J443" s="87"/>
      <c r="K443" s="87"/>
      <c r="L443" s="78"/>
      <c r="M443" s="78">
        <f>M444</f>
        <v>484400</v>
      </c>
      <c r="N443" s="78"/>
      <c r="O443" s="78">
        <f>O444</f>
        <v>-484400</v>
      </c>
      <c r="P443" s="78"/>
      <c r="Q443" s="78"/>
      <c r="R443" s="78"/>
      <c r="S443" s="78">
        <f>S444</f>
        <v>65000</v>
      </c>
      <c r="T443" s="134"/>
    </row>
    <row r="444" spans="2:20" ht="37.5">
      <c r="B444" s="114"/>
      <c r="C444" s="39" t="s">
        <v>259</v>
      </c>
      <c r="D444" s="39">
        <v>925</v>
      </c>
      <c r="E444" s="135" t="s">
        <v>59</v>
      </c>
      <c r="F444" s="135" t="s">
        <v>17</v>
      </c>
      <c r="G444" s="83">
        <v>6570011070</v>
      </c>
      <c r="H444" s="89">
        <v>400</v>
      </c>
      <c r="I444" s="87">
        <f t="shared" si="170"/>
        <v>65000</v>
      </c>
      <c r="J444" s="87"/>
      <c r="K444" s="87"/>
      <c r="L444" s="78"/>
      <c r="M444" s="78">
        <v>484400</v>
      </c>
      <c r="N444" s="78"/>
      <c r="O444" s="78">
        <v>-484400</v>
      </c>
      <c r="P444" s="78"/>
      <c r="Q444" s="78"/>
      <c r="R444" s="78"/>
      <c r="S444" s="78">
        <v>65000</v>
      </c>
      <c r="T444" s="134"/>
    </row>
    <row r="445" spans="2:20" ht="75">
      <c r="B445" s="114"/>
      <c r="C445" s="39" t="s">
        <v>295</v>
      </c>
      <c r="D445" s="39">
        <v>925</v>
      </c>
      <c r="E445" s="135" t="s">
        <v>59</v>
      </c>
      <c r="F445" s="135" t="s">
        <v>17</v>
      </c>
      <c r="G445" s="83" t="s">
        <v>296</v>
      </c>
      <c r="H445" s="89"/>
      <c r="I445" s="87">
        <f t="shared" si="170"/>
        <v>12237100</v>
      </c>
      <c r="J445" s="87">
        <f t="shared" ref="J445:T445" si="182">J446</f>
        <v>12237100</v>
      </c>
      <c r="K445" s="87">
        <f t="shared" si="182"/>
        <v>0</v>
      </c>
      <c r="L445" s="78">
        <f t="shared" si="182"/>
        <v>0</v>
      </c>
      <c r="M445" s="78">
        <f t="shared" si="182"/>
        <v>0</v>
      </c>
      <c r="N445" s="78">
        <f t="shared" si="182"/>
        <v>0</v>
      </c>
      <c r="O445" s="78">
        <f t="shared" si="182"/>
        <v>0</v>
      </c>
      <c r="P445" s="78">
        <f t="shared" si="182"/>
        <v>0</v>
      </c>
      <c r="Q445" s="78">
        <f t="shared" si="182"/>
        <v>0</v>
      </c>
      <c r="R445" s="78">
        <f t="shared" si="182"/>
        <v>0</v>
      </c>
      <c r="S445" s="78">
        <f t="shared" si="182"/>
        <v>0</v>
      </c>
      <c r="T445" s="134">
        <f t="shared" si="182"/>
        <v>0</v>
      </c>
    </row>
    <row r="446" spans="2:20" ht="37.5">
      <c r="B446" s="114"/>
      <c r="C446" s="39" t="s">
        <v>259</v>
      </c>
      <c r="D446" s="39">
        <v>925</v>
      </c>
      <c r="E446" s="135" t="s">
        <v>59</v>
      </c>
      <c r="F446" s="135" t="s">
        <v>17</v>
      </c>
      <c r="G446" s="83" t="s">
        <v>296</v>
      </c>
      <c r="H446" s="89">
        <v>400</v>
      </c>
      <c r="I446" s="87">
        <f t="shared" si="170"/>
        <v>12237100</v>
      </c>
      <c r="J446" s="87">
        <v>12237100</v>
      </c>
      <c r="K446" s="87"/>
      <c r="L446" s="78"/>
      <c r="M446" s="78"/>
      <c r="N446" s="78"/>
      <c r="O446" s="78"/>
      <c r="P446" s="78"/>
      <c r="Q446" s="78"/>
      <c r="R446" s="78"/>
      <c r="S446" s="78"/>
      <c r="T446" s="134"/>
    </row>
    <row r="447" spans="2:20" ht="75" hidden="1">
      <c r="B447" s="114"/>
      <c r="C447" s="39" t="s">
        <v>295</v>
      </c>
      <c r="D447" s="39">
        <v>925</v>
      </c>
      <c r="E447" s="135" t="s">
        <v>59</v>
      </c>
      <c r="F447" s="135" t="s">
        <v>17</v>
      </c>
      <c r="G447" s="83" t="s">
        <v>297</v>
      </c>
      <c r="H447" s="89"/>
      <c r="I447" s="87">
        <f t="shared" si="170"/>
        <v>0</v>
      </c>
      <c r="J447" s="87"/>
      <c r="K447" s="87"/>
      <c r="L447" s="78"/>
      <c r="M447" s="78"/>
      <c r="N447" s="78"/>
      <c r="O447" s="78">
        <f>O448</f>
        <v>9880.6200000000008</v>
      </c>
      <c r="P447" s="78"/>
      <c r="Q447" s="78"/>
      <c r="R447" s="78"/>
      <c r="S447" s="78">
        <f>S448</f>
        <v>-9880.6200000000008</v>
      </c>
      <c r="T447" s="134"/>
    </row>
    <row r="448" spans="2:20" ht="37.5" hidden="1">
      <c r="B448" s="114"/>
      <c r="C448" s="39" t="s">
        <v>259</v>
      </c>
      <c r="D448" s="39">
        <v>925</v>
      </c>
      <c r="E448" s="135" t="s">
        <v>59</v>
      </c>
      <c r="F448" s="135" t="s">
        <v>17</v>
      </c>
      <c r="G448" s="83" t="s">
        <v>297</v>
      </c>
      <c r="H448" s="89">
        <v>400</v>
      </c>
      <c r="I448" s="87">
        <f t="shared" si="170"/>
        <v>0</v>
      </c>
      <c r="J448" s="87"/>
      <c r="K448" s="87"/>
      <c r="L448" s="78"/>
      <c r="M448" s="78"/>
      <c r="N448" s="78"/>
      <c r="O448" s="78">
        <v>9880.6200000000008</v>
      </c>
      <c r="P448" s="78"/>
      <c r="Q448" s="78"/>
      <c r="R448" s="78"/>
      <c r="S448" s="78">
        <v>-9880.6200000000008</v>
      </c>
      <c r="T448" s="134"/>
    </row>
    <row r="449" spans="2:20" ht="75" hidden="1">
      <c r="B449" s="114"/>
      <c r="C449" s="39" t="s">
        <v>298</v>
      </c>
      <c r="D449" s="39">
        <v>925</v>
      </c>
      <c r="E449" s="135" t="s">
        <v>59</v>
      </c>
      <c r="F449" s="135" t="s">
        <v>17</v>
      </c>
      <c r="G449" s="83" t="s">
        <v>299</v>
      </c>
      <c r="H449" s="89"/>
      <c r="I449" s="87">
        <f t="shared" si="170"/>
        <v>0</v>
      </c>
      <c r="J449" s="87">
        <f t="shared" ref="J449:T449" si="183">J450</f>
        <v>0</v>
      </c>
      <c r="K449" s="87">
        <f t="shared" si="183"/>
        <v>0</v>
      </c>
      <c r="L449" s="78">
        <f t="shared" si="183"/>
        <v>0</v>
      </c>
      <c r="M449" s="78">
        <f t="shared" si="183"/>
        <v>0</v>
      </c>
      <c r="N449" s="78">
        <f t="shared" si="183"/>
        <v>0</v>
      </c>
      <c r="O449" s="78">
        <f t="shared" si="183"/>
        <v>0</v>
      </c>
      <c r="P449" s="78">
        <f t="shared" si="183"/>
        <v>0</v>
      </c>
      <c r="Q449" s="78">
        <f t="shared" si="183"/>
        <v>0</v>
      </c>
      <c r="R449" s="78">
        <f t="shared" si="183"/>
        <v>0</v>
      </c>
      <c r="S449" s="78">
        <f t="shared" si="183"/>
        <v>0</v>
      </c>
      <c r="T449" s="134">
        <f t="shared" si="183"/>
        <v>0</v>
      </c>
    </row>
    <row r="450" spans="2:20" ht="37.5" hidden="1">
      <c r="B450" s="114"/>
      <c r="C450" s="39" t="s">
        <v>259</v>
      </c>
      <c r="D450" s="39">
        <v>925</v>
      </c>
      <c r="E450" s="135" t="s">
        <v>59</v>
      </c>
      <c r="F450" s="135" t="s">
        <v>17</v>
      </c>
      <c r="G450" s="83" t="s">
        <v>299</v>
      </c>
      <c r="H450" s="89">
        <v>400</v>
      </c>
      <c r="I450" s="87">
        <f t="shared" si="170"/>
        <v>0</v>
      </c>
      <c r="J450" s="87"/>
      <c r="K450" s="87"/>
      <c r="L450" s="78"/>
      <c r="M450" s="78"/>
      <c r="N450" s="78"/>
      <c r="O450" s="78"/>
      <c r="P450" s="78"/>
      <c r="Q450" s="78"/>
      <c r="R450" s="78"/>
      <c r="S450" s="78"/>
      <c r="T450" s="134"/>
    </row>
    <row r="451" spans="2:20" ht="37.5">
      <c r="B451" s="114"/>
      <c r="C451" s="39" t="s">
        <v>372</v>
      </c>
      <c r="D451" s="39">
        <v>925</v>
      </c>
      <c r="E451" s="135" t="s">
        <v>59</v>
      </c>
      <c r="F451" s="135" t="s">
        <v>17</v>
      </c>
      <c r="G451" s="83">
        <v>9900000000</v>
      </c>
      <c r="H451" s="89"/>
      <c r="I451" s="87">
        <f t="shared" si="170"/>
        <v>990119.38</v>
      </c>
      <c r="J451" s="87">
        <f t="shared" ref="J451:T451" si="184">J452</f>
        <v>1000000</v>
      </c>
      <c r="K451" s="87">
        <f t="shared" si="184"/>
        <v>0</v>
      </c>
      <c r="L451" s="78">
        <f t="shared" si="184"/>
        <v>0</v>
      </c>
      <c r="M451" s="78">
        <f t="shared" si="184"/>
        <v>0</v>
      </c>
      <c r="N451" s="78">
        <f t="shared" si="184"/>
        <v>0</v>
      </c>
      <c r="O451" s="78">
        <f t="shared" si="184"/>
        <v>-9880.6200000000008</v>
      </c>
      <c r="P451" s="78">
        <f t="shared" si="184"/>
        <v>0</v>
      </c>
      <c r="Q451" s="78">
        <f t="shared" si="184"/>
        <v>0</v>
      </c>
      <c r="R451" s="78">
        <f t="shared" si="184"/>
        <v>0</v>
      </c>
      <c r="S451" s="78">
        <f t="shared" si="184"/>
        <v>0</v>
      </c>
      <c r="T451" s="134">
        <f t="shared" si="184"/>
        <v>0</v>
      </c>
    </row>
    <row r="452" spans="2:20">
      <c r="B452" s="114"/>
      <c r="C452" s="39" t="s">
        <v>380</v>
      </c>
      <c r="D452" s="39">
        <v>925</v>
      </c>
      <c r="E452" s="135" t="s">
        <v>59</v>
      </c>
      <c r="F452" s="135" t="s">
        <v>17</v>
      </c>
      <c r="G452" s="83">
        <v>9900010910</v>
      </c>
      <c r="H452" s="89"/>
      <c r="I452" s="87">
        <f t="shared" si="170"/>
        <v>990119.38</v>
      </c>
      <c r="J452" s="87">
        <f>J454</f>
        <v>1000000</v>
      </c>
      <c r="K452" s="87">
        <f>K454</f>
        <v>0</v>
      </c>
      <c r="L452" s="78">
        <f>L454</f>
        <v>0</v>
      </c>
      <c r="M452" s="78">
        <f>M454+M453</f>
        <v>0</v>
      </c>
      <c r="N452" s="78">
        <f>N454</f>
        <v>0</v>
      </c>
      <c r="O452" s="78">
        <f>O454</f>
        <v>-9880.6200000000008</v>
      </c>
      <c r="P452" s="78">
        <f>P454</f>
        <v>0</v>
      </c>
      <c r="Q452" s="78">
        <f>Q454+Q453</f>
        <v>0</v>
      </c>
      <c r="R452" s="78">
        <f>R454+R453</f>
        <v>0</v>
      </c>
      <c r="S452" s="78">
        <f>S454</f>
        <v>0</v>
      </c>
      <c r="T452" s="134">
        <f>T454</f>
        <v>0</v>
      </c>
    </row>
    <row r="453" spans="2:20" ht="37.5">
      <c r="B453" s="114"/>
      <c r="C453" s="39" t="s">
        <v>152</v>
      </c>
      <c r="D453" s="39">
        <v>925</v>
      </c>
      <c r="E453" s="135" t="s">
        <v>59</v>
      </c>
      <c r="F453" s="135" t="s">
        <v>17</v>
      </c>
      <c r="G453" s="83">
        <v>9900010910</v>
      </c>
      <c r="H453" s="89">
        <v>600</v>
      </c>
      <c r="I453" s="87">
        <f t="shared" si="170"/>
        <v>571402.98</v>
      </c>
      <c r="J453" s="87"/>
      <c r="K453" s="87"/>
      <c r="L453" s="78"/>
      <c r="M453" s="78">
        <v>10977.98</v>
      </c>
      <c r="N453" s="78"/>
      <c r="O453" s="78"/>
      <c r="P453" s="78"/>
      <c r="Q453" s="78">
        <v>400000</v>
      </c>
      <c r="R453" s="78">
        <v>160425</v>
      </c>
      <c r="S453" s="78"/>
      <c r="T453" s="134"/>
    </row>
    <row r="454" spans="2:20">
      <c r="B454" s="114"/>
      <c r="C454" s="39" t="s">
        <v>112</v>
      </c>
      <c r="D454" s="39">
        <v>925</v>
      </c>
      <c r="E454" s="135" t="s">
        <v>59</v>
      </c>
      <c r="F454" s="135" t="s">
        <v>17</v>
      </c>
      <c r="G454" s="83">
        <v>9900010910</v>
      </c>
      <c r="H454" s="89">
        <v>800</v>
      </c>
      <c r="I454" s="87">
        <f t="shared" si="170"/>
        <v>418716.4</v>
      </c>
      <c r="J454" s="87">
        <v>1000000</v>
      </c>
      <c r="K454" s="87"/>
      <c r="L454" s="78"/>
      <c r="M454" s="78">
        <v>-10977.98</v>
      </c>
      <c r="N454" s="78"/>
      <c r="O454" s="78">
        <v>-9880.6200000000008</v>
      </c>
      <c r="P454" s="78"/>
      <c r="Q454" s="78">
        <v>-400000</v>
      </c>
      <c r="R454" s="78">
        <v>-160425</v>
      </c>
      <c r="S454" s="78"/>
      <c r="T454" s="134"/>
    </row>
    <row r="455" spans="2:20">
      <c r="B455" s="114"/>
      <c r="C455" s="39" t="s">
        <v>61</v>
      </c>
      <c r="D455" s="39">
        <v>925</v>
      </c>
      <c r="E455" s="135" t="s">
        <v>59</v>
      </c>
      <c r="F455" s="135" t="s">
        <v>19</v>
      </c>
      <c r="G455" s="83"/>
      <c r="H455" s="89"/>
      <c r="I455" s="87">
        <f t="shared" si="170"/>
        <v>1919779985.73</v>
      </c>
      <c r="J455" s="87">
        <f>J456+J507</f>
        <v>1500993900</v>
      </c>
      <c r="K455" s="87">
        <f>K456+K507+K497</f>
        <v>151881700</v>
      </c>
      <c r="L455" s="78">
        <f>L456+L507</f>
        <v>26389300</v>
      </c>
      <c r="M455" s="78">
        <f>M456+M507</f>
        <v>21837600</v>
      </c>
      <c r="N455" s="78">
        <f>N456+N507</f>
        <v>201957090</v>
      </c>
      <c r="O455" s="78">
        <f>O456+O507+O497</f>
        <v>2409500</v>
      </c>
      <c r="P455" s="78">
        <f>P456+P507</f>
        <v>0</v>
      </c>
      <c r="Q455" s="78">
        <f>Q456+Q507</f>
        <v>2152237.9300000002</v>
      </c>
      <c r="R455" s="78">
        <f>R456+R507</f>
        <v>8331761.7999999998</v>
      </c>
      <c r="S455" s="78">
        <f>S456+S507+S497</f>
        <v>3826896</v>
      </c>
      <c r="T455" s="134">
        <f>T456+T507</f>
        <v>0</v>
      </c>
    </row>
    <row r="456" spans="2:20">
      <c r="B456" s="114"/>
      <c r="C456" s="39" t="s">
        <v>175</v>
      </c>
      <c r="D456" s="39">
        <v>925</v>
      </c>
      <c r="E456" s="135" t="s">
        <v>59</v>
      </c>
      <c r="F456" s="135" t="s">
        <v>19</v>
      </c>
      <c r="G456" s="83">
        <v>5800000000</v>
      </c>
      <c r="H456" s="89"/>
      <c r="I456" s="87">
        <f t="shared" si="170"/>
        <v>1902170017.73</v>
      </c>
      <c r="J456" s="87">
        <f t="shared" ref="J456:T456" si="185">J457</f>
        <v>1500493900</v>
      </c>
      <c r="K456" s="87">
        <f t="shared" si="185"/>
        <v>137471196</v>
      </c>
      <c r="L456" s="78">
        <f t="shared" si="185"/>
        <v>26389300</v>
      </c>
      <c r="M456" s="78">
        <f t="shared" si="185"/>
        <v>21837600</v>
      </c>
      <c r="N456" s="78">
        <f t="shared" si="185"/>
        <v>201957090</v>
      </c>
      <c r="O456" s="78">
        <f t="shared" si="185"/>
        <v>-6050468</v>
      </c>
      <c r="P456" s="78">
        <f t="shared" si="185"/>
        <v>0</v>
      </c>
      <c r="Q456" s="78">
        <f t="shared" si="185"/>
        <v>2152237.9300000002</v>
      </c>
      <c r="R456" s="78">
        <f t="shared" si="185"/>
        <v>8331761.7999999998</v>
      </c>
      <c r="S456" s="78">
        <f t="shared" si="185"/>
        <v>9587400</v>
      </c>
      <c r="T456" s="134">
        <f t="shared" si="185"/>
        <v>0</v>
      </c>
    </row>
    <row r="457" spans="2:20">
      <c r="B457" s="114"/>
      <c r="C457" s="39" t="s">
        <v>176</v>
      </c>
      <c r="D457" s="39">
        <v>925</v>
      </c>
      <c r="E457" s="135" t="s">
        <v>59</v>
      </c>
      <c r="F457" s="135" t="s">
        <v>19</v>
      </c>
      <c r="G457" s="83">
        <v>5810000000</v>
      </c>
      <c r="H457" s="89"/>
      <c r="I457" s="87">
        <f t="shared" si="170"/>
        <v>1902170017.73</v>
      </c>
      <c r="J457" s="87">
        <f>J464+J466+J468+J470+J458+J478+J474+J489</f>
        <v>1500493900</v>
      </c>
      <c r="K457" s="87">
        <f>K464+K466+K468+K470+K458+K478+K474+K489</f>
        <v>137471196</v>
      </c>
      <c r="L457" s="78">
        <f>L464+L466+L468+L470+L458+L478+L474+L489+L492</f>
        <v>26389300</v>
      </c>
      <c r="M457" s="78">
        <f>M464+M466+M468+M470+M458+M478+M474+M489+M492</f>
        <v>21837600</v>
      </c>
      <c r="N457" s="78">
        <f>N464+N466+N468+N470+N458+N478+N474+N489+N492+N460+N462+N476+N472</f>
        <v>201957090</v>
      </c>
      <c r="O457" s="78">
        <f>O464+O466+O468+O470+O458+O478+O474+O489+O492</f>
        <v>-6050468</v>
      </c>
      <c r="P457" s="78">
        <f>P464+P466+P468+P470+P458+P478+P474+P489+P492</f>
        <v>0</v>
      </c>
      <c r="Q457" s="78">
        <f>Q464+Q466+Q468+Q470+Q458+Q478+Q474+Q489+Q492+Q462+Q460</f>
        <v>2152237.9300000002</v>
      </c>
      <c r="R457" s="78">
        <f>R464+R466+R468+R470+R458+R478+R474+R489+R492+R462</f>
        <v>8331761.7999999998</v>
      </c>
      <c r="S457" s="78">
        <f>S464+S466+S468+S470+S458+S478+S474+S489+S492+S462+S460</f>
        <v>9587400</v>
      </c>
      <c r="T457" s="78">
        <f>T464+T466+T468+T470+T458+T478+T474+T489+T492+T462</f>
        <v>0</v>
      </c>
    </row>
    <row r="458" spans="2:20" ht="37.5">
      <c r="B458" s="114"/>
      <c r="C458" s="39" t="s">
        <v>136</v>
      </c>
      <c r="D458" s="39">
        <v>925</v>
      </c>
      <c r="E458" s="135" t="s">
        <v>59</v>
      </c>
      <c r="F458" s="135" t="s">
        <v>19</v>
      </c>
      <c r="G458" s="83">
        <v>5810000590</v>
      </c>
      <c r="H458" s="89"/>
      <c r="I458" s="87">
        <f t="shared" si="170"/>
        <v>203879505.27000001</v>
      </c>
      <c r="J458" s="87">
        <f t="shared" ref="J458:T458" si="186">J459</f>
        <v>156975600</v>
      </c>
      <c r="K458" s="87">
        <f t="shared" si="186"/>
        <v>0</v>
      </c>
      <c r="L458" s="78">
        <f t="shared" si="186"/>
        <v>26389300</v>
      </c>
      <c r="M458" s="78">
        <f t="shared" si="186"/>
        <v>4141900</v>
      </c>
      <c r="N458" s="78">
        <f t="shared" si="186"/>
        <v>5442752</v>
      </c>
      <c r="O458" s="78">
        <f t="shared" si="186"/>
        <v>-4687764.66</v>
      </c>
      <c r="P458" s="78">
        <f t="shared" si="186"/>
        <v>0</v>
      </c>
      <c r="Q458" s="78">
        <f t="shared" si="186"/>
        <v>2170217.9300000002</v>
      </c>
      <c r="R458" s="78">
        <f t="shared" si="186"/>
        <v>8991000</v>
      </c>
      <c r="S458" s="78">
        <f t="shared" si="186"/>
        <v>4456500</v>
      </c>
      <c r="T458" s="134">
        <f t="shared" si="186"/>
        <v>0</v>
      </c>
    </row>
    <row r="459" spans="2:20" ht="37.5">
      <c r="B459" s="114"/>
      <c r="C459" s="39" t="s">
        <v>152</v>
      </c>
      <c r="D459" s="39">
        <v>925</v>
      </c>
      <c r="E459" s="135" t="s">
        <v>59</v>
      </c>
      <c r="F459" s="135" t="s">
        <v>19</v>
      </c>
      <c r="G459" s="83">
        <v>5810000590</v>
      </c>
      <c r="H459" s="89">
        <v>600</v>
      </c>
      <c r="I459" s="87">
        <f t="shared" si="170"/>
        <v>203879505.27000001</v>
      </c>
      <c r="J459" s="87">
        <v>156975600</v>
      </c>
      <c r="K459" s="87"/>
      <c r="L459" s="78">
        <v>26389300</v>
      </c>
      <c r="M459" s="78">
        <v>4141900</v>
      </c>
      <c r="N459" s="78">
        <v>5442752</v>
      </c>
      <c r="O459" s="78">
        <v>-4687764.66</v>
      </c>
      <c r="P459" s="78">
        <v>0</v>
      </c>
      <c r="Q459" s="78">
        <v>2170217.9300000002</v>
      </c>
      <c r="R459" s="78">
        <v>8991000</v>
      </c>
      <c r="S459" s="78">
        <f>2769900+1686600</f>
        <v>4456500</v>
      </c>
      <c r="T459" s="134">
        <v>0</v>
      </c>
    </row>
    <row r="460" spans="2:20" ht="37.5">
      <c r="B460" s="114"/>
      <c r="C460" s="39" t="s">
        <v>178</v>
      </c>
      <c r="D460" s="39">
        <v>925</v>
      </c>
      <c r="E460" s="135" t="s">
        <v>59</v>
      </c>
      <c r="F460" s="135" t="s">
        <v>19</v>
      </c>
      <c r="G460" s="83">
        <v>5810009010</v>
      </c>
      <c r="H460" s="89"/>
      <c r="I460" s="87">
        <f t="shared" si="170"/>
        <v>1546500</v>
      </c>
      <c r="J460" s="87"/>
      <c r="K460" s="87"/>
      <c r="L460" s="78"/>
      <c r="M460" s="78"/>
      <c r="N460" s="78">
        <f>N461</f>
        <v>360000</v>
      </c>
      <c r="O460" s="78"/>
      <c r="P460" s="78"/>
      <c r="Q460" s="78"/>
      <c r="R460" s="78"/>
      <c r="S460" s="78">
        <f>S461</f>
        <v>1186500</v>
      </c>
      <c r="T460" s="134"/>
    </row>
    <row r="461" spans="2:20" ht="37.5">
      <c r="B461" s="114"/>
      <c r="C461" s="39" t="s">
        <v>152</v>
      </c>
      <c r="D461" s="39">
        <v>925</v>
      </c>
      <c r="E461" s="135" t="s">
        <v>59</v>
      </c>
      <c r="F461" s="135" t="s">
        <v>19</v>
      </c>
      <c r="G461" s="83">
        <v>5810009010</v>
      </c>
      <c r="H461" s="89">
        <v>600</v>
      </c>
      <c r="I461" s="87">
        <f t="shared" si="170"/>
        <v>1546500</v>
      </c>
      <c r="J461" s="87"/>
      <c r="K461" s="87"/>
      <c r="L461" s="78"/>
      <c r="M461" s="78"/>
      <c r="N461" s="78">
        <v>360000</v>
      </c>
      <c r="O461" s="78"/>
      <c r="P461" s="78"/>
      <c r="Q461" s="78"/>
      <c r="R461" s="78"/>
      <c r="S461" s="78">
        <v>1186500</v>
      </c>
      <c r="T461" s="134"/>
    </row>
    <row r="462" spans="2:20">
      <c r="B462" s="114"/>
      <c r="C462" s="39" t="s">
        <v>179</v>
      </c>
      <c r="D462" s="39">
        <v>925</v>
      </c>
      <c r="E462" s="135" t="s">
        <v>59</v>
      </c>
      <c r="F462" s="135" t="s">
        <v>19</v>
      </c>
      <c r="G462" s="83">
        <v>5810009020</v>
      </c>
      <c r="H462" s="89"/>
      <c r="I462" s="87">
        <f t="shared" si="170"/>
        <v>2256248</v>
      </c>
      <c r="J462" s="87"/>
      <c r="K462" s="87"/>
      <c r="L462" s="78"/>
      <c r="M462" s="78"/>
      <c r="N462" s="78">
        <f>N463</f>
        <v>2073348</v>
      </c>
      <c r="O462" s="78"/>
      <c r="P462" s="78"/>
      <c r="Q462" s="78">
        <f>Q463</f>
        <v>103500</v>
      </c>
      <c r="R462" s="78">
        <f>R463</f>
        <v>79400</v>
      </c>
      <c r="S462" s="78">
        <f>S463</f>
        <v>0</v>
      </c>
      <c r="T462" s="78">
        <f>T463</f>
        <v>0</v>
      </c>
    </row>
    <row r="463" spans="2:20" ht="37.5">
      <c r="B463" s="114"/>
      <c r="C463" s="39" t="s">
        <v>152</v>
      </c>
      <c r="D463" s="39">
        <v>925</v>
      </c>
      <c r="E463" s="135" t="s">
        <v>59</v>
      </c>
      <c r="F463" s="135" t="s">
        <v>19</v>
      </c>
      <c r="G463" s="83">
        <v>5810009020</v>
      </c>
      <c r="H463" s="89">
        <v>600</v>
      </c>
      <c r="I463" s="87">
        <f t="shared" si="170"/>
        <v>2256248</v>
      </c>
      <c r="J463" s="87"/>
      <c r="K463" s="87"/>
      <c r="L463" s="78"/>
      <c r="M463" s="78"/>
      <c r="N463" s="78">
        <v>2073348</v>
      </c>
      <c r="O463" s="78"/>
      <c r="P463" s="78"/>
      <c r="Q463" s="78">
        <v>103500</v>
      </c>
      <c r="R463" s="78">
        <v>79400</v>
      </c>
      <c r="S463" s="78"/>
      <c r="T463" s="134"/>
    </row>
    <row r="464" spans="2:20" ht="150">
      <c r="B464" s="114"/>
      <c r="C464" s="39" t="s">
        <v>180</v>
      </c>
      <c r="D464" s="39">
        <v>925</v>
      </c>
      <c r="E464" s="135" t="s">
        <v>59</v>
      </c>
      <c r="F464" s="135" t="s">
        <v>19</v>
      </c>
      <c r="G464" s="83">
        <v>5810060820</v>
      </c>
      <c r="H464" s="89"/>
      <c r="I464" s="87">
        <f t="shared" si="170"/>
        <v>3665400</v>
      </c>
      <c r="J464" s="87">
        <f t="shared" ref="J464:T464" si="187">J465</f>
        <v>2036600</v>
      </c>
      <c r="K464" s="87">
        <f t="shared" si="187"/>
        <v>0</v>
      </c>
      <c r="L464" s="78">
        <f t="shared" si="187"/>
        <v>0</v>
      </c>
      <c r="M464" s="78">
        <f t="shared" si="187"/>
        <v>0</v>
      </c>
      <c r="N464" s="78">
        <f t="shared" si="187"/>
        <v>0</v>
      </c>
      <c r="O464" s="78">
        <f t="shared" si="187"/>
        <v>0</v>
      </c>
      <c r="P464" s="78">
        <f t="shared" si="187"/>
        <v>0</v>
      </c>
      <c r="Q464" s="78">
        <f t="shared" si="187"/>
        <v>0</v>
      </c>
      <c r="R464" s="78">
        <f t="shared" si="187"/>
        <v>0</v>
      </c>
      <c r="S464" s="78">
        <f t="shared" si="187"/>
        <v>1628800</v>
      </c>
      <c r="T464" s="134">
        <f t="shared" si="187"/>
        <v>0</v>
      </c>
    </row>
    <row r="465" spans="2:20" ht="37.5">
      <c r="B465" s="114"/>
      <c r="C465" s="39" t="s">
        <v>152</v>
      </c>
      <c r="D465" s="39">
        <v>925</v>
      </c>
      <c r="E465" s="135" t="s">
        <v>59</v>
      </c>
      <c r="F465" s="135" t="s">
        <v>19</v>
      </c>
      <c r="G465" s="83">
        <v>5810060820</v>
      </c>
      <c r="H465" s="89">
        <v>600</v>
      </c>
      <c r="I465" s="87">
        <f t="shared" si="170"/>
        <v>3665400</v>
      </c>
      <c r="J465" s="87">
        <v>2036600</v>
      </c>
      <c r="K465" s="87"/>
      <c r="L465" s="78"/>
      <c r="M465" s="78"/>
      <c r="N465" s="78"/>
      <c r="O465" s="78"/>
      <c r="P465" s="78"/>
      <c r="Q465" s="78"/>
      <c r="R465" s="78"/>
      <c r="S465" s="78">
        <v>1628800</v>
      </c>
      <c r="T465" s="134"/>
    </row>
    <row r="466" spans="2:20" ht="93.75">
      <c r="B466" s="114"/>
      <c r="C466" s="39" t="s">
        <v>181</v>
      </c>
      <c r="D466" s="39">
        <v>925</v>
      </c>
      <c r="E466" s="135" t="s">
        <v>59</v>
      </c>
      <c r="F466" s="135" t="s">
        <v>19</v>
      </c>
      <c r="G466" s="83">
        <v>5810060860</v>
      </c>
      <c r="H466" s="89"/>
      <c r="I466" s="87">
        <f t="shared" si="170"/>
        <v>1230201700</v>
      </c>
      <c r="J466" s="87">
        <f t="shared" ref="J466:T466" si="188">J467</f>
        <v>1059693100</v>
      </c>
      <c r="K466" s="87">
        <f t="shared" si="188"/>
        <v>74731200</v>
      </c>
      <c r="L466" s="78">
        <f t="shared" si="188"/>
        <v>0</v>
      </c>
      <c r="M466" s="78">
        <f t="shared" si="188"/>
        <v>0</v>
      </c>
      <c r="N466" s="78">
        <f t="shared" si="188"/>
        <v>95777400</v>
      </c>
      <c r="O466" s="78">
        <f t="shared" si="188"/>
        <v>0</v>
      </c>
      <c r="P466" s="78">
        <f t="shared" si="188"/>
        <v>0</v>
      </c>
      <c r="Q466" s="78">
        <f t="shared" si="188"/>
        <v>0</v>
      </c>
      <c r="R466" s="78">
        <f t="shared" si="188"/>
        <v>0</v>
      </c>
      <c r="S466" s="78">
        <f t="shared" si="188"/>
        <v>0</v>
      </c>
      <c r="T466" s="134">
        <f t="shared" si="188"/>
        <v>0</v>
      </c>
    </row>
    <row r="467" spans="2:20" ht="37.5">
      <c r="B467" s="114"/>
      <c r="C467" s="39" t="s">
        <v>152</v>
      </c>
      <c r="D467" s="39">
        <v>925</v>
      </c>
      <c r="E467" s="135" t="s">
        <v>59</v>
      </c>
      <c r="F467" s="135" t="s">
        <v>19</v>
      </c>
      <c r="G467" s="83">
        <v>5810060860</v>
      </c>
      <c r="H467" s="89">
        <v>600</v>
      </c>
      <c r="I467" s="87">
        <f t="shared" si="170"/>
        <v>1230201700</v>
      </c>
      <c r="J467" s="87">
        <v>1059693100</v>
      </c>
      <c r="K467" s="87">
        <v>74731200</v>
      </c>
      <c r="L467" s="78"/>
      <c r="M467" s="78"/>
      <c r="N467" s="78">
        <v>95777400</v>
      </c>
      <c r="O467" s="78"/>
      <c r="P467" s="78"/>
      <c r="Q467" s="78"/>
      <c r="R467" s="78"/>
      <c r="S467" s="78"/>
      <c r="T467" s="134"/>
    </row>
    <row r="468" spans="2:20" ht="187.5">
      <c r="B468" s="114"/>
      <c r="C468" s="39" t="s">
        <v>182</v>
      </c>
      <c r="D468" s="39">
        <v>925</v>
      </c>
      <c r="E468" s="135" t="s">
        <v>59</v>
      </c>
      <c r="F468" s="135" t="s">
        <v>19</v>
      </c>
      <c r="G468" s="83">
        <v>5810062370</v>
      </c>
      <c r="H468" s="89"/>
      <c r="I468" s="87">
        <f t="shared" si="170"/>
        <v>52390800</v>
      </c>
      <c r="J468" s="87">
        <f t="shared" ref="J468:T468" si="189">J469</f>
        <v>47740300</v>
      </c>
      <c r="K468" s="87">
        <f t="shared" si="189"/>
        <v>4650500</v>
      </c>
      <c r="L468" s="78">
        <f t="shared" si="189"/>
        <v>0</v>
      </c>
      <c r="M468" s="78">
        <f t="shared" si="189"/>
        <v>0</v>
      </c>
      <c r="N468" s="78">
        <f t="shared" si="189"/>
        <v>0</v>
      </c>
      <c r="O468" s="78">
        <f t="shared" si="189"/>
        <v>0</v>
      </c>
      <c r="P468" s="78">
        <f t="shared" si="189"/>
        <v>0</v>
      </c>
      <c r="Q468" s="78">
        <f t="shared" si="189"/>
        <v>0</v>
      </c>
      <c r="R468" s="78">
        <f t="shared" si="189"/>
        <v>0</v>
      </c>
      <c r="S468" s="78">
        <f t="shared" si="189"/>
        <v>0</v>
      </c>
      <c r="T468" s="134">
        <f t="shared" si="189"/>
        <v>0</v>
      </c>
    </row>
    <row r="469" spans="2:20" ht="37.5">
      <c r="B469" s="114"/>
      <c r="C469" s="39" t="s">
        <v>152</v>
      </c>
      <c r="D469" s="39">
        <v>925</v>
      </c>
      <c r="E469" s="135" t="s">
        <v>59</v>
      </c>
      <c r="F469" s="135" t="s">
        <v>19</v>
      </c>
      <c r="G469" s="83">
        <v>5810062370</v>
      </c>
      <c r="H469" s="89">
        <v>600</v>
      </c>
      <c r="I469" s="87">
        <f t="shared" si="170"/>
        <v>52390800</v>
      </c>
      <c r="J469" s="87">
        <v>47740300</v>
      </c>
      <c r="K469" s="87">
        <v>4650500</v>
      </c>
      <c r="L469" s="78"/>
      <c r="M469" s="78"/>
      <c r="N469" s="78"/>
      <c r="O469" s="78"/>
      <c r="P469" s="78"/>
      <c r="Q469" s="78"/>
      <c r="R469" s="78"/>
      <c r="S469" s="78"/>
      <c r="T469" s="134"/>
    </row>
    <row r="470" spans="2:20" ht="142.35" customHeight="1">
      <c r="B470" s="114"/>
      <c r="C470" s="39" t="s">
        <v>183</v>
      </c>
      <c r="D470" s="39">
        <v>925</v>
      </c>
      <c r="E470" s="135" t="s">
        <v>59</v>
      </c>
      <c r="F470" s="135" t="s">
        <v>19</v>
      </c>
      <c r="G470" s="83">
        <v>5810062500</v>
      </c>
      <c r="H470" s="89"/>
      <c r="I470" s="87">
        <f t="shared" si="170"/>
        <v>7071500</v>
      </c>
      <c r="J470" s="87">
        <f t="shared" ref="J470:T470" si="190">J471</f>
        <v>6276700</v>
      </c>
      <c r="K470" s="87">
        <f t="shared" si="190"/>
        <v>0</v>
      </c>
      <c r="L470" s="78">
        <f t="shared" si="190"/>
        <v>0</v>
      </c>
      <c r="M470" s="78">
        <f t="shared" si="190"/>
        <v>0</v>
      </c>
      <c r="N470" s="78">
        <f t="shared" si="190"/>
        <v>794800</v>
      </c>
      <c r="O470" s="78">
        <f t="shared" si="190"/>
        <v>0</v>
      </c>
      <c r="P470" s="78">
        <f t="shared" si="190"/>
        <v>0</v>
      </c>
      <c r="Q470" s="78">
        <f t="shared" si="190"/>
        <v>0</v>
      </c>
      <c r="R470" s="78">
        <f t="shared" si="190"/>
        <v>0</v>
      </c>
      <c r="S470" s="78">
        <f t="shared" si="190"/>
        <v>0</v>
      </c>
      <c r="T470" s="134">
        <f t="shared" si="190"/>
        <v>0</v>
      </c>
    </row>
    <row r="471" spans="2:20" ht="37.5">
      <c r="B471" s="114"/>
      <c r="C471" s="39" t="s">
        <v>152</v>
      </c>
      <c r="D471" s="39">
        <v>925</v>
      </c>
      <c r="E471" s="135" t="s">
        <v>59</v>
      </c>
      <c r="F471" s="135" t="s">
        <v>19</v>
      </c>
      <c r="G471" s="83">
        <v>5810062500</v>
      </c>
      <c r="H471" s="89">
        <v>600</v>
      </c>
      <c r="I471" s="87">
        <f t="shared" si="170"/>
        <v>7071500</v>
      </c>
      <c r="J471" s="87">
        <v>6276700</v>
      </c>
      <c r="K471" s="87"/>
      <c r="L471" s="78"/>
      <c r="M471" s="78"/>
      <c r="N471" s="78">
        <v>794800</v>
      </c>
      <c r="O471" s="78"/>
      <c r="P471" s="78"/>
      <c r="Q471" s="78"/>
      <c r="R471" s="78"/>
      <c r="S471" s="78"/>
      <c r="T471" s="134"/>
    </row>
    <row r="472" spans="2:20" ht="37.5">
      <c r="B472" s="114"/>
      <c r="C472" s="39" t="s">
        <v>184</v>
      </c>
      <c r="D472" s="39">
        <v>925</v>
      </c>
      <c r="E472" s="135" t="s">
        <v>59</v>
      </c>
      <c r="F472" s="135" t="s">
        <v>19</v>
      </c>
      <c r="G472" s="83">
        <v>5810062980</v>
      </c>
      <c r="H472" s="89"/>
      <c r="I472" s="87">
        <f t="shared" si="170"/>
        <v>1000000</v>
      </c>
      <c r="J472" s="87"/>
      <c r="K472" s="87"/>
      <c r="L472" s="78"/>
      <c r="M472" s="78"/>
      <c r="N472" s="78">
        <f>N473</f>
        <v>1000000</v>
      </c>
      <c r="O472" s="78"/>
      <c r="P472" s="78"/>
      <c r="Q472" s="78"/>
      <c r="R472" s="78"/>
      <c r="S472" s="78"/>
      <c r="T472" s="134"/>
    </row>
    <row r="473" spans="2:20" ht="37.5">
      <c r="B473" s="114"/>
      <c r="C473" s="39" t="s">
        <v>152</v>
      </c>
      <c r="D473" s="39">
        <v>925</v>
      </c>
      <c r="E473" s="135" t="s">
        <v>59</v>
      </c>
      <c r="F473" s="135" t="s">
        <v>19</v>
      </c>
      <c r="G473" s="83">
        <v>5810062980</v>
      </c>
      <c r="H473" s="89">
        <v>600</v>
      </c>
      <c r="I473" s="87">
        <f t="shared" si="170"/>
        <v>1000000</v>
      </c>
      <c r="J473" s="87"/>
      <c r="K473" s="87"/>
      <c r="L473" s="78"/>
      <c r="M473" s="78"/>
      <c r="N473" s="78">
        <v>1000000</v>
      </c>
      <c r="O473" s="78"/>
      <c r="P473" s="78"/>
      <c r="Q473" s="78"/>
      <c r="R473" s="78"/>
      <c r="S473" s="78"/>
      <c r="T473" s="134"/>
    </row>
    <row r="474" spans="2:20" ht="131.25">
      <c r="B474" s="114"/>
      <c r="C474" s="39" t="s">
        <v>185</v>
      </c>
      <c r="D474" s="39">
        <v>925</v>
      </c>
      <c r="E474" s="135" t="s">
        <v>59</v>
      </c>
      <c r="F474" s="135" t="s">
        <v>19</v>
      </c>
      <c r="G474" s="83">
        <v>5810063540</v>
      </c>
      <c r="H474" s="89"/>
      <c r="I474" s="87">
        <f t="shared" si="170"/>
        <v>2309200</v>
      </c>
      <c r="J474" s="87">
        <f t="shared" ref="J474:T474" si="191">J475</f>
        <v>2309200</v>
      </c>
      <c r="K474" s="87">
        <f t="shared" si="191"/>
        <v>0</v>
      </c>
      <c r="L474" s="78">
        <f t="shared" si="191"/>
        <v>0</v>
      </c>
      <c r="M474" s="78">
        <f t="shared" si="191"/>
        <v>0</v>
      </c>
      <c r="N474" s="78">
        <f t="shared" si="191"/>
        <v>0</v>
      </c>
      <c r="O474" s="78">
        <f t="shared" si="191"/>
        <v>0</v>
      </c>
      <c r="P474" s="78">
        <f t="shared" si="191"/>
        <v>0</v>
      </c>
      <c r="Q474" s="78">
        <f t="shared" si="191"/>
        <v>0</v>
      </c>
      <c r="R474" s="78">
        <f t="shared" si="191"/>
        <v>0</v>
      </c>
      <c r="S474" s="78">
        <f t="shared" si="191"/>
        <v>0</v>
      </c>
      <c r="T474" s="134">
        <f t="shared" si="191"/>
        <v>0</v>
      </c>
    </row>
    <row r="475" spans="2:20" ht="37.5">
      <c r="B475" s="114"/>
      <c r="C475" s="39" t="s">
        <v>152</v>
      </c>
      <c r="D475" s="39">
        <v>925</v>
      </c>
      <c r="E475" s="135" t="s">
        <v>59</v>
      </c>
      <c r="F475" s="135" t="s">
        <v>19</v>
      </c>
      <c r="G475" s="83">
        <v>5810063540</v>
      </c>
      <c r="H475" s="89">
        <v>600</v>
      </c>
      <c r="I475" s="87">
        <f t="shared" si="170"/>
        <v>2309200</v>
      </c>
      <c r="J475" s="87">
        <v>2309200</v>
      </c>
      <c r="K475" s="87"/>
      <c r="L475" s="78"/>
      <c r="M475" s="78"/>
      <c r="N475" s="78"/>
      <c r="O475" s="78"/>
      <c r="P475" s="78"/>
      <c r="Q475" s="78"/>
      <c r="R475" s="78"/>
      <c r="S475" s="78"/>
      <c r="T475" s="134"/>
    </row>
    <row r="476" spans="2:20" ht="150">
      <c r="B476" s="114"/>
      <c r="C476" s="39" t="s">
        <v>186</v>
      </c>
      <c r="D476" s="39">
        <v>925</v>
      </c>
      <c r="E476" s="135" t="s">
        <v>59</v>
      </c>
      <c r="F476" s="135" t="s">
        <v>19</v>
      </c>
      <c r="G476" s="83" t="s">
        <v>187</v>
      </c>
      <c r="H476" s="89"/>
      <c r="I476" s="87">
        <f t="shared" si="170"/>
        <v>96347800</v>
      </c>
      <c r="J476" s="87"/>
      <c r="K476" s="87"/>
      <c r="L476" s="78"/>
      <c r="M476" s="78"/>
      <c r="N476" s="78">
        <f>N477</f>
        <v>96347800</v>
      </c>
      <c r="O476" s="78"/>
      <c r="P476" s="78"/>
      <c r="Q476" s="78"/>
      <c r="R476" s="78">
        <f>R477</f>
        <v>0</v>
      </c>
      <c r="S476" s="78">
        <f>S477</f>
        <v>0</v>
      </c>
      <c r="T476" s="134">
        <f>T477</f>
        <v>0</v>
      </c>
    </row>
    <row r="477" spans="2:20" ht="37.5">
      <c r="B477" s="114"/>
      <c r="C477" s="39" t="s">
        <v>152</v>
      </c>
      <c r="D477" s="39">
        <v>925</v>
      </c>
      <c r="E477" s="135" t="s">
        <v>59</v>
      </c>
      <c r="F477" s="135" t="s">
        <v>19</v>
      </c>
      <c r="G477" s="83" t="s">
        <v>187</v>
      </c>
      <c r="H477" s="89">
        <v>600</v>
      </c>
      <c r="I477" s="87">
        <f t="shared" si="170"/>
        <v>96347800</v>
      </c>
      <c r="J477" s="87"/>
      <c r="K477" s="87"/>
      <c r="L477" s="78"/>
      <c r="M477" s="78"/>
      <c r="N477" s="78">
        <v>96347800</v>
      </c>
      <c r="O477" s="78"/>
      <c r="P477" s="78"/>
      <c r="Q477" s="78"/>
      <c r="R477" s="78"/>
      <c r="S477" s="78"/>
      <c r="T477" s="134"/>
    </row>
    <row r="478" spans="2:20" ht="37.5">
      <c r="B478" s="114"/>
      <c r="C478" s="39" t="s">
        <v>188</v>
      </c>
      <c r="D478" s="39">
        <v>925</v>
      </c>
      <c r="E478" s="135" t="s">
        <v>59</v>
      </c>
      <c r="F478" s="135" t="s">
        <v>19</v>
      </c>
      <c r="G478" s="83">
        <v>5810100000</v>
      </c>
      <c r="H478" s="89"/>
      <c r="I478" s="87">
        <f t="shared" si="170"/>
        <v>194136264.46000001</v>
      </c>
      <c r="J478" s="87">
        <f>J481+J479+J487+J485</f>
        <v>217474400</v>
      </c>
      <c r="K478" s="87">
        <f>K481+K479+K487+K485</f>
        <v>58065396</v>
      </c>
      <c r="L478" s="78">
        <f t="shared" ref="L478:T478" si="192">L481+L479+L487+L485+L483</f>
        <v>-99353000</v>
      </c>
      <c r="M478" s="78">
        <f t="shared" si="192"/>
        <v>17695700</v>
      </c>
      <c r="N478" s="78">
        <f t="shared" si="192"/>
        <v>160990</v>
      </c>
      <c r="O478" s="78">
        <f t="shared" si="192"/>
        <v>-1362703.34</v>
      </c>
      <c r="P478" s="78">
        <f t="shared" si="192"/>
        <v>0</v>
      </c>
      <c r="Q478" s="78">
        <f t="shared" si="192"/>
        <v>-121480</v>
      </c>
      <c r="R478" s="78">
        <f t="shared" si="192"/>
        <v>-738638.2</v>
      </c>
      <c r="S478" s="78">
        <f t="shared" si="192"/>
        <v>2315600</v>
      </c>
      <c r="T478" s="134">
        <f t="shared" si="192"/>
        <v>0</v>
      </c>
    </row>
    <row r="479" spans="2:20" ht="37.5">
      <c r="B479" s="114"/>
      <c r="C479" s="39" t="s">
        <v>188</v>
      </c>
      <c r="D479" s="39">
        <v>925</v>
      </c>
      <c r="E479" s="135" t="s">
        <v>59</v>
      </c>
      <c r="F479" s="135" t="s">
        <v>19</v>
      </c>
      <c r="G479" s="83">
        <v>5810100590</v>
      </c>
      <c r="H479" s="89"/>
      <c r="I479" s="87">
        <f t="shared" si="170"/>
        <v>50622764.459999993</v>
      </c>
      <c r="J479" s="87">
        <f t="shared" ref="J479:T479" si="193">J480</f>
        <v>47784400</v>
      </c>
      <c r="K479" s="87">
        <f t="shared" si="193"/>
        <v>-15111104</v>
      </c>
      <c r="L479" s="78">
        <f t="shared" si="193"/>
        <v>0</v>
      </c>
      <c r="M479" s="78">
        <f t="shared" si="193"/>
        <v>17695700</v>
      </c>
      <c r="N479" s="78">
        <f t="shared" si="193"/>
        <v>160990</v>
      </c>
      <c r="O479" s="78">
        <f t="shared" si="193"/>
        <v>-1362703.34</v>
      </c>
      <c r="P479" s="78">
        <f t="shared" si="193"/>
        <v>0</v>
      </c>
      <c r="Q479" s="78">
        <f t="shared" si="193"/>
        <v>-121480</v>
      </c>
      <c r="R479" s="78">
        <f t="shared" si="193"/>
        <v>-738638.2</v>
      </c>
      <c r="S479" s="78">
        <f t="shared" si="193"/>
        <v>2315600</v>
      </c>
      <c r="T479" s="134">
        <f t="shared" si="193"/>
        <v>0</v>
      </c>
    </row>
    <row r="480" spans="2:20" ht="37.5">
      <c r="B480" s="114"/>
      <c r="C480" s="39" t="s">
        <v>152</v>
      </c>
      <c r="D480" s="39">
        <v>925</v>
      </c>
      <c r="E480" s="135" t="s">
        <v>59</v>
      </c>
      <c r="F480" s="135" t="s">
        <v>19</v>
      </c>
      <c r="G480" s="83">
        <v>5810100590</v>
      </c>
      <c r="H480" s="89">
        <v>600</v>
      </c>
      <c r="I480" s="87">
        <f t="shared" si="170"/>
        <v>50622764.459999993</v>
      </c>
      <c r="J480" s="87">
        <v>47784400</v>
      </c>
      <c r="K480" s="87">
        <v>-15111104</v>
      </c>
      <c r="L480" s="78"/>
      <c r="M480" s="78">
        <v>17695700</v>
      </c>
      <c r="N480" s="78">
        <v>160990</v>
      </c>
      <c r="O480" s="78">
        <v>-1362703.34</v>
      </c>
      <c r="P480" s="78"/>
      <c r="Q480" s="78">
        <v>-121480</v>
      </c>
      <c r="R480" s="78">
        <v>-738638.2</v>
      </c>
      <c r="S480" s="78">
        <v>2315600</v>
      </c>
      <c r="T480" s="134"/>
    </row>
    <row r="481" spans="2:20" ht="75" hidden="1">
      <c r="B481" s="114"/>
      <c r="C481" s="39" t="s">
        <v>189</v>
      </c>
      <c r="D481" s="39">
        <v>925</v>
      </c>
      <c r="E481" s="135" t="s">
        <v>59</v>
      </c>
      <c r="F481" s="135" t="s">
        <v>19</v>
      </c>
      <c r="G481" s="83" t="s">
        <v>190</v>
      </c>
      <c r="H481" s="89"/>
      <c r="I481" s="87">
        <f t="shared" ref="I481:I544" si="194">SUM(J481:T481)</f>
        <v>0</v>
      </c>
      <c r="J481" s="87">
        <f t="shared" ref="J481:T481" si="195">J482</f>
        <v>102013300</v>
      </c>
      <c r="K481" s="87">
        <f t="shared" si="195"/>
        <v>23351600</v>
      </c>
      <c r="L481" s="78">
        <f t="shared" si="195"/>
        <v>-125364900</v>
      </c>
      <c r="M481" s="78">
        <f t="shared" si="195"/>
        <v>0</v>
      </c>
      <c r="N481" s="78">
        <f t="shared" si="195"/>
        <v>0</v>
      </c>
      <c r="O481" s="78">
        <f t="shared" si="195"/>
        <v>0</v>
      </c>
      <c r="P481" s="78">
        <f t="shared" si="195"/>
        <v>0</v>
      </c>
      <c r="Q481" s="78">
        <f t="shared" si="195"/>
        <v>0</v>
      </c>
      <c r="R481" s="78">
        <f t="shared" si="195"/>
        <v>0</v>
      </c>
      <c r="S481" s="78">
        <f t="shared" si="195"/>
        <v>0</v>
      </c>
      <c r="T481" s="134">
        <f t="shared" si="195"/>
        <v>0</v>
      </c>
    </row>
    <row r="482" spans="2:20" ht="37.5" hidden="1">
      <c r="B482" s="114"/>
      <c r="C482" s="39" t="s">
        <v>152</v>
      </c>
      <c r="D482" s="39">
        <v>925</v>
      </c>
      <c r="E482" s="135" t="s">
        <v>59</v>
      </c>
      <c r="F482" s="135" t="s">
        <v>19</v>
      </c>
      <c r="G482" s="83" t="s">
        <v>190</v>
      </c>
      <c r="H482" s="89">
        <v>600</v>
      </c>
      <c r="I482" s="87">
        <f t="shared" si="194"/>
        <v>0</v>
      </c>
      <c r="J482" s="87">
        <v>102013300</v>
      </c>
      <c r="K482" s="87">
        <v>23351600</v>
      </c>
      <c r="L482" s="78">
        <v>-125364900</v>
      </c>
      <c r="M482" s="78">
        <v>0</v>
      </c>
      <c r="N482" s="78">
        <v>0</v>
      </c>
      <c r="O482" s="78">
        <v>0</v>
      </c>
      <c r="P482" s="78">
        <v>0</v>
      </c>
      <c r="Q482" s="78">
        <v>0</v>
      </c>
      <c r="R482" s="78">
        <v>0</v>
      </c>
      <c r="S482" s="78">
        <v>0</v>
      </c>
      <c r="T482" s="134">
        <v>0</v>
      </c>
    </row>
    <row r="483" spans="2:20" ht="131.25">
      <c r="B483" s="114"/>
      <c r="C483" s="39" t="s">
        <v>191</v>
      </c>
      <c r="D483" s="39">
        <v>925</v>
      </c>
      <c r="E483" s="135" t="s">
        <v>59</v>
      </c>
      <c r="F483" s="135" t="s">
        <v>19</v>
      </c>
      <c r="G483" s="83" t="s">
        <v>192</v>
      </c>
      <c r="H483" s="89"/>
      <c r="I483" s="87">
        <f t="shared" si="194"/>
        <v>125364900</v>
      </c>
      <c r="J483" s="87"/>
      <c r="K483" s="87"/>
      <c r="L483" s="78">
        <f t="shared" ref="L483:T483" si="196">L484</f>
        <v>125364900</v>
      </c>
      <c r="M483" s="78">
        <f t="shared" si="196"/>
        <v>0</v>
      </c>
      <c r="N483" s="78">
        <f t="shared" si="196"/>
        <v>0</v>
      </c>
      <c r="O483" s="78">
        <f t="shared" si="196"/>
        <v>0</v>
      </c>
      <c r="P483" s="78">
        <f t="shared" si="196"/>
        <v>0</v>
      </c>
      <c r="Q483" s="78">
        <f t="shared" si="196"/>
        <v>0</v>
      </c>
      <c r="R483" s="78">
        <f t="shared" si="196"/>
        <v>0</v>
      </c>
      <c r="S483" s="78">
        <f t="shared" si="196"/>
        <v>0</v>
      </c>
      <c r="T483" s="134">
        <f t="shared" si="196"/>
        <v>0</v>
      </c>
    </row>
    <row r="484" spans="2:20" ht="37.5">
      <c r="B484" s="114"/>
      <c r="C484" s="39" t="s">
        <v>152</v>
      </c>
      <c r="D484" s="39">
        <v>925</v>
      </c>
      <c r="E484" s="135" t="s">
        <v>59</v>
      </c>
      <c r="F484" s="135" t="s">
        <v>19</v>
      </c>
      <c r="G484" s="83" t="s">
        <v>192</v>
      </c>
      <c r="H484" s="89">
        <v>600</v>
      </c>
      <c r="I484" s="87">
        <f t="shared" si="194"/>
        <v>125364900</v>
      </c>
      <c r="J484" s="87"/>
      <c r="K484" s="87"/>
      <c r="L484" s="78">
        <v>125364900</v>
      </c>
      <c r="M484" s="78">
        <v>0</v>
      </c>
      <c r="N484" s="78">
        <v>0</v>
      </c>
      <c r="O484" s="78">
        <v>0</v>
      </c>
      <c r="P484" s="78">
        <v>0</v>
      </c>
      <c r="Q484" s="78">
        <v>0</v>
      </c>
      <c r="R484" s="78">
        <v>0</v>
      </c>
      <c r="S484" s="78">
        <v>0</v>
      </c>
      <c r="T484" s="134">
        <v>0</v>
      </c>
    </row>
    <row r="485" spans="2:20" ht="225" hidden="1">
      <c r="B485" s="114"/>
      <c r="C485" s="39" t="s">
        <v>193</v>
      </c>
      <c r="D485" s="39">
        <v>925</v>
      </c>
      <c r="E485" s="135" t="s">
        <v>59</v>
      </c>
      <c r="F485" s="135" t="s">
        <v>19</v>
      </c>
      <c r="G485" s="83" t="s">
        <v>194</v>
      </c>
      <c r="H485" s="89"/>
      <c r="I485" s="87">
        <f t="shared" si="194"/>
        <v>0</v>
      </c>
      <c r="J485" s="87">
        <f t="shared" ref="J485:T485" si="197">J486</f>
        <v>49528100</v>
      </c>
      <c r="K485" s="87">
        <f t="shared" si="197"/>
        <v>49824900</v>
      </c>
      <c r="L485" s="78">
        <f t="shared" si="197"/>
        <v>-99353000</v>
      </c>
      <c r="M485" s="78">
        <f t="shared" si="197"/>
        <v>0</v>
      </c>
      <c r="N485" s="78">
        <f t="shared" si="197"/>
        <v>0</v>
      </c>
      <c r="O485" s="78">
        <f t="shared" si="197"/>
        <v>0</v>
      </c>
      <c r="P485" s="78">
        <f t="shared" si="197"/>
        <v>0</v>
      </c>
      <c r="Q485" s="78">
        <f t="shared" si="197"/>
        <v>0</v>
      </c>
      <c r="R485" s="78">
        <f t="shared" si="197"/>
        <v>0</v>
      </c>
      <c r="S485" s="78">
        <f t="shared" si="197"/>
        <v>0</v>
      </c>
      <c r="T485" s="134">
        <f t="shared" si="197"/>
        <v>0</v>
      </c>
    </row>
    <row r="486" spans="2:20" ht="37.5" hidden="1">
      <c r="B486" s="114"/>
      <c r="C486" s="39" t="s">
        <v>152</v>
      </c>
      <c r="D486" s="39">
        <v>925</v>
      </c>
      <c r="E486" s="135" t="s">
        <v>59</v>
      </c>
      <c r="F486" s="135" t="s">
        <v>19</v>
      </c>
      <c r="G486" s="83" t="s">
        <v>194</v>
      </c>
      <c r="H486" s="89">
        <v>600</v>
      </c>
      <c r="I486" s="87">
        <f t="shared" si="194"/>
        <v>0</v>
      </c>
      <c r="J486" s="87">
        <v>49528100</v>
      </c>
      <c r="K486" s="87">
        <v>49824900</v>
      </c>
      <c r="L486" s="78">
        <v>-99353000</v>
      </c>
      <c r="M486" s="78">
        <v>0</v>
      </c>
      <c r="N486" s="78">
        <v>0</v>
      </c>
      <c r="O486" s="78">
        <v>0</v>
      </c>
      <c r="P486" s="78">
        <v>0</v>
      </c>
      <c r="Q486" s="78">
        <v>0</v>
      </c>
      <c r="R486" s="78">
        <v>0</v>
      </c>
      <c r="S486" s="78">
        <v>0</v>
      </c>
      <c r="T486" s="134">
        <v>0</v>
      </c>
    </row>
    <row r="487" spans="2:20" ht="56.25">
      <c r="B487" s="114"/>
      <c r="C487" s="39" t="s">
        <v>195</v>
      </c>
      <c r="D487" s="39">
        <v>925</v>
      </c>
      <c r="E487" s="135" t="s">
        <v>59</v>
      </c>
      <c r="F487" s="135" t="s">
        <v>19</v>
      </c>
      <c r="G487" s="83" t="s">
        <v>196</v>
      </c>
      <c r="H487" s="89"/>
      <c r="I487" s="87">
        <f t="shared" si="194"/>
        <v>18148600</v>
      </c>
      <c r="J487" s="87">
        <f t="shared" ref="J487:T487" si="198">J488</f>
        <v>18148600</v>
      </c>
      <c r="K487" s="87">
        <f t="shared" si="198"/>
        <v>0</v>
      </c>
      <c r="L487" s="78">
        <f t="shared" si="198"/>
        <v>0</v>
      </c>
      <c r="M487" s="78">
        <f t="shared" si="198"/>
        <v>0</v>
      </c>
      <c r="N487" s="78">
        <f t="shared" si="198"/>
        <v>0</v>
      </c>
      <c r="O487" s="78">
        <f t="shared" si="198"/>
        <v>0</v>
      </c>
      <c r="P487" s="78">
        <f t="shared" si="198"/>
        <v>0</v>
      </c>
      <c r="Q487" s="78">
        <f t="shared" si="198"/>
        <v>0</v>
      </c>
      <c r="R487" s="78">
        <f t="shared" si="198"/>
        <v>0</v>
      </c>
      <c r="S487" s="78">
        <f t="shared" si="198"/>
        <v>0</v>
      </c>
      <c r="T487" s="134">
        <f t="shared" si="198"/>
        <v>0</v>
      </c>
    </row>
    <row r="488" spans="2:20" ht="37.5">
      <c r="B488" s="114"/>
      <c r="C488" s="39" t="s">
        <v>152</v>
      </c>
      <c r="D488" s="39">
        <v>925</v>
      </c>
      <c r="E488" s="135" t="s">
        <v>59</v>
      </c>
      <c r="F488" s="135" t="s">
        <v>19</v>
      </c>
      <c r="G488" s="83" t="s">
        <v>196</v>
      </c>
      <c r="H488" s="89">
        <v>600</v>
      </c>
      <c r="I488" s="87">
        <f t="shared" si="194"/>
        <v>18148600</v>
      </c>
      <c r="J488" s="87">
        <v>18148600</v>
      </c>
      <c r="K488" s="87"/>
      <c r="L488" s="78"/>
      <c r="M488" s="78"/>
      <c r="N488" s="78"/>
      <c r="O488" s="78"/>
      <c r="P488" s="78"/>
      <c r="Q488" s="78"/>
      <c r="R488" s="78"/>
      <c r="S488" s="78"/>
      <c r="T488" s="134"/>
    </row>
    <row r="489" spans="2:20" ht="37.5" hidden="1">
      <c r="B489" s="114"/>
      <c r="C489" s="43" t="s">
        <v>197</v>
      </c>
      <c r="D489" s="43">
        <v>925</v>
      </c>
      <c r="E489" s="77" t="s">
        <v>59</v>
      </c>
      <c r="F489" s="77" t="s">
        <v>19</v>
      </c>
      <c r="G489" s="58" t="s">
        <v>198</v>
      </c>
      <c r="H489" s="81"/>
      <c r="I489" s="87">
        <f t="shared" si="194"/>
        <v>0</v>
      </c>
      <c r="J489" s="87">
        <f t="shared" ref="J489:T490" si="199">J490</f>
        <v>7988000</v>
      </c>
      <c r="K489" s="87">
        <f t="shared" si="199"/>
        <v>24100</v>
      </c>
      <c r="L489" s="78">
        <f t="shared" si="199"/>
        <v>-8012100</v>
      </c>
      <c r="M489" s="78">
        <f t="shared" si="199"/>
        <v>0</v>
      </c>
      <c r="N489" s="78">
        <f t="shared" si="199"/>
        <v>0</v>
      </c>
      <c r="O489" s="78">
        <f t="shared" si="199"/>
        <v>0</v>
      </c>
      <c r="P489" s="78">
        <f t="shared" si="199"/>
        <v>0</v>
      </c>
      <c r="Q489" s="78">
        <f t="shared" si="199"/>
        <v>0</v>
      </c>
      <c r="R489" s="78">
        <f t="shared" si="199"/>
        <v>0</v>
      </c>
      <c r="S489" s="78">
        <f t="shared" si="199"/>
        <v>0</v>
      </c>
      <c r="T489" s="134">
        <f t="shared" si="199"/>
        <v>0</v>
      </c>
    </row>
    <row r="490" spans="2:20" ht="75" hidden="1">
      <c r="B490" s="114"/>
      <c r="C490" s="43" t="s">
        <v>199</v>
      </c>
      <c r="D490" s="43">
        <v>925</v>
      </c>
      <c r="E490" s="77" t="s">
        <v>59</v>
      </c>
      <c r="F490" s="77" t="s">
        <v>19</v>
      </c>
      <c r="G490" s="58" t="s">
        <v>200</v>
      </c>
      <c r="H490" s="81"/>
      <c r="I490" s="87">
        <f t="shared" si="194"/>
        <v>0</v>
      </c>
      <c r="J490" s="87">
        <f t="shared" si="199"/>
        <v>7988000</v>
      </c>
      <c r="K490" s="87">
        <f t="shared" si="199"/>
        <v>24100</v>
      </c>
      <c r="L490" s="78">
        <f t="shared" si="199"/>
        <v>-8012100</v>
      </c>
      <c r="M490" s="78">
        <f t="shared" si="199"/>
        <v>0</v>
      </c>
      <c r="N490" s="78">
        <f t="shared" si="199"/>
        <v>0</v>
      </c>
      <c r="O490" s="78">
        <f t="shared" si="199"/>
        <v>0</v>
      </c>
      <c r="P490" s="78">
        <f t="shared" si="199"/>
        <v>0</v>
      </c>
      <c r="Q490" s="78">
        <f t="shared" si="199"/>
        <v>0</v>
      </c>
      <c r="R490" s="78">
        <f t="shared" si="199"/>
        <v>0</v>
      </c>
      <c r="S490" s="78">
        <f t="shared" si="199"/>
        <v>0</v>
      </c>
      <c r="T490" s="134">
        <f t="shared" si="199"/>
        <v>0</v>
      </c>
    </row>
    <row r="491" spans="2:20" ht="37.5" hidden="1">
      <c r="B491" s="114"/>
      <c r="C491" s="43" t="s">
        <v>152</v>
      </c>
      <c r="D491" s="43">
        <v>925</v>
      </c>
      <c r="E491" s="77" t="s">
        <v>59</v>
      </c>
      <c r="F491" s="77" t="s">
        <v>19</v>
      </c>
      <c r="G491" s="58" t="s">
        <v>200</v>
      </c>
      <c r="H491" s="81">
        <v>600</v>
      </c>
      <c r="I491" s="87">
        <f t="shared" si="194"/>
        <v>0</v>
      </c>
      <c r="J491" s="87">
        <v>7988000</v>
      </c>
      <c r="K491" s="87">
        <v>24100</v>
      </c>
      <c r="L491" s="78">
        <v>-8012100</v>
      </c>
      <c r="M491" s="78">
        <v>0</v>
      </c>
      <c r="N491" s="78">
        <v>0</v>
      </c>
      <c r="O491" s="78">
        <v>0</v>
      </c>
      <c r="P491" s="78">
        <v>0</v>
      </c>
      <c r="Q491" s="78">
        <v>0</v>
      </c>
      <c r="R491" s="78">
        <v>0</v>
      </c>
      <c r="S491" s="78">
        <v>0</v>
      </c>
      <c r="T491" s="134">
        <v>0</v>
      </c>
    </row>
    <row r="492" spans="2:20">
      <c r="B492" s="114"/>
      <c r="C492" s="43" t="s">
        <v>201</v>
      </c>
      <c r="D492" s="43">
        <v>925</v>
      </c>
      <c r="E492" s="77" t="s">
        <v>59</v>
      </c>
      <c r="F492" s="77" t="s">
        <v>19</v>
      </c>
      <c r="G492" s="58" t="s">
        <v>202</v>
      </c>
      <c r="H492" s="81"/>
      <c r="I492" s="87">
        <f t="shared" si="194"/>
        <v>107365100</v>
      </c>
      <c r="J492" s="87"/>
      <c r="K492" s="87"/>
      <c r="L492" s="78">
        <f t="shared" ref="L492:T492" si="200">L493+L495</f>
        <v>107365100</v>
      </c>
      <c r="M492" s="78">
        <f t="shared" si="200"/>
        <v>0</v>
      </c>
      <c r="N492" s="78">
        <f t="shared" si="200"/>
        <v>0</v>
      </c>
      <c r="O492" s="78">
        <f t="shared" si="200"/>
        <v>0</v>
      </c>
      <c r="P492" s="78">
        <f t="shared" si="200"/>
        <v>0</v>
      </c>
      <c r="Q492" s="78">
        <f t="shared" si="200"/>
        <v>0</v>
      </c>
      <c r="R492" s="78">
        <f t="shared" si="200"/>
        <v>0</v>
      </c>
      <c r="S492" s="78">
        <f t="shared" si="200"/>
        <v>0</v>
      </c>
      <c r="T492" s="134">
        <f t="shared" si="200"/>
        <v>0</v>
      </c>
    </row>
    <row r="493" spans="2:20" ht="75">
      <c r="B493" s="114"/>
      <c r="C493" s="43" t="s">
        <v>199</v>
      </c>
      <c r="D493" s="43">
        <v>925</v>
      </c>
      <c r="E493" s="77" t="s">
        <v>59</v>
      </c>
      <c r="F493" s="77" t="s">
        <v>19</v>
      </c>
      <c r="G493" s="58" t="s">
        <v>205</v>
      </c>
      <c r="H493" s="81"/>
      <c r="I493" s="87">
        <f t="shared" si="194"/>
        <v>8012100</v>
      </c>
      <c r="J493" s="87"/>
      <c r="K493" s="87"/>
      <c r="L493" s="78">
        <f t="shared" ref="L493:T493" si="201">L494</f>
        <v>8012100</v>
      </c>
      <c r="M493" s="78">
        <f t="shared" si="201"/>
        <v>0</v>
      </c>
      <c r="N493" s="78">
        <f t="shared" si="201"/>
        <v>0</v>
      </c>
      <c r="O493" s="78">
        <f t="shared" si="201"/>
        <v>0</v>
      </c>
      <c r="P493" s="78">
        <f t="shared" si="201"/>
        <v>0</v>
      </c>
      <c r="Q493" s="78">
        <f t="shared" si="201"/>
        <v>0</v>
      </c>
      <c r="R493" s="78">
        <f t="shared" si="201"/>
        <v>0</v>
      </c>
      <c r="S493" s="78">
        <f t="shared" si="201"/>
        <v>0</v>
      </c>
      <c r="T493" s="134">
        <f t="shared" si="201"/>
        <v>0</v>
      </c>
    </row>
    <row r="494" spans="2:20" ht="37.5">
      <c r="B494" s="114"/>
      <c r="C494" s="43" t="s">
        <v>152</v>
      </c>
      <c r="D494" s="43">
        <v>925</v>
      </c>
      <c r="E494" s="77" t="s">
        <v>59</v>
      </c>
      <c r="F494" s="77" t="s">
        <v>19</v>
      </c>
      <c r="G494" s="58" t="s">
        <v>205</v>
      </c>
      <c r="H494" s="81">
        <v>600</v>
      </c>
      <c r="I494" s="87">
        <f t="shared" si="194"/>
        <v>8012100</v>
      </c>
      <c r="J494" s="87"/>
      <c r="K494" s="87"/>
      <c r="L494" s="78">
        <v>8012100</v>
      </c>
      <c r="M494" s="78">
        <v>0</v>
      </c>
      <c r="N494" s="78">
        <v>0</v>
      </c>
      <c r="O494" s="78">
        <v>0</v>
      </c>
      <c r="P494" s="78">
        <v>0</v>
      </c>
      <c r="Q494" s="78">
        <v>0</v>
      </c>
      <c r="R494" s="78">
        <v>0</v>
      </c>
      <c r="S494" s="78">
        <v>0</v>
      </c>
      <c r="T494" s="134">
        <v>0</v>
      </c>
    </row>
    <row r="495" spans="2:20" ht="225">
      <c r="B495" s="114"/>
      <c r="C495" s="43" t="s">
        <v>193</v>
      </c>
      <c r="D495" s="43">
        <v>925</v>
      </c>
      <c r="E495" s="77" t="s">
        <v>59</v>
      </c>
      <c r="F495" s="77" t="s">
        <v>19</v>
      </c>
      <c r="G495" s="58" t="s">
        <v>206</v>
      </c>
      <c r="H495" s="81"/>
      <c r="I495" s="87">
        <f t="shared" si="194"/>
        <v>99353000</v>
      </c>
      <c r="J495" s="87"/>
      <c r="K495" s="87"/>
      <c r="L495" s="78">
        <f t="shared" ref="L495:T495" si="202">L496</f>
        <v>99353000</v>
      </c>
      <c r="M495" s="78">
        <f t="shared" si="202"/>
        <v>0</v>
      </c>
      <c r="N495" s="78">
        <f t="shared" si="202"/>
        <v>0</v>
      </c>
      <c r="O495" s="78">
        <f t="shared" si="202"/>
        <v>0</v>
      </c>
      <c r="P495" s="78">
        <f t="shared" si="202"/>
        <v>0</v>
      </c>
      <c r="Q495" s="78">
        <f t="shared" si="202"/>
        <v>0</v>
      </c>
      <c r="R495" s="78">
        <f t="shared" si="202"/>
        <v>0</v>
      </c>
      <c r="S495" s="78">
        <f t="shared" si="202"/>
        <v>0</v>
      </c>
      <c r="T495" s="134">
        <f t="shared" si="202"/>
        <v>0</v>
      </c>
    </row>
    <row r="496" spans="2:20" ht="37.5">
      <c r="B496" s="114"/>
      <c r="C496" s="43" t="s">
        <v>152</v>
      </c>
      <c r="D496" s="43">
        <v>925</v>
      </c>
      <c r="E496" s="77" t="s">
        <v>59</v>
      </c>
      <c r="F496" s="77" t="s">
        <v>19</v>
      </c>
      <c r="G496" s="58" t="s">
        <v>206</v>
      </c>
      <c r="H496" s="81">
        <v>600</v>
      </c>
      <c r="I496" s="87">
        <f t="shared" si="194"/>
        <v>99353000</v>
      </c>
      <c r="J496" s="87"/>
      <c r="K496" s="87"/>
      <c r="L496" s="78">
        <v>99353000</v>
      </c>
      <c r="M496" s="78">
        <v>0</v>
      </c>
      <c r="N496" s="78">
        <v>0</v>
      </c>
      <c r="O496" s="78">
        <v>0</v>
      </c>
      <c r="P496" s="78">
        <v>0</v>
      </c>
      <c r="Q496" s="78">
        <v>0</v>
      </c>
      <c r="R496" s="78">
        <v>0</v>
      </c>
      <c r="S496" s="78">
        <v>0</v>
      </c>
      <c r="T496" s="134">
        <v>0</v>
      </c>
    </row>
    <row r="497" spans="2:20" ht="56.25">
      <c r="B497" s="114"/>
      <c r="C497" s="43" t="s">
        <v>256</v>
      </c>
      <c r="D497" s="43">
        <v>925</v>
      </c>
      <c r="E497" s="77" t="s">
        <v>59</v>
      </c>
      <c r="F497" s="77" t="s">
        <v>19</v>
      </c>
      <c r="G497" s="58">
        <v>6500000000</v>
      </c>
      <c r="H497" s="81"/>
      <c r="I497" s="87">
        <f t="shared" si="194"/>
        <v>17109968</v>
      </c>
      <c r="J497" s="87"/>
      <c r="K497" s="87">
        <f>K498</f>
        <v>14410504</v>
      </c>
      <c r="L497" s="78"/>
      <c r="M497" s="78"/>
      <c r="N497" s="78"/>
      <c r="O497" s="78">
        <f>O498</f>
        <v>8459968</v>
      </c>
      <c r="P497" s="78"/>
      <c r="Q497" s="78"/>
      <c r="R497" s="78"/>
      <c r="S497" s="78">
        <f>S498</f>
        <v>-5760504</v>
      </c>
      <c r="T497" s="78">
        <f>T498</f>
        <v>0</v>
      </c>
    </row>
    <row r="498" spans="2:20">
      <c r="B498" s="114"/>
      <c r="C498" s="43" t="s">
        <v>284</v>
      </c>
      <c r="D498" s="43">
        <v>925</v>
      </c>
      <c r="E498" s="77" t="s">
        <v>59</v>
      </c>
      <c r="F498" s="77" t="s">
        <v>19</v>
      </c>
      <c r="G498" s="58">
        <v>6570000000</v>
      </c>
      <c r="H498" s="81"/>
      <c r="I498" s="87">
        <f t="shared" si="194"/>
        <v>17109968</v>
      </c>
      <c r="J498" s="87"/>
      <c r="K498" s="87">
        <f>K499+K501+K503+K505</f>
        <v>14410504</v>
      </c>
      <c r="L498" s="78">
        <f t="shared" ref="L498:T498" si="203">+L499+L501+L503+L505</f>
        <v>0</v>
      </c>
      <c r="M498" s="78">
        <f t="shared" si="203"/>
        <v>0</v>
      </c>
      <c r="N498" s="78">
        <f t="shared" si="203"/>
        <v>0</v>
      </c>
      <c r="O498" s="78">
        <f t="shared" si="203"/>
        <v>8459968</v>
      </c>
      <c r="P498" s="78">
        <f t="shared" si="203"/>
        <v>0</v>
      </c>
      <c r="Q498" s="78">
        <f t="shared" si="203"/>
        <v>0</v>
      </c>
      <c r="R498" s="78">
        <f t="shared" si="203"/>
        <v>0</v>
      </c>
      <c r="S498" s="78">
        <f t="shared" si="203"/>
        <v>-5760504</v>
      </c>
      <c r="T498" s="134">
        <f t="shared" si="203"/>
        <v>0</v>
      </c>
    </row>
    <row r="499" spans="2:20" ht="75" hidden="1">
      <c r="B499" s="114"/>
      <c r="C499" s="43" t="s">
        <v>286</v>
      </c>
      <c r="D499" s="43">
        <v>925</v>
      </c>
      <c r="E499" s="77" t="s">
        <v>59</v>
      </c>
      <c r="F499" s="77" t="s">
        <v>19</v>
      </c>
      <c r="G499" s="58">
        <v>6570010470</v>
      </c>
      <c r="H499" s="81"/>
      <c r="I499" s="87">
        <f t="shared" si="194"/>
        <v>0</v>
      </c>
      <c r="J499" s="87"/>
      <c r="K499" s="87">
        <f>K500</f>
        <v>2925148</v>
      </c>
      <c r="L499" s="78"/>
      <c r="M499" s="78"/>
      <c r="N499" s="78"/>
      <c r="O499" s="78"/>
      <c r="P499" s="78"/>
      <c r="Q499" s="78"/>
      <c r="R499" s="78"/>
      <c r="S499" s="78">
        <f>S500</f>
        <v>-2925148</v>
      </c>
      <c r="T499" s="78">
        <f>T500</f>
        <v>0</v>
      </c>
    </row>
    <row r="500" spans="2:20" ht="37.5" hidden="1">
      <c r="B500" s="114"/>
      <c r="C500" s="39" t="s">
        <v>259</v>
      </c>
      <c r="D500" s="43">
        <v>925</v>
      </c>
      <c r="E500" s="77" t="s">
        <v>59</v>
      </c>
      <c r="F500" s="77" t="s">
        <v>19</v>
      </c>
      <c r="G500" s="58">
        <v>6570010470</v>
      </c>
      <c r="H500" s="81">
        <v>400</v>
      </c>
      <c r="I500" s="87">
        <f t="shared" si="194"/>
        <v>0</v>
      </c>
      <c r="J500" s="87"/>
      <c r="K500" s="87">
        <v>2925148</v>
      </c>
      <c r="L500" s="78"/>
      <c r="M500" s="78"/>
      <c r="N500" s="78"/>
      <c r="O500" s="78"/>
      <c r="P500" s="78"/>
      <c r="Q500" s="78"/>
      <c r="R500" s="78"/>
      <c r="S500" s="78">
        <v>-2925148</v>
      </c>
      <c r="T500" s="134"/>
    </row>
    <row r="501" spans="2:20" ht="75" hidden="1">
      <c r="B501" s="114"/>
      <c r="C501" s="43" t="s">
        <v>287</v>
      </c>
      <c r="D501" s="43">
        <v>925</v>
      </c>
      <c r="E501" s="77" t="s">
        <v>59</v>
      </c>
      <c r="F501" s="77" t="s">
        <v>19</v>
      </c>
      <c r="G501" s="58">
        <v>6570010520</v>
      </c>
      <c r="H501" s="81"/>
      <c r="I501" s="87">
        <f t="shared" si="194"/>
        <v>0</v>
      </c>
      <c r="J501" s="87"/>
      <c r="K501" s="87">
        <f>K502</f>
        <v>2835356</v>
      </c>
      <c r="L501" s="78"/>
      <c r="M501" s="78"/>
      <c r="N501" s="78"/>
      <c r="O501" s="78"/>
      <c r="P501" s="78"/>
      <c r="Q501" s="78"/>
      <c r="R501" s="78"/>
      <c r="S501" s="78">
        <f>S502</f>
        <v>-2835356</v>
      </c>
      <c r="T501" s="134"/>
    </row>
    <row r="502" spans="2:20" ht="37.5" hidden="1">
      <c r="B502" s="114"/>
      <c r="C502" s="39" t="s">
        <v>259</v>
      </c>
      <c r="D502" s="43">
        <v>925</v>
      </c>
      <c r="E502" s="77" t="s">
        <v>59</v>
      </c>
      <c r="F502" s="77" t="s">
        <v>19</v>
      </c>
      <c r="G502" s="58">
        <v>6570010520</v>
      </c>
      <c r="H502" s="81">
        <v>400</v>
      </c>
      <c r="I502" s="87">
        <f t="shared" si="194"/>
        <v>0</v>
      </c>
      <c r="J502" s="87"/>
      <c r="K502" s="87">
        <v>2835356</v>
      </c>
      <c r="L502" s="78"/>
      <c r="M502" s="78"/>
      <c r="N502" s="78"/>
      <c r="O502" s="78"/>
      <c r="P502" s="78"/>
      <c r="Q502" s="78"/>
      <c r="R502" s="78"/>
      <c r="S502" s="78">
        <v>-2835356</v>
      </c>
      <c r="T502" s="134"/>
    </row>
    <row r="503" spans="2:20">
      <c r="B503" s="114"/>
      <c r="C503" s="43" t="s">
        <v>290</v>
      </c>
      <c r="D503" s="43">
        <v>925</v>
      </c>
      <c r="E503" s="77" t="s">
        <v>59</v>
      </c>
      <c r="F503" s="77" t="s">
        <v>19</v>
      </c>
      <c r="G503" s="58">
        <v>6570010980</v>
      </c>
      <c r="H503" s="81"/>
      <c r="I503" s="87">
        <f t="shared" si="194"/>
        <v>13849968</v>
      </c>
      <c r="J503" s="87"/>
      <c r="K503" s="87">
        <f t="shared" ref="K503:T503" si="204">K504</f>
        <v>5500000</v>
      </c>
      <c r="L503" s="78">
        <f t="shared" si="204"/>
        <v>-110000</v>
      </c>
      <c r="M503" s="78">
        <f t="shared" si="204"/>
        <v>0</v>
      </c>
      <c r="N503" s="78">
        <f t="shared" si="204"/>
        <v>0</v>
      </c>
      <c r="O503" s="78">
        <f t="shared" si="204"/>
        <v>8459968</v>
      </c>
      <c r="P503" s="78">
        <f t="shared" si="204"/>
        <v>0</v>
      </c>
      <c r="Q503" s="78">
        <f t="shared" si="204"/>
        <v>0</v>
      </c>
      <c r="R503" s="78">
        <f t="shared" si="204"/>
        <v>0</v>
      </c>
      <c r="S503" s="78">
        <f t="shared" si="204"/>
        <v>0</v>
      </c>
      <c r="T503" s="134">
        <f t="shared" si="204"/>
        <v>0</v>
      </c>
    </row>
    <row r="504" spans="2:20" ht="37.5">
      <c r="B504" s="114"/>
      <c r="C504" s="39" t="s">
        <v>259</v>
      </c>
      <c r="D504" s="43">
        <v>925</v>
      </c>
      <c r="E504" s="77" t="s">
        <v>59</v>
      </c>
      <c r="F504" s="77" t="s">
        <v>19</v>
      </c>
      <c r="G504" s="58">
        <v>6570010980</v>
      </c>
      <c r="H504" s="81">
        <v>400</v>
      </c>
      <c r="I504" s="87">
        <f t="shared" si="194"/>
        <v>13849968</v>
      </c>
      <c r="J504" s="87"/>
      <c r="K504" s="87">
        <v>5500000</v>
      </c>
      <c r="L504" s="78">
        <v>-110000</v>
      </c>
      <c r="M504" s="78">
        <v>0</v>
      </c>
      <c r="N504" s="78">
        <v>0</v>
      </c>
      <c r="O504" s="78">
        <v>8459968</v>
      </c>
      <c r="P504" s="78">
        <v>0</v>
      </c>
      <c r="Q504" s="78">
        <v>0</v>
      </c>
      <c r="R504" s="78">
        <v>0</v>
      </c>
      <c r="S504" s="78">
        <v>0</v>
      </c>
      <c r="T504" s="134">
        <v>0</v>
      </c>
    </row>
    <row r="505" spans="2:20" ht="75">
      <c r="B505" s="114"/>
      <c r="C505" s="43" t="s">
        <v>293</v>
      </c>
      <c r="D505" s="43">
        <v>925</v>
      </c>
      <c r="E505" s="77" t="s">
        <v>59</v>
      </c>
      <c r="F505" s="77" t="s">
        <v>19</v>
      </c>
      <c r="G505" s="58">
        <v>6570011080</v>
      </c>
      <c r="H505" s="81"/>
      <c r="I505" s="87">
        <f t="shared" si="194"/>
        <v>3260000</v>
      </c>
      <c r="J505" s="87"/>
      <c r="K505" s="87">
        <f t="shared" ref="K505:T505" si="205">K506</f>
        <v>3150000</v>
      </c>
      <c r="L505" s="78">
        <f t="shared" si="205"/>
        <v>110000</v>
      </c>
      <c r="M505" s="78">
        <f t="shared" si="205"/>
        <v>0</v>
      </c>
      <c r="N505" s="78">
        <f t="shared" si="205"/>
        <v>0</v>
      </c>
      <c r="O505" s="78">
        <f t="shared" si="205"/>
        <v>0</v>
      </c>
      <c r="P505" s="78">
        <f t="shared" si="205"/>
        <v>0</v>
      </c>
      <c r="Q505" s="78">
        <f t="shared" si="205"/>
        <v>0</v>
      </c>
      <c r="R505" s="78">
        <f t="shared" si="205"/>
        <v>0</v>
      </c>
      <c r="S505" s="78">
        <f t="shared" si="205"/>
        <v>0</v>
      </c>
      <c r="T505" s="134">
        <f t="shared" si="205"/>
        <v>0</v>
      </c>
    </row>
    <row r="506" spans="2:20" ht="37.5">
      <c r="B506" s="114"/>
      <c r="C506" s="39" t="s">
        <v>259</v>
      </c>
      <c r="D506" s="43">
        <v>925</v>
      </c>
      <c r="E506" s="77" t="s">
        <v>59</v>
      </c>
      <c r="F506" s="77" t="s">
        <v>19</v>
      </c>
      <c r="G506" s="58">
        <v>6570011080</v>
      </c>
      <c r="H506" s="81">
        <v>400</v>
      </c>
      <c r="I506" s="87">
        <f t="shared" si="194"/>
        <v>3260000</v>
      </c>
      <c r="J506" s="87"/>
      <c r="K506" s="87">
        <v>3150000</v>
      </c>
      <c r="L506" s="78">
        <v>110000</v>
      </c>
      <c r="M506" s="78">
        <v>0</v>
      </c>
      <c r="N506" s="78">
        <v>0</v>
      </c>
      <c r="O506" s="78">
        <v>0</v>
      </c>
      <c r="P506" s="78">
        <v>0</v>
      </c>
      <c r="Q506" s="78">
        <v>0</v>
      </c>
      <c r="R506" s="78">
        <v>0</v>
      </c>
      <c r="S506" s="78">
        <v>0</v>
      </c>
      <c r="T506" s="134">
        <v>0</v>
      </c>
    </row>
    <row r="507" spans="2:20" ht="37.5">
      <c r="B507" s="114"/>
      <c r="C507" s="39" t="s">
        <v>372</v>
      </c>
      <c r="D507" s="39">
        <v>925</v>
      </c>
      <c r="E507" s="135" t="s">
        <v>59</v>
      </c>
      <c r="F507" s="135" t="s">
        <v>19</v>
      </c>
      <c r="G507" s="83">
        <v>9900000000</v>
      </c>
      <c r="H507" s="89"/>
      <c r="I507" s="87">
        <f t="shared" si="194"/>
        <v>500000</v>
      </c>
      <c r="J507" s="87">
        <f t="shared" ref="J507:T507" si="206">J508</f>
        <v>500000</v>
      </c>
      <c r="K507" s="87">
        <f t="shared" si="206"/>
        <v>0</v>
      </c>
      <c r="L507" s="78">
        <f t="shared" si="206"/>
        <v>0</v>
      </c>
      <c r="M507" s="78">
        <f t="shared" si="206"/>
        <v>0</v>
      </c>
      <c r="N507" s="78">
        <f t="shared" si="206"/>
        <v>0</v>
      </c>
      <c r="O507" s="78">
        <f t="shared" si="206"/>
        <v>0</v>
      </c>
      <c r="P507" s="78">
        <f t="shared" si="206"/>
        <v>0</v>
      </c>
      <c r="Q507" s="78">
        <f t="shared" si="206"/>
        <v>0</v>
      </c>
      <c r="R507" s="78">
        <f t="shared" si="206"/>
        <v>0</v>
      </c>
      <c r="S507" s="78">
        <f t="shared" si="206"/>
        <v>0</v>
      </c>
      <c r="T507" s="134">
        <f t="shared" si="206"/>
        <v>0</v>
      </c>
    </row>
    <row r="508" spans="2:20">
      <c r="B508" s="114"/>
      <c r="C508" s="39" t="s">
        <v>380</v>
      </c>
      <c r="D508" s="39">
        <v>925</v>
      </c>
      <c r="E508" s="135" t="s">
        <v>59</v>
      </c>
      <c r="F508" s="135" t="s">
        <v>19</v>
      </c>
      <c r="G508" s="83">
        <v>9900010910</v>
      </c>
      <c r="H508" s="89"/>
      <c r="I508" s="87">
        <f t="shared" si="194"/>
        <v>500000</v>
      </c>
      <c r="J508" s="87">
        <f>J510</f>
        <v>500000</v>
      </c>
      <c r="K508" s="87">
        <f>K510</f>
        <v>0</v>
      </c>
      <c r="L508" s="78">
        <f t="shared" ref="L508:T508" si="207">L510+L509</f>
        <v>0</v>
      </c>
      <c r="M508" s="78">
        <f t="shared" si="207"/>
        <v>0</v>
      </c>
      <c r="N508" s="78">
        <f t="shared" si="207"/>
        <v>0</v>
      </c>
      <c r="O508" s="78">
        <f t="shared" si="207"/>
        <v>0</v>
      </c>
      <c r="P508" s="78">
        <f t="shared" si="207"/>
        <v>0</v>
      </c>
      <c r="Q508" s="78">
        <f t="shared" si="207"/>
        <v>0</v>
      </c>
      <c r="R508" s="78">
        <f t="shared" si="207"/>
        <v>0</v>
      </c>
      <c r="S508" s="78">
        <f t="shared" si="207"/>
        <v>0</v>
      </c>
      <c r="T508" s="134">
        <f t="shared" si="207"/>
        <v>0</v>
      </c>
    </row>
    <row r="509" spans="2:20" ht="37.5">
      <c r="B509" s="114"/>
      <c r="C509" s="39" t="s">
        <v>152</v>
      </c>
      <c r="D509" s="39">
        <v>925</v>
      </c>
      <c r="E509" s="135" t="s">
        <v>59</v>
      </c>
      <c r="F509" s="135" t="s">
        <v>19</v>
      </c>
      <c r="G509" s="83">
        <v>9900010910</v>
      </c>
      <c r="H509" s="89">
        <v>600</v>
      </c>
      <c r="I509" s="87">
        <f t="shared" si="194"/>
        <v>17335.29</v>
      </c>
      <c r="J509" s="87"/>
      <c r="K509" s="87"/>
      <c r="L509" s="78">
        <v>5476.67</v>
      </c>
      <c r="M509" s="78">
        <v>0</v>
      </c>
      <c r="N509" s="78">
        <v>0</v>
      </c>
      <c r="O509" s="78">
        <v>0</v>
      </c>
      <c r="P509" s="78">
        <v>0</v>
      </c>
      <c r="Q509" s="78">
        <v>0</v>
      </c>
      <c r="R509" s="78">
        <v>0</v>
      </c>
      <c r="S509" s="78">
        <v>11858.62</v>
      </c>
      <c r="T509" s="134">
        <v>0</v>
      </c>
    </row>
    <row r="510" spans="2:20">
      <c r="B510" s="114"/>
      <c r="C510" s="39" t="s">
        <v>112</v>
      </c>
      <c r="D510" s="39">
        <v>925</v>
      </c>
      <c r="E510" s="135" t="s">
        <v>59</v>
      </c>
      <c r="F510" s="135" t="s">
        <v>19</v>
      </c>
      <c r="G510" s="83">
        <v>9900010910</v>
      </c>
      <c r="H510" s="89">
        <v>800</v>
      </c>
      <c r="I510" s="87">
        <f t="shared" si="194"/>
        <v>482664.71</v>
      </c>
      <c r="J510" s="87">
        <v>500000</v>
      </c>
      <c r="K510" s="87"/>
      <c r="L510" s="78">
        <v>-5476.67</v>
      </c>
      <c r="M510" s="78">
        <v>0</v>
      </c>
      <c r="N510" s="78">
        <v>0</v>
      </c>
      <c r="O510" s="78">
        <v>0</v>
      </c>
      <c r="P510" s="78">
        <v>0</v>
      </c>
      <c r="Q510" s="78">
        <v>0</v>
      </c>
      <c r="R510" s="78">
        <v>0</v>
      </c>
      <c r="S510" s="78">
        <v>-11858.62</v>
      </c>
      <c r="T510" s="134">
        <v>0</v>
      </c>
    </row>
    <row r="511" spans="2:20">
      <c r="B511" s="114"/>
      <c r="C511" s="39" t="s">
        <v>426</v>
      </c>
      <c r="D511" s="39">
        <v>925</v>
      </c>
      <c r="E511" s="135" t="s">
        <v>59</v>
      </c>
      <c r="F511" s="135" t="s">
        <v>21</v>
      </c>
      <c r="G511" s="83"/>
      <c r="H511" s="89"/>
      <c r="I511" s="87">
        <f t="shared" si="194"/>
        <v>197342359</v>
      </c>
      <c r="J511" s="87">
        <f t="shared" ref="J511:N512" si="208">J512</f>
        <v>227982400</v>
      </c>
      <c r="K511" s="87">
        <f t="shared" si="208"/>
        <v>0</v>
      </c>
      <c r="L511" s="78">
        <f t="shared" si="208"/>
        <v>3342400</v>
      </c>
      <c r="M511" s="78">
        <f t="shared" si="208"/>
        <v>8793100</v>
      </c>
      <c r="N511" s="78">
        <f t="shared" si="208"/>
        <v>1315138</v>
      </c>
      <c r="O511" s="78">
        <f>O512+O525</f>
        <v>315000</v>
      </c>
      <c r="P511" s="78">
        <f t="shared" ref="P511:T512" si="209">P512</f>
        <v>0</v>
      </c>
      <c r="Q511" s="78">
        <f t="shared" si="209"/>
        <v>500000</v>
      </c>
      <c r="R511" s="78">
        <f t="shared" si="209"/>
        <v>14371900</v>
      </c>
      <c r="S511" s="78">
        <f t="shared" si="209"/>
        <v>-59277579</v>
      </c>
      <c r="T511" s="134">
        <f t="shared" si="209"/>
        <v>0</v>
      </c>
    </row>
    <row r="512" spans="2:20">
      <c r="B512" s="114"/>
      <c r="C512" s="39" t="s">
        <v>175</v>
      </c>
      <c r="D512" s="39">
        <v>925</v>
      </c>
      <c r="E512" s="135" t="s">
        <v>59</v>
      </c>
      <c r="F512" s="135" t="s">
        <v>21</v>
      </c>
      <c r="G512" s="83">
        <v>5800000000</v>
      </c>
      <c r="H512" s="89"/>
      <c r="I512" s="87">
        <f t="shared" si="194"/>
        <v>196097748.00999999</v>
      </c>
      <c r="J512" s="87">
        <f t="shared" si="208"/>
        <v>227982400</v>
      </c>
      <c r="K512" s="87">
        <f t="shared" si="208"/>
        <v>0</v>
      </c>
      <c r="L512" s="78">
        <f t="shared" si="208"/>
        <v>3342400</v>
      </c>
      <c r="M512" s="78">
        <f t="shared" si="208"/>
        <v>8793100</v>
      </c>
      <c r="N512" s="78">
        <f t="shared" si="208"/>
        <v>1315138</v>
      </c>
      <c r="O512" s="78">
        <f>O513</f>
        <v>-929610.99</v>
      </c>
      <c r="P512" s="78">
        <f t="shared" si="209"/>
        <v>0</v>
      </c>
      <c r="Q512" s="78">
        <f t="shared" si="209"/>
        <v>500000</v>
      </c>
      <c r="R512" s="78">
        <f t="shared" si="209"/>
        <v>14371900</v>
      </c>
      <c r="S512" s="78">
        <f t="shared" si="209"/>
        <v>-59277579</v>
      </c>
      <c r="T512" s="134">
        <f t="shared" si="209"/>
        <v>0</v>
      </c>
    </row>
    <row r="513" spans="2:20">
      <c r="B513" s="114"/>
      <c r="C513" s="39" t="s">
        <v>207</v>
      </c>
      <c r="D513" s="39">
        <v>925</v>
      </c>
      <c r="E513" s="135" t="s">
        <v>59</v>
      </c>
      <c r="F513" s="135" t="s">
        <v>21</v>
      </c>
      <c r="G513" s="83">
        <v>5820000000</v>
      </c>
      <c r="H513" s="89"/>
      <c r="I513" s="87">
        <f t="shared" si="194"/>
        <v>196097748.00999999</v>
      </c>
      <c r="J513" s="87">
        <f t="shared" ref="J513:T513" si="210">J514+J520+J522+J517</f>
        <v>227982400</v>
      </c>
      <c r="K513" s="87">
        <f t="shared" si="210"/>
        <v>0</v>
      </c>
      <c r="L513" s="78">
        <f t="shared" si="210"/>
        <v>3342400</v>
      </c>
      <c r="M513" s="78">
        <f t="shared" si="210"/>
        <v>8793100</v>
      </c>
      <c r="N513" s="78">
        <f t="shared" si="210"/>
        <v>1315138</v>
      </c>
      <c r="O513" s="78">
        <f t="shared" si="210"/>
        <v>-929610.99</v>
      </c>
      <c r="P513" s="78">
        <f t="shared" si="210"/>
        <v>0</v>
      </c>
      <c r="Q513" s="78">
        <f t="shared" si="210"/>
        <v>500000</v>
      </c>
      <c r="R513" s="78">
        <f t="shared" si="210"/>
        <v>14371900</v>
      </c>
      <c r="S513" s="78">
        <f t="shared" si="210"/>
        <v>-59277579</v>
      </c>
      <c r="T513" s="134">
        <f t="shared" si="210"/>
        <v>0</v>
      </c>
    </row>
    <row r="514" spans="2:20" ht="37.5">
      <c r="B514" s="114"/>
      <c r="C514" s="93" t="s">
        <v>136</v>
      </c>
      <c r="D514" s="39">
        <v>925</v>
      </c>
      <c r="E514" s="135" t="s">
        <v>59</v>
      </c>
      <c r="F514" s="135" t="s">
        <v>21</v>
      </c>
      <c r="G514" s="83">
        <v>5820000590</v>
      </c>
      <c r="H514" s="89"/>
      <c r="I514" s="87">
        <f t="shared" si="194"/>
        <v>167989638.69999999</v>
      </c>
      <c r="J514" s="87">
        <f t="shared" ref="J514:T514" si="211">J515+J516</f>
        <v>187274200</v>
      </c>
      <c r="K514" s="87">
        <f t="shared" si="211"/>
        <v>0</v>
      </c>
      <c r="L514" s="78">
        <f t="shared" si="211"/>
        <v>3342400</v>
      </c>
      <c r="M514" s="78">
        <f t="shared" si="211"/>
        <v>-7263426</v>
      </c>
      <c r="N514" s="78">
        <f t="shared" si="211"/>
        <v>1322950</v>
      </c>
      <c r="O514" s="78">
        <f t="shared" si="211"/>
        <v>-624502.99</v>
      </c>
      <c r="P514" s="78">
        <f t="shared" si="211"/>
        <v>0</v>
      </c>
      <c r="Q514" s="78">
        <f t="shared" si="211"/>
        <v>0</v>
      </c>
      <c r="R514" s="78">
        <f t="shared" si="211"/>
        <v>14371900</v>
      </c>
      <c r="S514" s="78">
        <f t="shared" si="211"/>
        <v>-30433882.309999999</v>
      </c>
      <c r="T514" s="134">
        <f t="shared" si="211"/>
        <v>0</v>
      </c>
    </row>
    <row r="515" spans="2:20" ht="37.5">
      <c r="B515" s="114"/>
      <c r="C515" s="39" t="s">
        <v>152</v>
      </c>
      <c r="D515" s="39">
        <v>925</v>
      </c>
      <c r="E515" s="135" t="s">
        <v>59</v>
      </c>
      <c r="F515" s="135" t="s">
        <v>21</v>
      </c>
      <c r="G515" s="83">
        <v>5820000590</v>
      </c>
      <c r="H515" s="89">
        <v>600</v>
      </c>
      <c r="I515" s="87">
        <f t="shared" si="194"/>
        <v>167989638.69999999</v>
      </c>
      <c r="J515" s="87">
        <v>187274200</v>
      </c>
      <c r="K515" s="87"/>
      <c r="L515" s="78">
        <v>3342400</v>
      </c>
      <c r="M515" s="78">
        <v>-7263426</v>
      </c>
      <c r="N515" s="78">
        <v>1322950</v>
      </c>
      <c r="O515" s="78">
        <v>-624502.99</v>
      </c>
      <c r="P515" s="78">
        <v>0</v>
      </c>
      <c r="Q515" s="78"/>
      <c r="R515" s="78">
        <v>14371900</v>
      </c>
      <c r="S515" s="78">
        <v>-30433882.309999999</v>
      </c>
      <c r="T515" s="134">
        <v>0</v>
      </c>
    </row>
    <row r="516" spans="2:20" hidden="1">
      <c r="B516" s="114"/>
      <c r="C516" s="39" t="s">
        <v>112</v>
      </c>
      <c r="D516" s="39">
        <v>925</v>
      </c>
      <c r="E516" s="135" t="s">
        <v>59</v>
      </c>
      <c r="F516" s="135" t="s">
        <v>21</v>
      </c>
      <c r="G516" s="83">
        <v>5820000590</v>
      </c>
      <c r="H516" s="89">
        <v>800</v>
      </c>
      <c r="I516" s="87">
        <f t="shared" si="194"/>
        <v>0</v>
      </c>
      <c r="J516" s="87"/>
      <c r="K516" s="87"/>
      <c r="L516" s="78"/>
      <c r="M516" s="78"/>
      <c r="N516" s="78"/>
      <c r="O516" s="78"/>
      <c r="P516" s="78"/>
      <c r="Q516" s="78"/>
      <c r="R516" s="78"/>
      <c r="S516" s="78"/>
      <c r="T516" s="134"/>
    </row>
    <row r="517" spans="2:20" ht="37.5">
      <c r="B517" s="114"/>
      <c r="C517" s="39" t="s">
        <v>208</v>
      </c>
      <c r="D517" s="39">
        <v>925</v>
      </c>
      <c r="E517" s="135" t="s">
        <v>59</v>
      </c>
      <c r="F517" s="135" t="s">
        <v>21</v>
      </c>
      <c r="G517" s="83">
        <v>5820010660</v>
      </c>
      <c r="H517" s="89"/>
      <c r="I517" s="87">
        <f t="shared" si="194"/>
        <v>19111141</v>
      </c>
      <c r="J517" s="87">
        <f t="shared" ref="J517:T517" si="212">J518+J519</f>
        <v>30634700</v>
      </c>
      <c r="K517" s="87">
        <f t="shared" si="212"/>
        <v>0</v>
      </c>
      <c r="L517" s="78">
        <f t="shared" si="212"/>
        <v>0</v>
      </c>
      <c r="M517" s="78">
        <f t="shared" si="212"/>
        <v>13883700</v>
      </c>
      <c r="N517" s="78">
        <f t="shared" si="212"/>
        <v>0</v>
      </c>
      <c r="O517" s="78">
        <f t="shared" si="212"/>
        <v>0</v>
      </c>
      <c r="P517" s="78">
        <f t="shared" si="212"/>
        <v>0</v>
      </c>
      <c r="Q517" s="78">
        <f t="shared" si="212"/>
        <v>0</v>
      </c>
      <c r="R517" s="78">
        <f t="shared" si="212"/>
        <v>0</v>
      </c>
      <c r="S517" s="78">
        <f t="shared" si="212"/>
        <v>-25407259</v>
      </c>
      <c r="T517" s="134">
        <f t="shared" si="212"/>
        <v>0</v>
      </c>
    </row>
    <row r="518" spans="2:20" ht="37.5">
      <c r="B518" s="114"/>
      <c r="C518" s="39" t="s">
        <v>152</v>
      </c>
      <c r="D518" s="39">
        <v>925</v>
      </c>
      <c r="E518" s="135" t="s">
        <v>59</v>
      </c>
      <c r="F518" s="135" t="s">
        <v>21</v>
      </c>
      <c r="G518" s="83">
        <v>5820010660</v>
      </c>
      <c r="H518" s="89">
        <v>600</v>
      </c>
      <c r="I518" s="87">
        <f t="shared" si="194"/>
        <v>19111141</v>
      </c>
      <c r="J518" s="87">
        <v>30622700</v>
      </c>
      <c r="K518" s="87"/>
      <c r="L518" s="78"/>
      <c r="M518" s="78">
        <v>13883700</v>
      </c>
      <c r="N518" s="78"/>
      <c r="O518" s="78"/>
      <c r="P518" s="78"/>
      <c r="Q518" s="78"/>
      <c r="R518" s="78"/>
      <c r="S518" s="78">
        <v>-25395259</v>
      </c>
      <c r="T518" s="134"/>
    </row>
    <row r="519" spans="2:20" hidden="1">
      <c r="B519" s="114"/>
      <c r="C519" s="39" t="s">
        <v>112</v>
      </c>
      <c r="D519" s="39">
        <v>925</v>
      </c>
      <c r="E519" s="135" t="s">
        <v>59</v>
      </c>
      <c r="F519" s="135" t="s">
        <v>21</v>
      </c>
      <c r="G519" s="83">
        <v>5820010660</v>
      </c>
      <c r="H519" s="89">
        <v>800</v>
      </c>
      <c r="I519" s="87">
        <f t="shared" si="194"/>
        <v>0</v>
      </c>
      <c r="J519" s="87">
        <v>12000</v>
      </c>
      <c r="K519" s="87"/>
      <c r="L519" s="78"/>
      <c r="M519" s="78"/>
      <c r="N519" s="78"/>
      <c r="O519" s="78"/>
      <c r="P519" s="78"/>
      <c r="Q519" s="78"/>
      <c r="R519" s="78"/>
      <c r="S519" s="78">
        <v>-12000</v>
      </c>
      <c r="T519" s="134"/>
    </row>
    <row r="520" spans="2:20" ht="168.75">
      <c r="B520" s="114"/>
      <c r="C520" s="39" t="s">
        <v>209</v>
      </c>
      <c r="D520" s="39">
        <v>925</v>
      </c>
      <c r="E520" s="135" t="s">
        <v>59</v>
      </c>
      <c r="F520" s="135" t="s">
        <v>21</v>
      </c>
      <c r="G520" s="83">
        <v>5820060740</v>
      </c>
      <c r="H520" s="89"/>
      <c r="I520" s="87">
        <f t="shared" si="194"/>
        <v>109368</v>
      </c>
      <c r="J520" s="87">
        <f t="shared" ref="J520:T520" si="213">J521</f>
        <v>187500</v>
      </c>
      <c r="K520" s="87">
        <f t="shared" si="213"/>
        <v>0</v>
      </c>
      <c r="L520" s="78">
        <f t="shared" si="213"/>
        <v>0</v>
      </c>
      <c r="M520" s="78">
        <f t="shared" si="213"/>
        <v>0</v>
      </c>
      <c r="N520" s="78">
        <f t="shared" si="213"/>
        <v>-7812</v>
      </c>
      <c r="O520" s="78">
        <f t="shared" si="213"/>
        <v>0</v>
      </c>
      <c r="P520" s="78">
        <f t="shared" si="213"/>
        <v>0</v>
      </c>
      <c r="Q520" s="78">
        <f t="shared" si="213"/>
        <v>0</v>
      </c>
      <c r="R520" s="78">
        <f t="shared" si="213"/>
        <v>0</v>
      </c>
      <c r="S520" s="78">
        <f t="shared" si="213"/>
        <v>-70320</v>
      </c>
      <c r="T520" s="134">
        <f t="shared" si="213"/>
        <v>0</v>
      </c>
    </row>
    <row r="521" spans="2:20" ht="37.5">
      <c r="B521" s="114"/>
      <c r="C521" s="39" t="s">
        <v>152</v>
      </c>
      <c r="D521" s="39">
        <v>925</v>
      </c>
      <c r="E521" s="135" t="s">
        <v>59</v>
      </c>
      <c r="F521" s="135" t="s">
        <v>21</v>
      </c>
      <c r="G521" s="83">
        <v>5820060740</v>
      </c>
      <c r="H521" s="89">
        <v>600</v>
      </c>
      <c r="I521" s="87">
        <f t="shared" si="194"/>
        <v>109368</v>
      </c>
      <c r="J521" s="87">
        <v>187500</v>
      </c>
      <c r="K521" s="87"/>
      <c r="L521" s="78"/>
      <c r="M521" s="78"/>
      <c r="N521" s="78">
        <v>-7812</v>
      </c>
      <c r="O521" s="78"/>
      <c r="P521" s="78"/>
      <c r="Q521" s="78"/>
      <c r="R521" s="78"/>
      <c r="S521" s="78">
        <v>-70320</v>
      </c>
      <c r="T521" s="134"/>
    </row>
    <row r="522" spans="2:20" ht="93.75">
      <c r="B522" s="114"/>
      <c r="C522" s="39" t="s">
        <v>212</v>
      </c>
      <c r="D522" s="39">
        <v>925</v>
      </c>
      <c r="E522" s="135" t="s">
        <v>59</v>
      </c>
      <c r="F522" s="135" t="s">
        <v>21</v>
      </c>
      <c r="G522" s="83">
        <v>5820100000</v>
      </c>
      <c r="H522" s="89"/>
      <c r="I522" s="87">
        <f t="shared" si="194"/>
        <v>8887600.3100000005</v>
      </c>
      <c r="J522" s="87">
        <f t="shared" ref="J522:T523" si="214">J523</f>
        <v>9886000</v>
      </c>
      <c r="K522" s="87">
        <f t="shared" si="214"/>
        <v>0</v>
      </c>
      <c r="L522" s="78">
        <f t="shared" si="214"/>
        <v>0</v>
      </c>
      <c r="M522" s="78">
        <f t="shared" si="214"/>
        <v>2172826</v>
      </c>
      <c r="N522" s="78">
        <f t="shared" si="214"/>
        <v>0</v>
      </c>
      <c r="O522" s="78">
        <f t="shared" si="214"/>
        <v>-305108</v>
      </c>
      <c r="P522" s="78">
        <f t="shared" si="214"/>
        <v>0</v>
      </c>
      <c r="Q522" s="78">
        <f t="shared" si="214"/>
        <v>500000</v>
      </c>
      <c r="R522" s="78">
        <f t="shared" si="214"/>
        <v>0</v>
      </c>
      <c r="S522" s="78">
        <f t="shared" si="214"/>
        <v>-3366117.69</v>
      </c>
      <c r="T522" s="134">
        <f t="shared" si="214"/>
        <v>0</v>
      </c>
    </row>
    <row r="523" spans="2:20" ht="37.5">
      <c r="B523" s="114"/>
      <c r="C523" s="39" t="s">
        <v>188</v>
      </c>
      <c r="D523" s="39">
        <v>925</v>
      </c>
      <c r="E523" s="135" t="s">
        <v>59</v>
      </c>
      <c r="F523" s="135" t="s">
        <v>21</v>
      </c>
      <c r="G523" s="83">
        <v>5820100590</v>
      </c>
      <c r="H523" s="89"/>
      <c r="I523" s="87">
        <f t="shared" si="194"/>
        <v>8887600.3100000005</v>
      </c>
      <c r="J523" s="87">
        <f t="shared" si="214"/>
        <v>9886000</v>
      </c>
      <c r="K523" s="87">
        <f t="shared" si="214"/>
        <v>0</v>
      </c>
      <c r="L523" s="78">
        <f t="shared" si="214"/>
        <v>0</v>
      </c>
      <c r="M523" s="78">
        <f t="shared" si="214"/>
        <v>2172826</v>
      </c>
      <c r="N523" s="78">
        <f t="shared" si="214"/>
        <v>0</v>
      </c>
      <c r="O523" s="78">
        <f t="shared" si="214"/>
        <v>-305108</v>
      </c>
      <c r="P523" s="78">
        <f t="shared" si="214"/>
        <v>0</v>
      </c>
      <c r="Q523" s="78">
        <f t="shared" si="214"/>
        <v>500000</v>
      </c>
      <c r="R523" s="78">
        <f t="shared" si="214"/>
        <v>0</v>
      </c>
      <c r="S523" s="78">
        <f t="shared" si="214"/>
        <v>-3366117.69</v>
      </c>
      <c r="T523" s="134">
        <f t="shared" si="214"/>
        <v>0</v>
      </c>
    </row>
    <row r="524" spans="2:20" ht="37.5">
      <c r="B524" s="114"/>
      <c r="C524" s="39" t="s">
        <v>152</v>
      </c>
      <c r="D524" s="39">
        <v>925</v>
      </c>
      <c r="E524" s="135" t="s">
        <v>59</v>
      </c>
      <c r="F524" s="135" t="s">
        <v>21</v>
      </c>
      <c r="G524" s="83">
        <v>5820100590</v>
      </c>
      <c r="H524" s="89">
        <v>600</v>
      </c>
      <c r="I524" s="87">
        <f t="shared" si="194"/>
        <v>8887600.3100000005</v>
      </c>
      <c r="J524" s="87">
        <v>9886000</v>
      </c>
      <c r="K524" s="87"/>
      <c r="L524" s="78"/>
      <c r="M524" s="78">
        <v>2172826</v>
      </c>
      <c r="N524" s="78"/>
      <c r="O524" s="78">
        <v>-305108</v>
      </c>
      <c r="P524" s="78"/>
      <c r="Q524" s="78">
        <v>500000</v>
      </c>
      <c r="R524" s="78"/>
      <c r="S524" s="78">
        <v>-3366117.69</v>
      </c>
      <c r="T524" s="134"/>
    </row>
    <row r="525" spans="2:20" ht="37.5">
      <c r="B525" s="114"/>
      <c r="C525" s="39" t="s">
        <v>372</v>
      </c>
      <c r="D525" s="39">
        <v>925</v>
      </c>
      <c r="E525" s="135" t="s">
        <v>59</v>
      </c>
      <c r="F525" s="135" t="s">
        <v>21</v>
      </c>
      <c r="G525" s="83">
        <v>9900000000</v>
      </c>
      <c r="H525" s="89"/>
      <c r="I525" s="87">
        <f t="shared" si="194"/>
        <v>1244610.99</v>
      </c>
      <c r="J525" s="87"/>
      <c r="K525" s="87"/>
      <c r="L525" s="78"/>
      <c r="M525" s="78"/>
      <c r="N525" s="78"/>
      <c r="O525" s="78">
        <f>O526</f>
        <v>1244610.99</v>
      </c>
      <c r="P525" s="78"/>
      <c r="Q525" s="78"/>
      <c r="R525" s="78"/>
      <c r="S525" s="78"/>
      <c r="T525" s="134"/>
    </row>
    <row r="526" spans="2:20">
      <c r="B526" s="114"/>
      <c r="C526" s="39" t="s">
        <v>379</v>
      </c>
      <c r="D526" s="39">
        <v>925</v>
      </c>
      <c r="E526" s="135" t="s">
        <v>59</v>
      </c>
      <c r="F526" s="135" t="s">
        <v>21</v>
      </c>
      <c r="G526" s="83">
        <v>9900010880</v>
      </c>
      <c r="H526" s="89"/>
      <c r="I526" s="87">
        <f t="shared" si="194"/>
        <v>1244610.99</v>
      </c>
      <c r="J526" s="87"/>
      <c r="K526" s="87"/>
      <c r="L526" s="78"/>
      <c r="M526" s="78"/>
      <c r="N526" s="78"/>
      <c r="O526" s="78">
        <f>O527</f>
        <v>1244610.99</v>
      </c>
      <c r="P526" s="78"/>
      <c r="Q526" s="78"/>
      <c r="R526" s="78"/>
      <c r="S526" s="78"/>
      <c r="T526" s="134"/>
    </row>
    <row r="527" spans="2:20" ht="37.5">
      <c r="B527" s="114"/>
      <c r="C527" s="39" t="s">
        <v>152</v>
      </c>
      <c r="D527" s="39">
        <v>925</v>
      </c>
      <c r="E527" s="135" t="s">
        <v>59</v>
      </c>
      <c r="F527" s="135" t="s">
        <v>21</v>
      </c>
      <c r="G527" s="83">
        <v>9900010880</v>
      </c>
      <c r="H527" s="89">
        <v>600</v>
      </c>
      <c r="I527" s="87">
        <f t="shared" si="194"/>
        <v>1244610.99</v>
      </c>
      <c r="J527" s="87"/>
      <c r="K527" s="87"/>
      <c r="L527" s="78"/>
      <c r="M527" s="78"/>
      <c r="N527" s="78"/>
      <c r="O527" s="78">
        <v>1244610.99</v>
      </c>
      <c r="P527" s="78"/>
      <c r="Q527" s="78"/>
      <c r="R527" s="78"/>
      <c r="S527" s="78"/>
      <c r="T527" s="134"/>
    </row>
    <row r="528" spans="2:20">
      <c r="B528" s="114"/>
      <c r="C528" s="39" t="s">
        <v>63</v>
      </c>
      <c r="D528" s="39">
        <v>925</v>
      </c>
      <c r="E528" s="135" t="s">
        <v>59</v>
      </c>
      <c r="F528" s="135" t="s">
        <v>59</v>
      </c>
      <c r="G528" s="83"/>
      <c r="H528" s="89"/>
      <c r="I528" s="87">
        <f t="shared" si="194"/>
        <v>1200000</v>
      </c>
      <c r="J528" s="87"/>
      <c r="K528" s="87"/>
      <c r="L528" s="78"/>
      <c r="M528" s="78"/>
      <c r="N528" s="78"/>
      <c r="O528" s="78"/>
      <c r="P528" s="78"/>
      <c r="Q528" s="78"/>
      <c r="R528" s="78">
        <f t="shared" ref="R528:T531" si="215">R529</f>
        <v>1000000</v>
      </c>
      <c r="S528" s="78">
        <f t="shared" si="215"/>
        <v>200000</v>
      </c>
      <c r="T528" s="78">
        <f t="shared" si="215"/>
        <v>0</v>
      </c>
    </row>
    <row r="529" spans="2:20" ht="37.5">
      <c r="B529" s="114"/>
      <c r="C529" s="39" t="s">
        <v>145</v>
      </c>
      <c r="D529" s="39">
        <v>925</v>
      </c>
      <c r="E529" s="135" t="s">
        <v>59</v>
      </c>
      <c r="F529" s="135" t="s">
        <v>59</v>
      </c>
      <c r="G529" s="83">
        <v>5300000000</v>
      </c>
      <c r="H529" s="89"/>
      <c r="I529" s="87">
        <f t="shared" si="194"/>
        <v>1200000</v>
      </c>
      <c r="J529" s="87"/>
      <c r="K529" s="87"/>
      <c r="L529" s="78"/>
      <c r="M529" s="78"/>
      <c r="N529" s="78"/>
      <c r="O529" s="78"/>
      <c r="P529" s="78"/>
      <c r="Q529" s="78"/>
      <c r="R529" s="78">
        <f t="shared" si="215"/>
        <v>1000000</v>
      </c>
      <c r="S529" s="78">
        <f t="shared" si="215"/>
        <v>200000</v>
      </c>
      <c r="T529" s="78">
        <f t="shared" si="215"/>
        <v>0</v>
      </c>
    </row>
    <row r="530" spans="2:20">
      <c r="B530" s="114"/>
      <c r="C530" s="39" t="s">
        <v>150</v>
      </c>
      <c r="D530" s="39">
        <v>925</v>
      </c>
      <c r="E530" s="135" t="s">
        <v>59</v>
      </c>
      <c r="F530" s="135" t="s">
        <v>59</v>
      </c>
      <c r="G530" s="83">
        <v>5320000000</v>
      </c>
      <c r="H530" s="89"/>
      <c r="I530" s="87">
        <f t="shared" si="194"/>
        <v>1200000</v>
      </c>
      <c r="J530" s="87"/>
      <c r="K530" s="87"/>
      <c r="L530" s="78"/>
      <c r="M530" s="78"/>
      <c r="N530" s="78"/>
      <c r="O530" s="78"/>
      <c r="P530" s="78"/>
      <c r="Q530" s="78"/>
      <c r="R530" s="78">
        <f t="shared" si="215"/>
        <v>1000000</v>
      </c>
      <c r="S530" s="78">
        <f t="shared" si="215"/>
        <v>200000</v>
      </c>
      <c r="T530" s="78">
        <f t="shared" si="215"/>
        <v>0</v>
      </c>
    </row>
    <row r="531" spans="2:20" ht="37.5">
      <c r="B531" s="114"/>
      <c r="C531" s="39" t="s">
        <v>151</v>
      </c>
      <c r="D531" s="39">
        <v>925</v>
      </c>
      <c r="E531" s="135" t="s">
        <v>59</v>
      </c>
      <c r="F531" s="135" t="s">
        <v>59</v>
      </c>
      <c r="G531" s="83">
        <v>5320010360</v>
      </c>
      <c r="H531" s="89"/>
      <c r="I531" s="87">
        <f t="shared" si="194"/>
        <v>1200000</v>
      </c>
      <c r="J531" s="87"/>
      <c r="K531" s="87"/>
      <c r="L531" s="78"/>
      <c r="M531" s="78"/>
      <c r="N531" s="78"/>
      <c r="O531" s="78"/>
      <c r="P531" s="78"/>
      <c r="Q531" s="78"/>
      <c r="R531" s="78">
        <f t="shared" si="215"/>
        <v>1000000</v>
      </c>
      <c r="S531" s="78">
        <f t="shared" si="215"/>
        <v>200000</v>
      </c>
      <c r="T531" s="78">
        <f t="shared" si="215"/>
        <v>0</v>
      </c>
    </row>
    <row r="532" spans="2:20" ht="37.5">
      <c r="B532" s="114"/>
      <c r="C532" s="39" t="s">
        <v>152</v>
      </c>
      <c r="D532" s="39">
        <v>925</v>
      </c>
      <c r="E532" s="135" t="s">
        <v>59</v>
      </c>
      <c r="F532" s="135" t="s">
        <v>59</v>
      </c>
      <c r="G532" s="83">
        <v>5320010360</v>
      </c>
      <c r="H532" s="89">
        <v>600</v>
      </c>
      <c r="I532" s="87">
        <f t="shared" si="194"/>
        <v>1200000</v>
      </c>
      <c r="J532" s="87"/>
      <c r="K532" s="87"/>
      <c r="L532" s="78"/>
      <c r="M532" s="78"/>
      <c r="N532" s="78"/>
      <c r="O532" s="78"/>
      <c r="P532" s="78"/>
      <c r="Q532" s="78"/>
      <c r="R532" s="78">
        <v>1000000</v>
      </c>
      <c r="S532" s="78">
        <v>200000</v>
      </c>
      <c r="T532" s="134"/>
    </row>
    <row r="533" spans="2:20">
      <c r="B533" s="114"/>
      <c r="C533" s="39" t="s">
        <v>64</v>
      </c>
      <c r="D533" s="39">
        <v>925</v>
      </c>
      <c r="E533" s="135" t="s">
        <v>59</v>
      </c>
      <c r="F533" s="135" t="s">
        <v>38</v>
      </c>
      <c r="G533" s="83"/>
      <c r="H533" s="89"/>
      <c r="I533" s="87">
        <f t="shared" si="194"/>
        <v>116455740.2</v>
      </c>
      <c r="J533" s="87">
        <f>J534+J540+J546+J559+J563</f>
        <v>45901400</v>
      </c>
      <c r="K533" s="87">
        <f>K534+K540+K546+K559+K563</f>
        <v>30000000</v>
      </c>
      <c r="L533" s="78">
        <f>L534+L540+L546+L559+L563+L579</f>
        <v>9768300</v>
      </c>
      <c r="M533" s="78">
        <f>M534+M540+M546+M559+M563+M579</f>
        <v>3521600</v>
      </c>
      <c r="N533" s="78">
        <f>N534+N540+N546+N559+N563+N579</f>
        <v>8327854</v>
      </c>
      <c r="O533" s="78">
        <f>O534+O540+O546+O559+O563+O579+O573</f>
        <v>6904030</v>
      </c>
      <c r="P533" s="78">
        <f>P534+P540+P546+P559+P563+P579</f>
        <v>0</v>
      </c>
      <c r="Q533" s="78">
        <f>Q534+Q540+Q546+Q559+Q563+Q579</f>
        <v>2997314</v>
      </c>
      <c r="R533" s="78">
        <f>R534+R540+R546+R559+R563+R579</f>
        <v>5515738.2000000002</v>
      </c>
      <c r="S533" s="78">
        <f>S534+S540+S546+S559+S563+S579</f>
        <v>3519504</v>
      </c>
      <c r="T533" s="134">
        <f>T534+T540+T546+T559+T563+T579</f>
        <v>0</v>
      </c>
    </row>
    <row r="534" spans="2:20" ht="37.5">
      <c r="B534" s="114"/>
      <c r="C534" s="39" t="s">
        <v>103</v>
      </c>
      <c r="D534" s="39">
        <v>925</v>
      </c>
      <c r="E534" s="135" t="s">
        <v>59</v>
      </c>
      <c r="F534" s="135" t="s">
        <v>38</v>
      </c>
      <c r="G534" s="83">
        <v>5000000000</v>
      </c>
      <c r="H534" s="89"/>
      <c r="I534" s="87">
        <f t="shared" si="194"/>
        <v>13464200</v>
      </c>
      <c r="J534" s="87">
        <f t="shared" ref="J534:T535" si="216">J535</f>
        <v>13464200</v>
      </c>
      <c r="K534" s="87">
        <f t="shared" si="216"/>
        <v>0</v>
      </c>
      <c r="L534" s="78">
        <f t="shared" si="216"/>
        <v>0</v>
      </c>
      <c r="M534" s="78">
        <f t="shared" si="216"/>
        <v>0</v>
      </c>
      <c r="N534" s="78">
        <f t="shared" si="216"/>
        <v>0</v>
      </c>
      <c r="O534" s="78">
        <f t="shared" si="216"/>
        <v>0</v>
      </c>
      <c r="P534" s="78">
        <f t="shared" si="216"/>
        <v>0</v>
      </c>
      <c r="Q534" s="78">
        <f t="shared" si="216"/>
        <v>0</v>
      </c>
      <c r="R534" s="78">
        <f t="shared" si="216"/>
        <v>0</v>
      </c>
      <c r="S534" s="78">
        <f t="shared" si="216"/>
        <v>0</v>
      </c>
      <c r="T534" s="134">
        <f t="shared" si="216"/>
        <v>0</v>
      </c>
    </row>
    <row r="535" spans="2:20" ht="37.5">
      <c r="B535" s="114"/>
      <c r="C535" s="39" t="s">
        <v>111</v>
      </c>
      <c r="D535" s="39">
        <v>925</v>
      </c>
      <c r="E535" s="135" t="s">
        <v>59</v>
      </c>
      <c r="F535" s="135" t="s">
        <v>38</v>
      </c>
      <c r="G535" s="83">
        <v>5020000000</v>
      </c>
      <c r="H535" s="89"/>
      <c r="I535" s="87">
        <f t="shared" si="194"/>
        <v>13464200</v>
      </c>
      <c r="J535" s="87">
        <f t="shared" si="216"/>
        <v>13464200</v>
      </c>
      <c r="K535" s="87">
        <f t="shared" si="216"/>
        <v>0</v>
      </c>
      <c r="L535" s="78">
        <f t="shared" si="216"/>
        <v>0</v>
      </c>
      <c r="M535" s="78">
        <f t="shared" si="216"/>
        <v>0</v>
      </c>
      <c r="N535" s="78">
        <f t="shared" si="216"/>
        <v>0</v>
      </c>
      <c r="O535" s="78">
        <f t="shared" si="216"/>
        <v>0</v>
      </c>
      <c r="P535" s="78">
        <f t="shared" si="216"/>
        <v>0</v>
      </c>
      <c r="Q535" s="78">
        <f t="shared" si="216"/>
        <v>0</v>
      </c>
      <c r="R535" s="78">
        <f t="shared" si="216"/>
        <v>0</v>
      </c>
      <c r="S535" s="78">
        <f t="shared" si="216"/>
        <v>0</v>
      </c>
      <c r="T535" s="134">
        <f t="shared" si="216"/>
        <v>0</v>
      </c>
    </row>
    <row r="536" spans="2:20" ht="37.5">
      <c r="B536" s="114"/>
      <c r="C536" s="39" t="s">
        <v>105</v>
      </c>
      <c r="D536" s="39">
        <v>925</v>
      </c>
      <c r="E536" s="135" t="s">
        <v>59</v>
      </c>
      <c r="F536" s="135" t="s">
        <v>38</v>
      </c>
      <c r="G536" s="83">
        <v>5020000190</v>
      </c>
      <c r="H536" s="89"/>
      <c r="I536" s="87">
        <f t="shared" si="194"/>
        <v>13464200</v>
      </c>
      <c r="J536" s="87">
        <f t="shared" ref="J536:T536" si="217">J537+J538+J539</f>
        <v>13464200</v>
      </c>
      <c r="K536" s="87">
        <f t="shared" si="217"/>
        <v>0</v>
      </c>
      <c r="L536" s="78">
        <f t="shared" si="217"/>
        <v>0</v>
      </c>
      <c r="M536" s="78">
        <f t="shared" si="217"/>
        <v>0</v>
      </c>
      <c r="N536" s="78">
        <f t="shared" si="217"/>
        <v>0</v>
      </c>
      <c r="O536" s="78">
        <f t="shared" si="217"/>
        <v>0</v>
      </c>
      <c r="P536" s="78">
        <f t="shared" si="217"/>
        <v>0</v>
      </c>
      <c r="Q536" s="78">
        <f t="shared" si="217"/>
        <v>0</v>
      </c>
      <c r="R536" s="78">
        <f t="shared" si="217"/>
        <v>0</v>
      </c>
      <c r="S536" s="78">
        <f t="shared" si="217"/>
        <v>0</v>
      </c>
      <c r="T536" s="134">
        <f t="shared" si="217"/>
        <v>0</v>
      </c>
    </row>
    <row r="537" spans="2:20" ht="93.75">
      <c r="B537" s="114"/>
      <c r="C537" s="39" t="s">
        <v>106</v>
      </c>
      <c r="D537" s="39">
        <v>925</v>
      </c>
      <c r="E537" s="135" t="s">
        <v>59</v>
      </c>
      <c r="F537" s="135" t="s">
        <v>38</v>
      </c>
      <c r="G537" s="83">
        <v>5020000190</v>
      </c>
      <c r="H537" s="89">
        <v>100</v>
      </c>
      <c r="I537" s="87">
        <f t="shared" si="194"/>
        <v>13464200</v>
      </c>
      <c r="J537" s="87">
        <v>13464200</v>
      </c>
      <c r="K537" s="87"/>
      <c r="L537" s="78"/>
      <c r="M537" s="78"/>
      <c r="N537" s="78"/>
      <c r="O537" s="78"/>
      <c r="P537" s="78"/>
      <c r="Q537" s="78"/>
      <c r="R537" s="78"/>
      <c r="S537" s="78"/>
      <c r="T537" s="134"/>
    </row>
    <row r="538" spans="2:20" ht="37.5" hidden="1">
      <c r="B538" s="114"/>
      <c r="C538" s="39" t="s">
        <v>109</v>
      </c>
      <c r="D538" s="39">
        <v>925</v>
      </c>
      <c r="E538" s="135" t="s">
        <v>59</v>
      </c>
      <c r="F538" s="135" t="s">
        <v>38</v>
      </c>
      <c r="G538" s="83">
        <v>5020000190</v>
      </c>
      <c r="H538" s="89">
        <v>200</v>
      </c>
      <c r="I538" s="87">
        <f t="shared" si="194"/>
        <v>0</v>
      </c>
      <c r="J538" s="87"/>
      <c r="K538" s="87"/>
      <c r="L538" s="78"/>
      <c r="M538" s="78"/>
      <c r="N538" s="78"/>
      <c r="O538" s="78"/>
      <c r="P538" s="78"/>
      <c r="Q538" s="78"/>
      <c r="R538" s="78"/>
      <c r="S538" s="78"/>
      <c r="T538" s="134"/>
    </row>
    <row r="539" spans="2:20" hidden="1">
      <c r="B539" s="114"/>
      <c r="C539" s="39" t="s">
        <v>112</v>
      </c>
      <c r="D539" s="39">
        <v>925</v>
      </c>
      <c r="E539" s="135" t="s">
        <v>59</v>
      </c>
      <c r="F539" s="135" t="s">
        <v>38</v>
      </c>
      <c r="G539" s="83">
        <v>5020000190</v>
      </c>
      <c r="H539" s="89">
        <v>800</v>
      </c>
      <c r="I539" s="87">
        <f t="shared" si="194"/>
        <v>0</v>
      </c>
      <c r="J539" s="87"/>
      <c r="K539" s="87"/>
      <c r="L539" s="78"/>
      <c r="M539" s="78"/>
      <c r="N539" s="78"/>
      <c r="O539" s="78"/>
      <c r="P539" s="78"/>
      <c r="Q539" s="78"/>
      <c r="R539" s="78"/>
      <c r="S539" s="78"/>
      <c r="T539" s="134"/>
    </row>
    <row r="540" spans="2:20" ht="37.5">
      <c r="B540" s="114"/>
      <c r="C540" s="39" t="s">
        <v>134</v>
      </c>
      <c r="D540" s="39">
        <v>925</v>
      </c>
      <c r="E540" s="135" t="s">
        <v>59</v>
      </c>
      <c r="F540" s="135" t="s">
        <v>38</v>
      </c>
      <c r="G540" s="83">
        <v>5200000000</v>
      </c>
      <c r="H540" s="89"/>
      <c r="I540" s="87">
        <f t="shared" si="194"/>
        <v>21042300</v>
      </c>
      <c r="J540" s="87">
        <f t="shared" ref="J540:T541" si="218">J541</f>
        <v>17937300</v>
      </c>
      <c r="K540" s="87">
        <f t="shared" si="218"/>
        <v>0</v>
      </c>
      <c r="L540" s="78">
        <f t="shared" si="218"/>
        <v>-28000</v>
      </c>
      <c r="M540" s="78">
        <f t="shared" si="218"/>
        <v>1021800</v>
      </c>
      <c r="N540" s="78">
        <f t="shared" si="218"/>
        <v>0</v>
      </c>
      <c r="O540" s="78">
        <f t="shared" si="218"/>
        <v>0</v>
      </c>
      <c r="P540" s="78">
        <f t="shared" si="218"/>
        <v>0</v>
      </c>
      <c r="Q540" s="78">
        <f t="shared" si="218"/>
        <v>0</v>
      </c>
      <c r="R540" s="78">
        <f t="shared" si="218"/>
        <v>2111200</v>
      </c>
      <c r="S540" s="78">
        <f t="shared" si="218"/>
        <v>0</v>
      </c>
      <c r="T540" s="134">
        <f t="shared" si="218"/>
        <v>0</v>
      </c>
    </row>
    <row r="541" spans="2:20">
      <c r="B541" s="114"/>
      <c r="C541" s="39" t="s">
        <v>140</v>
      </c>
      <c r="D541" s="39">
        <v>925</v>
      </c>
      <c r="E541" s="135" t="s">
        <v>59</v>
      </c>
      <c r="F541" s="135" t="s">
        <v>38</v>
      </c>
      <c r="G541" s="83">
        <v>5250000000</v>
      </c>
      <c r="H541" s="89"/>
      <c r="I541" s="87">
        <f t="shared" si="194"/>
        <v>21042300</v>
      </c>
      <c r="J541" s="87">
        <f t="shared" si="218"/>
        <v>17937300</v>
      </c>
      <c r="K541" s="87">
        <f t="shared" si="218"/>
        <v>0</v>
      </c>
      <c r="L541" s="78">
        <f t="shared" si="218"/>
        <v>-28000</v>
      </c>
      <c r="M541" s="78">
        <f t="shared" si="218"/>
        <v>1021800</v>
      </c>
      <c r="N541" s="78">
        <f t="shared" si="218"/>
        <v>0</v>
      </c>
      <c r="O541" s="78">
        <f t="shared" si="218"/>
        <v>0</v>
      </c>
      <c r="P541" s="78">
        <f t="shared" si="218"/>
        <v>0</v>
      </c>
      <c r="Q541" s="78">
        <f t="shared" si="218"/>
        <v>0</v>
      </c>
      <c r="R541" s="78">
        <f t="shared" si="218"/>
        <v>2111200</v>
      </c>
      <c r="S541" s="78">
        <f t="shared" si="218"/>
        <v>0</v>
      </c>
      <c r="T541" s="134">
        <f t="shared" si="218"/>
        <v>0</v>
      </c>
    </row>
    <row r="542" spans="2:20" ht="37.5">
      <c r="B542" s="114"/>
      <c r="C542" s="39" t="s">
        <v>136</v>
      </c>
      <c r="D542" s="39">
        <v>925</v>
      </c>
      <c r="E542" s="135" t="s">
        <v>59</v>
      </c>
      <c r="F542" s="135" t="s">
        <v>38</v>
      </c>
      <c r="G542" s="83">
        <v>5250000590</v>
      </c>
      <c r="H542" s="89"/>
      <c r="I542" s="87">
        <f t="shared" si="194"/>
        <v>21042300</v>
      </c>
      <c r="J542" s="87">
        <f t="shared" ref="J542:T542" si="219">J543+J544+J545</f>
        <v>17937300</v>
      </c>
      <c r="K542" s="87">
        <f t="shared" si="219"/>
        <v>0</v>
      </c>
      <c r="L542" s="78">
        <f t="shared" si="219"/>
        <v>-28000</v>
      </c>
      <c r="M542" s="78">
        <f t="shared" si="219"/>
        <v>1021800</v>
      </c>
      <c r="N542" s="78">
        <f t="shared" si="219"/>
        <v>0</v>
      </c>
      <c r="O542" s="78">
        <f t="shared" si="219"/>
        <v>0</v>
      </c>
      <c r="P542" s="78">
        <f t="shared" si="219"/>
        <v>0</v>
      </c>
      <c r="Q542" s="78">
        <f t="shared" si="219"/>
        <v>0</v>
      </c>
      <c r="R542" s="78">
        <f t="shared" si="219"/>
        <v>2111200</v>
      </c>
      <c r="S542" s="78">
        <f t="shared" si="219"/>
        <v>0</v>
      </c>
      <c r="T542" s="134">
        <f t="shared" si="219"/>
        <v>0</v>
      </c>
    </row>
    <row r="543" spans="2:20" ht="93.75">
      <c r="B543" s="114"/>
      <c r="C543" s="39" t="s">
        <v>106</v>
      </c>
      <c r="D543" s="39">
        <v>925</v>
      </c>
      <c r="E543" s="135" t="s">
        <v>59</v>
      </c>
      <c r="F543" s="135" t="s">
        <v>38</v>
      </c>
      <c r="G543" s="83">
        <v>5250000590</v>
      </c>
      <c r="H543" s="89">
        <v>100</v>
      </c>
      <c r="I543" s="87">
        <f t="shared" si="194"/>
        <v>20160500</v>
      </c>
      <c r="J543" s="87">
        <v>17027500</v>
      </c>
      <c r="K543" s="87"/>
      <c r="L543" s="78"/>
      <c r="M543" s="78">
        <v>1021800</v>
      </c>
      <c r="N543" s="78"/>
      <c r="O543" s="78"/>
      <c r="P543" s="78"/>
      <c r="Q543" s="78"/>
      <c r="R543" s="78">
        <v>2111200</v>
      </c>
      <c r="S543" s="78"/>
      <c r="T543" s="134"/>
    </row>
    <row r="544" spans="2:20" ht="37.5">
      <c r="B544" s="114"/>
      <c r="C544" s="39" t="s">
        <v>109</v>
      </c>
      <c r="D544" s="39">
        <v>925</v>
      </c>
      <c r="E544" s="135" t="s">
        <v>59</v>
      </c>
      <c r="F544" s="135" t="s">
        <v>38</v>
      </c>
      <c r="G544" s="83">
        <v>5250000590</v>
      </c>
      <c r="H544" s="89">
        <v>200</v>
      </c>
      <c r="I544" s="87">
        <f t="shared" si="194"/>
        <v>875800</v>
      </c>
      <c r="J544" s="87">
        <v>903800</v>
      </c>
      <c r="K544" s="87"/>
      <c r="L544" s="78">
        <v>-28000</v>
      </c>
      <c r="M544" s="78">
        <v>0</v>
      </c>
      <c r="N544" s="78">
        <v>0</v>
      </c>
      <c r="O544" s="78">
        <v>0</v>
      </c>
      <c r="P544" s="78">
        <v>0</v>
      </c>
      <c r="Q544" s="78">
        <v>0</v>
      </c>
      <c r="R544" s="78">
        <v>0</v>
      </c>
      <c r="S544" s="78">
        <v>0</v>
      </c>
      <c r="T544" s="134">
        <v>0</v>
      </c>
    </row>
    <row r="545" spans="2:20">
      <c r="B545" s="114"/>
      <c r="C545" s="39" t="s">
        <v>112</v>
      </c>
      <c r="D545" s="39">
        <v>925</v>
      </c>
      <c r="E545" s="135" t="s">
        <v>59</v>
      </c>
      <c r="F545" s="135" t="s">
        <v>38</v>
      </c>
      <c r="G545" s="83">
        <v>5250000590</v>
      </c>
      <c r="H545" s="89">
        <v>800</v>
      </c>
      <c r="I545" s="87">
        <f t="shared" ref="I545:I608" si="220">SUM(J545:T545)</f>
        <v>6000</v>
      </c>
      <c r="J545" s="87">
        <v>6000</v>
      </c>
      <c r="K545" s="87"/>
      <c r="L545" s="78"/>
      <c r="M545" s="78"/>
      <c r="N545" s="78"/>
      <c r="O545" s="78"/>
      <c r="P545" s="78"/>
      <c r="Q545" s="78"/>
      <c r="R545" s="78"/>
      <c r="S545" s="78"/>
      <c r="T545" s="134"/>
    </row>
    <row r="546" spans="2:20">
      <c r="B546" s="114"/>
      <c r="C546" s="39" t="s">
        <v>175</v>
      </c>
      <c r="D546" s="39">
        <v>925</v>
      </c>
      <c r="E546" s="135" t="s">
        <v>59</v>
      </c>
      <c r="F546" s="135" t="s">
        <v>38</v>
      </c>
      <c r="G546" s="83">
        <v>5800000000</v>
      </c>
      <c r="H546" s="89"/>
      <c r="I546" s="87">
        <f t="shared" si="220"/>
        <v>14286514</v>
      </c>
      <c r="J546" s="87">
        <f>J551</f>
        <v>5681700</v>
      </c>
      <c r="K546" s="87">
        <f>K551</f>
        <v>0</v>
      </c>
      <c r="L546" s="78">
        <f>L551</f>
        <v>346300</v>
      </c>
      <c r="M546" s="78">
        <f>M551+M547</f>
        <v>2499800</v>
      </c>
      <c r="N546" s="78">
        <f t="shared" ref="N546:T546" si="221">N551</f>
        <v>10000</v>
      </c>
      <c r="O546" s="78">
        <f t="shared" si="221"/>
        <v>0</v>
      </c>
      <c r="P546" s="78">
        <f t="shared" si="221"/>
        <v>0</v>
      </c>
      <c r="Q546" s="78">
        <f t="shared" si="221"/>
        <v>2997314</v>
      </c>
      <c r="R546" s="78">
        <f t="shared" si="221"/>
        <v>1129900</v>
      </c>
      <c r="S546" s="78">
        <f t="shared" si="221"/>
        <v>1621500</v>
      </c>
      <c r="T546" s="134">
        <f t="shared" si="221"/>
        <v>0</v>
      </c>
    </row>
    <row r="547" spans="2:20">
      <c r="B547" s="114"/>
      <c r="C547" s="39" t="s">
        <v>176</v>
      </c>
      <c r="D547" s="39">
        <v>925</v>
      </c>
      <c r="E547" s="135" t="s">
        <v>59</v>
      </c>
      <c r="F547" s="135" t="s">
        <v>38</v>
      </c>
      <c r="G547" s="83">
        <v>5810000000</v>
      </c>
      <c r="H547" s="89"/>
      <c r="I547" s="87">
        <f t="shared" si="220"/>
        <v>2499800</v>
      </c>
      <c r="J547" s="87"/>
      <c r="K547" s="87"/>
      <c r="L547" s="78"/>
      <c r="M547" s="78">
        <f t="shared" ref="M547:T549" si="222">M548</f>
        <v>2499800</v>
      </c>
      <c r="N547" s="78">
        <f t="shared" si="222"/>
        <v>0</v>
      </c>
      <c r="O547" s="78">
        <f t="shared" si="222"/>
        <v>0</v>
      </c>
      <c r="P547" s="78">
        <f t="shared" si="222"/>
        <v>0</v>
      </c>
      <c r="Q547" s="78">
        <f t="shared" si="222"/>
        <v>0</v>
      </c>
      <c r="R547" s="78">
        <f t="shared" si="222"/>
        <v>0</v>
      </c>
      <c r="S547" s="78">
        <f t="shared" si="222"/>
        <v>0</v>
      </c>
      <c r="T547" s="78">
        <f t="shared" si="222"/>
        <v>0</v>
      </c>
    </row>
    <row r="548" spans="2:20">
      <c r="B548" s="114"/>
      <c r="C548" s="39" t="s">
        <v>201</v>
      </c>
      <c r="D548" s="39">
        <v>925</v>
      </c>
      <c r="E548" s="135" t="s">
        <v>59</v>
      </c>
      <c r="F548" s="135" t="s">
        <v>38</v>
      </c>
      <c r="G548" s="83" t="s">
        <v>202</v>
      </c>
      <c r="H548" s="89"/>
      <c r="I548" s="87">
        <f t="shared" si="220"/>
        <v>2499800</v>
      </c>
      <c r="J548" s="87"/>
      <c r="K548" s="87"/>
      <c r="L548" s="78"/>
      <c r="M548" s="78">
        <f t="shared" si="222"/>
        <v>2499800</v>
      </c>
      <c r="N548" s="78">
        <f t="shared" si="222"/>
        <v>0</v>
      </c>
      <c r="O548" s="78">
        <f t="shared" si="222"/>
        <v>0</v>
      </c>
      <c r="P548" s="78">
        <f t="shared" si="222"/>
        <v>0</v>
      </c>
      <c r="Q548" s="78">
        <f t="shared" si="222"/>
        <v>0</v>
      </c>
      <c r="R548" s="78">
        <f t="shared" si="222"/>
        <v>0</v>
      </c>
      <c r="S548" s="78">
        <f t="shared" si="222"/>
        <v>0</v>
      </c>
      <c r="T548" s="78">
        <f t="shared" si="222"/>
        <v>0</v>
      </c>
    </row>
    <row r="549" spans="2:20" ht="168.75">
      <c r="B549" s="114"/>
      <c r="C549" s="39" t="s">
        <v>203</v>
      </c>
      <c r="D549" s="39">
        <v>925</v>
      </c>
      <c r="E549" s="135" t="s">
        <v>59</v>
      </c>
      <c r="F549" s="135" t="s">
        <v>38</v>
      </c>
      <c r="G549" s="83" t="s">
        <v>204</v>
      </c>
      <c r="H549" s="89"/>
      <c r="I549" s="87">
        <f t="shared" si="220"/>
        <v>2499800</v>
      </c>
      <c r="J549" s="87"/>
      <c r="K549" s="87"/>
      <c r="L549" s="78"/>
      <c r="M549" s="78">
        <f t="shared" si="222"/>
        <v>2499800</v>
      </c>
      <c r="N549" s="78">
        <f t="shared" si="222"/>
        <v>0</v>
      </c>
      <c r="O549" s="78">
        <f t="shared" si="222"/>
        <v>0</v>
      </c>
      <c r="P549" s="78">
        <f t="shared" si="222"/>
        <v>0</v>
      </c>
      <c r="Q549" s="78">
        <f t="shared" si="222"/>
        <v>0</v>
      </c>
      <c r="R549" s="78">
        <f t="shared" si="222"/>
        <v>0</v>
      </c>
      <c r="S549" s="78">
        <f t="shared" si="222"/>
        <v>0</v>
      </c>
      <c r="T549" s="78">
        <f t="shared" si="222"/>
        <v>0</v>
      </c>
    </row>
    <row r="550" spans="2:20" ht="37.5">
      <c r="B550" s="114"/>
      <c r="C550" s="39" t="s">
        <v>152</v>
      </c>
      <c r="D550" s="39">
        <v>925</v>
      </c>
      <c r="E550" s="135" t="s">
        <v>59</v>
      </c>
      <c r="F550" s="135" t="s">
        <v>38</v>
      </c>
      <c r="G550" s="83" t="s">
        <v>204</v>
      </c>
      <c r="H550" s="89">
        <v>600</v>
      </c>
      <c r="I550" s="87">
        <f t="shared" si="220"/>
        <v>2499800</v>
      </c>
      <c r="J550" s="87"/>
      <c r="K550" s="87"/>
      <c r="L550" s="78"/>
      <c r="M550" s="78">
        <v>2499800</v>
      </c>
      <c r="N550" s="78"/>
      <c r="O550" s="78"/>
      <c r="P550" s="78"/>
      <c r="Q550" s="78"/>
      <c r="R550" s="78"/>
      <c r="S550" s="78"/>
      <c r="T550" s="134"/>
    </row>
    <row r="551" spans="2:20">
      <c r="B551" s="114"/>
      <c r="C551" s="39" t="s">
        <v>213</v>
      </c>
      <c r="D551" s="39">
        <v>925</v>
      </c>
      <c r="E551" s="135" t="s">
        <v>59</v>
      </c>
      <c r="F551" s="135" t="s">
        <v>38</v>
      </c>
      <c r="G551" s="83">
        <v>5830000000</v>
      </c>
      <c r="H551" s="89"/>
      <c r="I551" s="87">
        <f t="shared" si="220"/>
        <v>11786714</v>
      </c>
      <c r="J551" s="87">
        <f t="shared" ref="J551:T551" si="223">J552+J554</f>
        <v>5681700</v>
      </c>
      <c r="K551" s="87">
        <f t="shared" si="223"/>
        <v>0</v>
      </c>
      <c r="L551" s="78">
        <f t="shared" si="223"/>
        <v>346300</v>
      </c>
      <c r="M551" s="78">
        <f t="shared" si="223"/>
        <v>0</v>
      </c>
      <c r="N551" s="78">
        <f t="shared" si="223"/>
        <v>10000</v>
      </c>
      <c r="O551" s="78">
        <f t="shared" si="223"/>
        <v>0</v>
      </c>
      <c r="P551" s="78">
        <f t="shared" si="223"/>
        <v>0</v>
      </c>
      <c r="Q551" s="78">
        <f t="shared" si="223"/>
        <v>2997314</v>
      </c>
      <c r="R551" s="78">
        <f t="shared" si="223"/>
        <v>1129900</v>
      </c>
      <c r="S551" s="78">
        <f t="shared" si="223"/>
        <v>1621500</v>
      </c>
      <c r="T551" s="134">
        <f t="shared" si="223"/>
        <v>0</v>
      </c>
    </row>
    <row r="552" spans="2:20" ht="37.5">
      <c r="B552" s="114"/>
      <c r="C552" s="39" t="s">
        <v>136</v>
      </c>
      <c r="D552" s="39">
        <v>925</v>
      </c>
      <c r="E552" s="135" t="s">
        <v>59</v>
      </c>
      <c r="F552" s="135" t="s">
        <v>38</v>
      </c>
      <c r="G552" s="83">
        <v>5830000590</v>
      </c>
      <c r="H552" s="89"/>
      <c r="I552" s="87">
        <f t="shared" si="220"/>
        <v>10511714</v>
      </c>
      <c r="J552" s="87">
        <f t="shared" ref="J552:T552" si="224">J553</f>
        <v>4853700</v>
      </c>
      <c r="K552" s="87">
        <f t="shared" si="224"/>
        <v>0</v>
      </c>
      <c r="L552" s="78">
        <f t="shared" si="224"/>
        <v>318300</v>
      </c>
      <c r="M552" s="78">
        <f t="shared" si="224"/>
        <v>-76000</v>
      </c>
      <c r="N552" s="78">
        <f t="shared" si="224"/>
        <v>10000</v>
      </c>
      <c r="O552" s="78">
        <f t="shared" si="224"/>
        <v>-65000</v>
      </c>
      <c r="P552" s="78">
        <f t="shared" si="224"/>
        <v>0</v>
      </c>
      <c r="Q552" s="78">
        <f t="shared" si="224"/>
        <v>2747314</v>
      </c>
      <c r="R552" s="78">
        <f t="shared" si="224"/>
        <v>1101900</v>
      </c>
      <c r="S552" s="78">
        <f t="shared" si="224"/>
        <v>1621500</v>
      </c>
      <c r="T552" s="134">
        <f t="shared" si="224"/>
        <v>0</v>
      </c>
    </row>
    <row r="553" spans="2:20" ht="37.5">
      <c r="B553" s="114"/>
      <c r="C553" s="39" t="s">
        <v>152</v>
      </c>
      <c r="D553" s="39">
        <v>925</v>
      </c>
      <c r="E553" s="135" t="s">
        <v>59</v>
      </c>
      <c r="F553" s="135" t="s">
        <v>38</v>
      </c>
      <c r="G553" s="83">
        <v>5830000590</v>
      </c>
      <c r="H553" s="89">
        <v>600</v>
      </c>
      <c r="I553" s="87">
        <f t="shared" si="220"/>
        <v>10511714</v>
      </c>
      <c r="J553" s="87">
        <v>4853700</v>
      </c>
      <c r="K553" s="87"/>
      <c r="L553" s="78">
        <v>318300</v>
      </c>
      <c r="M553" s="78">
        <v>-76000</v>
      </c>
      <c r="N553" s="78">
        <v>10000</v>
      </c>
      <c r="O553" s="78">
        <v>-65000</v>
      </c>
      <c r="P553" s="78">
        <v>0</v>
      </c>
      <c r="Q553" s="78">
        <f>2597314+150000</f>
        <v>2747314</v>
      </c>
      <c r="R553" s="78">
        <v>1101900</v>
      </c>
      <c r="S553" s="78">
        <v>1621500</v>
      </c>
      <c r="T553" s="134">
        <v>0</v>
      </c>
    </row>
    <row r="554" spans="2:20" ht="37.5">
      <c r="B554" s="114"/>
      <c r="C554" s="39" t="s">
        <v>215</v>
      </c>
      <c r="D554" s="39">
        <v>925</v>
      </c>
      <c r="E554" s="135" t="s">
        <v>59</v>
      </c>
      <c r="F554" s="135" t="s">
        <v>38</v>
      </c>
      <c r="G554" s="83">
        <v>5830100000</v>
      </c>
      <c r="H554" s="89"/>
      <c r="I554" s="87">
        <f t="shared" si="220"/>
        <v>1275000</v>
      </c>
      <c r="J554" s="87">
        <f t="shared" ref="J554:T554" si="225">J555</f>
        <v>828000</v>
      </c>
      <c r="K554" s="87">
        <f t="shared" si="225"/>
        <v>0</v>
      </c>
      <c r="L554" s="78">
        <f t="shared" si="225"/>
        <v>28000</v>
      </c>
      <c r="M554" s="78">
        <f t="shared" si="225"/>
        <v>76000</v>
      </c>
      <c r="N554" s="78">
        <f t="shared" si="225"/>
        <v>0</v>
      </c>
      <c r="O554" s="78">
        <f t="shared" si="225"/>
        <v>65000</v>
      </c>
      <c r="P554" s="78">
        <f t="shared" si="225"/>
        <v>0</v>
      </c>
      <c r="Q554" s="78">
        <f t="shared" si="225"/>
        <v>250000</v>
      </c>
      <c r="R554" s="78">
        <f t="shared" si="225"/>
        <v>28000</v>
      </c>
      <c r="S554" s="78">
        <f t="shared" si="225"/>
        <v>0</v>
      </c>
      <c r="T554" s="134">
        <f t="shared" si="225"/>
        <v>0</v>
      </c>
    </row>
    <row r="555" spans="2:20" ht="37.5">
      <c r="B555" s="114"/>
      <c r="C555" s="39" t="s">
        <v>136</v>
      </c>
      <c r="D555" s="39">
        <v>925</v>
      </c>
      <c r="E555" s="135" t="s">
        <v>59</v>
      </c>
      <c r="F555" s="135" t="s">
        <v>38</v>
      </c>
      <c r="G555" s="83">
        <v>5830100590</v>
      </c>
      <c r="H555" s="89"/>
      <c r="I555" s="87">
        <f t="shared" si="220"/>
        <v>1275000</v>
      </c>
      <c r="J555" s="87">
        <f>J557</f>
        <v>828000</v>
      </c>
      <c r="K555" s="87">
        <f>K557</f>
        <v>0</v>
      </c>
      <c r="L555" s="78">
        <f>L557+L556</f>
        <v>28000</v>
      </c>
      <c r="M555" s="78">
        <f>M557+M556+M558</f>
        <v>76000</v>
      </c>
      <c r="N555" s="78">
        <f>N557+N556</f>
        <v>0</v>
      </c>
      <c r="O555" s="78">
        <f>O557+O556+O558</f>
        <v>65000</v>
      </c>
      <c r="P555" s="78">
        <f>P557+P556</f>
        <v>0</v>
      </c>
      <c r="Q555" s="78">
        <f>Q557+Q556</f>
        <v>250000</v>
      </c>
      <c r="R555" s="78">
        <f>R557+R556</f>
        <v>28000</v>
      </c>
      <c r="S555" s="78">
        <f>S557+S556</f>
        <v>0</v>
      </c>
      <c r="T555" s="134">
        <f>T557+T556</f>
        <v>0</v>
      </c>
    </row>
    <row r="556" spans="2:20" ht="37.5">
      <c r="B556" s="114"/>
      <c r="C556" s="39" t="s">
        <v>109</v>
      </c>
      <c r="D556" s="39">
        <v>925</v>
      </c>
      <c r="E556" s="135" t="s">
        <v>59</v>
      </c>
      <c r="F556" s="135" t="s">
        <v>38</v>
      </c>
      <c r="G556" s="83">
        <v>5830100590</v>
      </c>
      <c r="H556" s="89">
        <v>200</v>
      </c>
      <c r="I556" s="87">
        <f t="shared" si="220"/>
        <v>306000</v>
      </c>
      <c r="J556" s="87"/>
      <c r="K556" s="87"/>
      <c r="L556" s="78">
        <v>28000</v>
      </c>
      <c r="M556" s="78">
        <v>0</v>
      </c>
      <c r="N556" s="78">
        <v>0</v>
      </c>
      <c r="O556" s="78">
        <v>0</v>
      </c>
      <c r="P556" s="78">
        <v>0</v>
      </c>
      <c r="Q556" s="78">
        <v>250000</v>
      </c>
      <c r="R556" s="78">
        <v>28000</v>
      </c>
      <c r="S556" s="78">
        <v>0</v>
      </c>
      <c r="T556" s="134">
        <v>0</v>
      </c>
    </row>
    <row r="557" spans="2:20">
      <c r="B557" s="114"/>
      <c r="C557" s="39" t="s">
        <v>148</v>
      </c>
      <c r="D557" s="39">
        <v>925</v>
      </c>
      <c r="E557" s="135" t="s">
        <v>59</v>
      </c>
      <c r="F557" s="135" t="s">
        <v>38</v>
      </c>
      <c r="G557" s="83">
        <v>5830100590</v>
      </c>
      <c r="H557" s="89">
        <v>300</v>
      </c>
      <c r="I557" s="87">
        <f t="shared" si="220"/>
        <v>828000</v>
      </c>
      <c r="J557" s="87">
        <v>828000</v>
      </c>
      <c r="K557" s="87"/>
      <c r="L557" s="78"/>
      <c r="M557" s="78"/>
      <c r="N557" s="78"/>
      <c r="O557" s="78"/>
      <c r="P557" s="78"/>
      <c r="Q557" s="78"/>
      <c r="R557" s="78"/>
      <c r="S557" s="78"/>
      <c r="T557" s="134"/>
    </row>
    <row r="558" spans="2:20" ht="37.5">
      <c r="B558" s="114"/>
      <c r="C558" s="39" t="s">
        <v>152</v>
      </c>
      <c r="D558" s="39">
        <v>925</v>
      </c>
      <c r="E558" s="135" t="s">
        <v>59</v>
      </c>
      <c r="F558" s="135" t="s">
        <v>38</v>
      </c>
      <c r="G558" s="83">
        <v>5830100590</v>
      </c>
      <c r="H558" s="89">
        <v>600</v>
      </c>
      <c r="I558" s="87">
        <f t="shared" si="220"/>
        <v>141000</v>
      </c>
      <c r="J558" s="87"/>
      <c r="K558" s="87"/>
      <c r="L558" s="78"/>
      <c r="M558" s="78">
        <v>76000</v>
      </c>
      <c r="N558" s="78"/>
      <c r="O558" s="78">
        <v>65000</v>
      </c>
      <c r="P558" s="78"/>
      <c r="Q558" s="78"/>
      <c r="R558" s="78"/>
      <c r="S558" s="78"/>
      <c r="T558" s="134"/>
    </row>
    <row r="559" spans="2:20" ht="56.25">
      <c r="B559" s="114"/>
      <c r="C559" s="39" t="s">
        <v>317</v>
      </c>
      <c r="D559" s="39">
        <v>925</v>
      </c>
      <c r="E559" s="135" t="s">
        <v>59</v>
      </c>
      <c r="F559" s="135" t="s">
        <v>38</v>
      </c>
      <c r="G559" s="83">
        <v>6700000000</v>
      </c>
      <c r="H559" s="89"/>
      <c r="I559" s="87">
        <f t="shared" si="220"/>
        <v>5351642.2</v>
      </c>
      <c r="J559" s="87">
        <f t="shared" ref="J559:T561" si="226">J560</f>
        <v>2290500</v>
      </c>
      <c r="K559" s="87">
        <f t="shared" si="226"/>
        <v>0</v>
      </c>
      <c r="L559" s="78">
        <f t="shared" si="226"/>
        <v>0</v>
      </c>
      <c r="M559" s="78">
        <f t="shared" si="226"/>
        <v>0</v>
      </c>
      <c r="N559" s="78">
        <f t="shared" si="226"/>
        <v>794500</v>
      </c>
      <c r="O559" s="78">
        <f t="shared" si="226"/>
        <v>0</v>
      </c>
      <c r="P559" s="78">
        <f t="shared" si="226"/>
        <v>0</v>
      </c>
      <c r="Q559" s="78">
        <f t="shared" si="226"/>
        <v>0</v>
      </c>
      <c r="R559" s="78">
        <f t="shared" si="226"/>
        <v>368638.2</v>
      </c>
      <c r="S559" s="78">
        <f t="shared" si="226"/>
        <v>1898004</v>
      </c>
      <c r="T559" s="134">
        <f t="shared" si="226"/>
        <v>0</v>
      </c>
    </row>
    <row r="560" spans="2:20" ht="37.5">
      <c r="B560" s="114"/>
      <c r="C560" s="39" t="s">
        <v>318</v>
      </c>
      <c r="D560" s="39">
        <v>925</v>
      </c>
      <c r="E560" s="135" t="s">
        <v>59</v>
      </c>
      <c r="F560" s="135" t="s">
        <v>38</v>
      </c>
      <c r="G560" s="83">
        <v>6710000000</v>
      </c>
      <c r="H560" s="89"/>
      <c r="I560" s="87">
        <f t="shared" si="220"/>
        <v>5351642.2</v>
      </c>
      <c r="J560" s="87">
        <f t="shared" si="226"/>
        <v>2290500</v>
      </c>
      <c r="K560" s="87">
        <f t="shared" si="226"/>
        <v>0</v>
      </c>
      <c r="L560" s="78">
        <f t="shared" si="226"/>
        <v>0</v>
      </c>
      <c r="M560" s="78">
        <f t="shared" si="226"/>
        <v>0</v>
      </c>
      <c r="N560" s="78">
        <f t="shared" si="226"/>
        <v>794500</v>
      </c>
      <c r="O560" s="78">
        <f t="shared" si="226"/>
        <v>0</v>
      </c>
      <c r="P560" s="78">
        <f t="shared" si="226"/>
        <v>0</v>
      </c>
      <c r="Q560" s="78">
        <f t="shared" si="226"/>
        <v>0</v>
      </c>
      <c r="R560" s="78">
        <f t="shared" si="226"/>
        <v>368638.2</v>
      </c>
      <c r="S560" s="78">
        <f t="shared" si="226"/>
        <v>1898004</v>
      </c>
      <c r="T560" s="134">
        <f t="shared" si="226"/>
        <v>0</v>
      </c>
    </row>
    <row r="561" spans="2:20">
      <c r="B561" s="114"/>
      <c r="C561" s="39" t="s">
        <v>319</v>
      </c>
      <c r="D561" s="39">
        <v>925</v>
      </c>
      <c r="E561" s="135" t="s">
        <v>59</v>
      </c>
      <c r="F561" s="135" t="s">
        <v>38</v>
      </c>
      <c r="G561" s="83">
        <v>6710010220</v>
      </c>
      <c r="H561" s="89"/>
      <c r="I561" s="87">
        <f t="shared" si="220"/>
        <v>5351642.2</v>
      </c>
      <c r="J561" s="87">
        <f t="shared" si="226"/>
        <v>2290500</v>
      </c>
      <c r="K561" s="87">
        <f t="shared" si="226"/>
        <v>0</v>
      </c>
      <c r="L561" s="78">
        <f t="shared" si="226"/>
        <v>0</v>
      </c>
      <c r="M561" s="78">
        <f t="shared" si="226"/>
        <v>0</v>
      </c>
      <c r="N561" s="78">
        <f t="shared" si="226"/>
        <v>794500</v>
      </c>
      <c r="O561" s="78">
        <f t="shared" si="226"/>
        <v>0</v>
      </c>
      <c r="P561" s="78">
        <f t="shared" si="226"/>
        <v>0</v>
      </c>
      <c r="Q561" s="78">
        <f t="shared" si="226"/>
        <v>0</v>
      </c>
      <c r="R561" s="78">
        <f t="shared" si="226"/>
        <v>368638.2</v>
      </c>
      <c r="S561" s="78">
        <f t="shared" si="226"/>
        <v>1898004</v>
      </c>
      <c r="T561" s="134">
        <f t="shared" si="226"/>
        <v>0</v>
      </c>
    </row>
    <row r="562" spans="2:20" ht="37.5">
      <c r="B562" s="114"/>
      <c r="C562" s="39" t="s">
        <v>152</v>
      </c>
      <c r="D562" s="39">
        <v>925</v>
      </c>
      <c r="E562" s="135" t="s">
        <v>59</v>
      </c>
      <c r="F562" s="135" t="s">
        <v>38</v>
      </c>
      <c r="G562" s="83">
        <v>6710010220</v>
      </c>
      <c r="H562" s="89">
        <v>600</v>
      </c>
      <c r="I562" s="87">
        <f t="shared" si="220"/>
        <v>5351642.2</v>
      </c>
      <c r="J562" s="87">
        <v>2290500</v>
      </c>
      <c r="K562" s="87"/>
      <c r="L562" s="78"/>
      <c r="M562" s="78"/>
      <c r="N562" s="78">
        <v>794500</v>
      </c>
      <c r="O562" s="78"/>
      <c r="P562" s="78"/>
      <c r="Q562" s="78"/>
      <c r="R562" s="78">
        <v>368638.2</v>
      </c>
      <c r="S562" s="78">
        <v>1898004</v>
      </c>
      <c r="T562" s="134"/>
    </row>
    <row r="563" spans="2:20">
      <c r="B563" s="114"/>
      <c r="C563" s="39" t="s">
        <v>331</v>
      </c>
      <c r="D563" s="39">
        <v>925</v>
      </c>
      <c r="E563" s="135" t="s">
        <v>59</v>
      </c>
      <c r="F563" s="135" t="s">
        <v>38</v>
      </c>
      <c r="G563" s="83">
        <v>7000000000</v>
      </c>
      <c r="H563" s="89"/>
      <c r="I563" s="87">
        <f t="shared" si="220"/>
        <v>51957054</v>
      </c>
      <c r="J563" s="87">
        <f t="shared" ref="J563:T563" si="227">J564</f>
        <v>6527700</v>
      </c>
      <c r="K563" s="87">
        <f t="shared" si="227"/>
        <v>30000000</v>
      </c>
      <c r="L563" s="78">
        <f t="shared" si="227"/>
        <v>0</v>
      </c>
      <c r="M563" s="78">
        <f t="shared" si="227"/>
        <v>0</v>
      </c>
      <c r="N563" s="78">
        <f t="shared" si="227"/>
        <v>7523354</v>
      </c>
      <c r="O563" s="78">
        <f t="shared" si="227"/>
        <v>6000000</v>
      </c>
      <c r="P563" s="78">
        <f t="shared" si="227"/>
        <v>0</v>
      </c>
      <c r="Q563" s="78">
        <f t="shared" si="227"/>
        <v>0</v>
      </c>
      <c r="R563" s="78">
        <f t="shared" si="227"/>
        <v>1906000</v>
      </c>
      <c r="S563" s="78">
        <f t="shared" si="227"/>
        <v>0</v>
      </c>
      <c r="T563" s="134">
        <f t="shared" si="227"/>
        <v>0</v>
      </c>
    </row>
    <row r="564" spans="2:20" ht="37.5">
      <c r="B564" s="114"/>
      <c r="C564" s="39" t="s">
        <v>332</v>
      </c>
      <c r="D564" s="39">
        <v>925</v>
      </c>
      <c r="E564" s="135" t="s">
        <v>59</v>
      </c>
      <c r="F564" s="135" t="s">
        <v>38</v>
      </c>
      <c r="G564" s="83">
        <v>7010000000</v>
      </c>
      <c r="H564" s="89"/>
      <c r="I564" s="87">
        <f t="shared" si="220"/>
        <v>51957054</v>
      </c>
      <c r="J564" s="87">
        <f>J567+J571</f>
        <v>6527700</v>
      </c>
      <c r="K564" s="87">
        <f>K567+K571+K577</f>
        <v>30000000</v>
      </c>
      <c r="L564" s="78">
        <f>L567+L571+L569+L577</f>
        <v>0</v>
      </c>
      <c r="M564" s="78">
        <f>M567+M571+M569+M577</f>
        <v>0</v>
      </c>
      <c r="N564" s="78">
        <f>N567+N571+N569+N577+N565</f>
        <v>7523354</v>
      </c>
      <c r="O564" s="78">
        <f>O567+O571+O569+O577+O565</f>
        <v>6000000</v>
      </c>
      <c r="P564" s="78">
        <f>P567+P571+P569+P577</f>
        <v>0</v>
      </c>
      <c r="Q564" s="78">
        <f>Q567+Q571+Q569+Q577</f>
        <v>0</v>
      </c>
      <c r="R564" s="78">
        <f>R567+R571+R569+R577+R565</f>
        <v>1906000</v>
      </c>
      <c r="S564" s="78">
        <f>S567+S571+S569+S577</f>
        <v>0</v>
      </c>
      <c r="T564" s="134">
        <f>T567+T571+T569+T577</f>
        <v>0</v>
      </c>
    </row>
    <row r="565" spans="2:20" ht="37.5">
      <c r="B565" s="114"/>
      <c r="C565" s="39" t="s">
        <v>136</v>
      </c>
      <c r="D565" s="39">
        <v>925</v>
      </c>
      <c r="E565" s="135" t="s">
        <v>59</v>
      </c>
      <c r="F565" s="135" t="s">
        <v>38</v>
      </c>
      <c r="G565" s="83">
        <v>7010000590</v>
      </c>
      <c r="H565" s="89"/>
      <c r="I565" s="87">
        <f t="shared" si="220"/>
        <v>15429354</v>
      </c>
      <c r="J565" s="87"/>
      <c r="K565" s="87"/>
      <c r="L565" s="78"/>
      <c r="M565" s="78"/>
      <c r="N565" s="78">
        <f>N566</f>
        <v>7523354</v>
      </c>
      <c r="O565" s="78">
        <f>O566</f>
        <v>6000000</v>
      </c>
      <c r="P565" s="78"/>
      <c r="Q565" s="78"/>
      <c r="R565" s="78">
        <f>R566</f>
        <v>1906000</v>
      </c>
      <c r="S565" s="78"/>
      <c r="T565" s="134"/>
    </row>
    <row r="566" spans="2:20" ht="37.5">
      <c r="B566" s="114"/>
      <c r="C566" s="39" t="s">
        <v>152</v>
      </c>
      <c r="D566" s="39">
        <v>925</v>
      </c>
      <c r="E566" s="135" t="s">
        <v>59</v>
      </c>
      <c r="F566" s="135" t="s">
        <v>38</v>
      </c>
      <c r="G566" s="83">
        <v>7010000590</v>
      </c>
      <c r="H566" s="89">
        <v>600</v>
      </c>
      <c r="I566" s="87">
        <f t="shared" si="220"/>
        <v>15429354</v>
      </c>
      <c r="J566" s="87"/>
      <c r="K566" s="87"/>
      <c r="L566" s="78"/>
      <c r="M566" s="78"/>
      <c r="N566" s="78">
        <v>7523354</v>
      </c>
      <c r="O566" s="78">
        <v>6000000</v>
      </c>
      <c r="P566" s="78"/>
      <c r="Q566" s="78"/>
      <c r="R566" s="78">
        <v>1906000</v>
      </c>
      <c r="S566" s="78"/>
      <c r="T566" s="134"/>
    </row>
    <row r="567" spans="2:20" ht="93.75">
      <c r="B567" s="114"/>
      <c r="C567" s="39" t="s">
        <v>333</v>
      </c>
      <c r="D567" s="39">
        <v>925</v>
      </c>
      <c r="E567" s="135" t="s">
        <v>59</v>
      </c>
      <c r="F567" s="135" t="s">
        <v>38</v>
      </c>
      <c r="G567" s="83">
        <v>7010063110</v>
      </c>
      <c r="H567" s="89"/>
      <c r="I567" s="87">
        <f t="shared" si="220"/>
        <v>2819800</v>
      </c>
      <c r="J567" s="87">
        <f t="shared" ref="J567:T567" si="228">J568</f>
        <v>2819800</v>
      </c>
      <c r="K567" s="87">
        <f t="shared" si="228"/>
        <v>0</v>
      </c>
      <c r="L567" s="78">
        <f t="shared" si="228"/>
        <v>0</v>
      </c>
      <c r="M567" s="78">
        <f t="shared" si="228"/>
        <v>0</v>
      </c>
      <c r="N567" s="78">
        <f t="shared" si="228"/>
        <v>0</v>
      </c>
      <c r="O567" s="78">
        <f t="shared" si="228"/>
        <v>0</v>
      </c>
      <c r="P567" s="78">
        <f t="shared" si="228"/>
        <v>0</v>
      </c>
      <c r="Q567" s="78">
        <f t="shared" si="228"/>
        <v>0</v>
      </c>
      <c r="R567" s="78">
        <f t="shared" si="228"/>
        <v>0</v>
      </c>
      <c r="S567" s="78">
        <f t="shared" si="228"/>
        <v>0</v>
      </c>
      <c r="T567" s="134">
        <f t="shared" si="228"/>
        <v>0</v>
      </c>
    </row>
    <row r="568" spans="2:20" ht="37.5">
      <c r="B568" s="114"/>
      <c r="C568" s="39" t="s">
        <v>152</v>
      </c>
      <c r="D568" s="39">
        <v>925</v>
      </c>
      <c r="E568" s="135" t="s">
        <v>59</v>
      </c>
      <c r="F568" s="135" t="s">
        <v>38</v>
      </c>
      <c r="G568" s="83">
        <v>7010063110</v>
      </c>
      <c r="H568" s="89">
        <v>600</v>
      </c>
      <c r="I568" s="87">
        <f t="shared" si="220"/>
        <v>2819800</v>
      </c>
      <c r="J568" s="87">
        <v>2819800</v>
      </c>
      <c r="K568" s="87"/>
      <c r="L568" s="78"/>
      <c r="M568" s="78"/>
      <c r="N568" s="78"/>
      <c r="O568" s="78"/>
      <c r="P568" s="78"/>
      <c r="Q568" s="78"/>
      <c r="R568" s="78"/>
      <c r="S568" s="78"/>
      <c r="T568" s="134"/>
    </row>
    <row r="569" spans="2:20" ht="131.25">
      <c r="B569" s="114"/>
      <c r="C569" s="39" t="s">
        <v>334</v>
      </c>
      <c r="D569" s="39">
        <v>925</v>
      </c>
      <c r="E569" s="135" t="s">
        <v>59</v>
      </c>
      <c r="F569" s="135" t="s">
        <v>38</v>
      </c>
      <c r="G569" s="83" t="s">
        <v>335</v>
      </c>
      <c r="H569" s="89"/>
      <c r="I569" s="87">
        <f t="shared" si="220"/>
        <v>33707900</v>
      </c>
      <c r="J569" s="87"/>
      <c r="K569" s="87"/>
      <c r="L569" s="78">
        <f t="shared" ref="L569:T569" si="229">L570</f>
        <v>33707900</v>
      </c>
      <c r="M569" s="78">
        <f t="shared" si="229"/>
        <v>0</v>
      </c>
      <c r="N569" s="78">
        <f t="shared" si="229"/>
        <v>0</v>
      </c>
      <c r="O569" s="78">
        <f t="shared" si="229"/>
        <v>0</v>
      </c>
      <c r="P569" s="78">
        <f t="shared" si="229"/>
        <v>0</v>
      </c>
      <c r="Q569" s="78">
        <f t="shared" si="229"/>
        <v>0</v>
      </c>
      <c r="R569" s="78">
        <f t="shared" si="229"/>
        <v>0</v>
      </c>
      <c r="S569" s="78">
        <f t="shared" si="229"/>
        <v>0</v>
      </c>
      <c r="T569" s="134">
        <f t="shared" si="229"/>
        <v>0</v>
      </c>
    </row>
    <row r="570" spans="2:20" ht="37.5">
      <c r="B570" s="114"/>
      <c r="C570" s="39" t="s">
        <v>152</v>
      </c>
      <c r="D570" s="39">
        <v>925</v>
      </c>
      <c r="E570" s="135" t="s">
        <v>59</v>
      </c>
      <c r="F570" s="135" t="s">
        <v>38</v>
      </c>
      <c r="G570" s="83" t="s">
        <v>335</v>
      </c>
      <c r="H570" s="89">
        <v>600</v>
      </c>
      <c r="I570" s="87">
        <f t="shared" si="220"/>
        <v>33707900</v>
      </c>
      <c r="J570" s="87"/>
      <c r="K570" s="87"/>
      <c r="L570" s="78">
        <v>33707900</v>
      </c>
      <c r="M570" s="78">
        <v>0</v>
      </c>
      <c r="N570" s="78">
        <v>0</v>
      </c>
      <c r="O570" s="78">
        <v>0</v>
      </c>
      <c r="P570" s="78">
        <v>0</v>
      </c>
      <c r="Q570" s="78">
        <v>0</v>
      </c>
      <c r="R570" s="78">
        <v>0</v>
      </c>
      <c r="S570" s="78">
        <v>0</v>
      </c>
      <c r="T570" s="134">
        <v>0</v>
      </c>
    </row>
    <row r="571" spans="2:20" ht="75" hidden="1">
      <c r="B571" s="114"/>
      <c r="C571" s="39" t="s">
        <v>336</v>
      </c>
      <c r="D571" s="39">
        <v>925</v>
      </c>
      <c r="E571" s="135" t="s">
        <v>59</v>
      </c>
      <c r="F571" s="135" t="s">
        <v>38</v>
      </c>
      <c r="G571" s="83" t="s">
        <v>337</v>
      </c>
      <c r="H571" s="89"/>
      <c r="I571" s="87">
        <f t="shared" si="220"/>
        <v>0</v>
      </c>
      <c r="J571" s="87">
        <f t="shared" ref="J571:T571" si="230">J572</f>
        <v>3707900</v>
      </c>
      <c r="K571" s="87">
        <f t="shared" si="230"/>
        <v>-3707900</v>
      </c>
      <c r="L571" s="78">
        <f t="shared" si="230"/>
        <v>0</v>
      </c>
      <c r="M571" s="78">
        <f t="shared" si="230"/>
        <v>0</v>
      </c>
      <c r="N571" s="78">
        <f t="shared" si="230"/>
        <v>0</v>
      </c>
      <c r="O571" s="78">
        <f t="shared" si="230"/>
        <v>0</v>
      </c>
      <c r="P571" s="78">
        <f t="shared" si="230"/>
        <v>0</v>
      </c>
      <c r="Q571" s="78">
        <f t="shared" si="230"/>
        <v>0</v>
      </c>
      <c r="R571" s="78">
        <f t="shared" si="230"/>
        <v>0</v>
      </c>
      <c r="S571" s="78">
        <f t="shared" si="230"/>
        <v>0</v>
      </c>
      <c r="T571" s="134">
        <f t="shared" si="230"/>
        <v>0</v>
      </c>
    </row>
    <row r="572" spans="2:20" ht="37.5" hidden="1">
      <c r="B572" s="114"/>
      <c r="C572" s="39" t="s">
        <v>152</v>
      </c>
      <c r="D572" s="39">
        <v>925</v>
      </c>
      <c r="E572" s="135" t="s">
        <v>59</v>
      </c>
      <c r="F572" s="135" t="s">
        <v>38</v>
      </c>
      <c r="G572" s="83" t="s">
        <v>337</v>
      </c>
      <c r="H572" s="89">
        <v>600</v>
      </c>
      <c r="I572" s="87">
        <f t="shared" si="220"/>
        <v>0</v>
      </c>
      <c r="J572" s="87">
        <v>3707900</v>
      </c>
      <c r="K572" s="87">
        <v>-3707900</v>
      </c>
      <c r="L572" s="78"/>
      <c r="M572" s="78"/>
      <c r="N572" s="78"/>
      <c r="O572" s="78"/>
      <c r="P572" s="78"/>
      <c r="Q572" s="78"/>
      <c r="R572" s="78"/>
      <c r="S572" s="78"/>
      <c r="T572" s="134"/>
    </row>
    <row r="573" spans="2:20" ht="37.5">
      <c r="B573" s="114"/>
      <c r="C573" s="39" t="s">
        <v>343</v>
      </c>
      <c r="D573" s="39">
        <v>925</v>
      </c>
      <c r="E573" s="135" t="s">
        <v>59</v>
      </c>
      <c r="F573" s="135" t="s">
        <v>38</v>
      </c>
      <c r="G573" s="83">
        <v>7100000000</v>
      </c>
      <c r="H573" s="89"/>
      <c r="I573" s="87">
        <f t="shared" si="220"/>
        <v>904030</v>
      </c>
      <c r="J573" s="87"/>
      <c r="K573" s="87"/>
      <c r="L573" s="78"/>
      <c r="M573" s="78"/>
      <c r="N573" s="78"/>
      <c r="O573" s="78">
        <f>O574</f>
        <v>904030</v>
      </c>
      <c r="P573" s="78"/>
      <c r="Q573" s="78"/>
      <c r="R573" s="78"/>
      <c r="S573" s="78"/>
      <c r="T573" s="134"/>
    </row>
    <row r="574" spans="2:20" ht="56.25">
      <c r="B574" s="114"/>
      <c r="C574" s="39" t="s">
        <v>344</v>
      </c>
      <c r="D574" s="39">
        <v>925</v>
      </c>
      <c r="E574" s="135" t="s">
        <v>59</v>
      </c>
      <c r="F574" s="135" t="s">
        <v>38</v>
      </c>
      <c r="G574" s="83">
        <v>7110000000</v>
      </c>
      <c r="H574" s="89"/>
      <c r="I574" s="87">
        <f t="shared" si="220"/>
        <v>904030</v>
      </c>
      <c r="J574" s="87"/>
      <c r="K574" s="87"/>
      <c r="L574" s="78"/>
      <c r="M574" s="78"/>
      <c r="N574" s="78"/>
      <c r="O574" s="78">
        <f>O575</f>
        <v>904030</v>
      </c>
      <c r="P574" s="78"/>
      <c r="Q574" s="78"/>
      <c r="R574" s="78"/>
      <c r="S574" s="78"/>
      <c r="T574" s="134"/>
    </row>
    <row r="575" spans="2:20" ht="37.5">
      <c r="B575" s="114"/>
      <c r="C575" s="39" t="s">
        <v>345</v>
      </c>
      <c r="D575" s="39">
        <v>925</v>
      </c>
      <c r="E575" s="135" t="s">
        <v>59</v>
      </c>
      <c r="F575" s="135" t="s">
        <v>38</v>
      </c>
      <c r="G575" s="83">
        <v>7110010610</v>
      </c>
      <c r="H575" s="89"/>
      <c r="I575" s="87">
        <f t="shared" si="220"/>
        <v>904030</v>
      </c>
      <c r="J575" s="87"/>
      <c r="K575" s="87"/>
      <c r="L575" s="78"/>
      <c r="M575" s="78"/>
      <c r="N575" s="78"/>
      <c r="O575" s="78">
        <f>O576</f>
        <v>904030</v>
      </c>
      <c r="P575" s="78"/>
      <c r="Q575" s="78"/>
      <c r="R575" s="78"/>
      <c r="S575" s="78"/>
      <c r="T575" s="134"/>
    </row>
    <row r="576" spans="2:20" ht="37.5">
      <c r="B576" s="114"/>
      <c r="C576" s="39" t="s">
        <v>152</v>
      </c>
      <c r="D576" s="39">
        <v>925</v>
      </c>
      <c r="E576" s="135" t="s">
        <v>59</v>
      </c>
      <c r="F576" s="135" t="s">
        <v>38</v>
      </c>
      <c r="G576" s="83">
        <v>7110010610</v>
      </c>
      <c r="H576" s="89">
        <v>600</v>
      </c>
      <c r="I576" s="87">
        <f t="shared" si="220"/>
        <v>904030</v>
      </c>
      <c r="J576" s="87"/>
      <c r="K576" s="87"/>
      <c r="L576" s="78"/>
      <c r="M576" s="78"/>
      <c r="N576" s="78"/>
      <c r="O576" s="78">
        <v>904030</v>
      </c>
      <c r="P576" s="78"/>
      <c r="Q576" s="78"/>
      <c r="R576" s="78"/>
      <c r="S576" s="78"/>
      <c r="T576" s="134"/>
    </row>
    <row r="577" spans="2:20" ht="131.25" hidden="1">
      <c r="B577" s="114"/>
      <c r="C577" s="39" t="s">
        <v>338</v>
      </c>
      <c r="D577" s="39">
        <v>925</v>
      </c>
      <c r="E577" s="135" t="s">
        <v>59</v>
      </c>
      <c r="F577" s="135" t="s">
        <v>38</v>
      </c>
      <c r="G577" s="83" t="s">
        <v>339</v>
      </c>
      <c r="H577" s="89"/>
      <c r="I577" s="87">
        <f t="shared" si="220"/>
        <v>0</v>
      </c>
      <c r="J577" s="87"/>
      <c r="K577" s="87">
        <f t="shared" ref="K577:T577" si="231">K578</f>
        <v>33707900</v>
      </c>
      <c r="L577" s="78">
        <f t="shared" si="231"/>
        <v>-33707900</v>
      </c>
      <c r="M577" s="78">
        <f t="shared" si="231"/>
        <v>0</v>
      </c>
      <c r="N577" s="78">
        <f t="shared" si="231"/>
        <v>0</v>
      </c>
      <c r="O577" s="78">
        <f t="shared" si="231"/>
        <v>0</v>
      </c>
      <c r="P577" s="78">
        <f t="shared" si="231"/>
        <v>0</v>
      </c>
      <c r="Q577" s="78">
        <f t="shared" si="231"/>
        <v>0</v>
      </c>
      <c r="R577" s="78">
        <f t="shared" si="231"/>
        <v>0</v>
      </c>
      <c r="S577" s="78">
        <f t="shared" si="231"/>
        <v>0</v>
      </c>
      <c r="T577" s="134">
        <f t="shared" si="231"/>
        <v>0</v>
      </c>
    </row>
    <row r="578" spans="2:20" ht="37.5" hidden="1">
      <c r="B578" s="114"/>
      <c r="C578" s="39" t="s">
        <v>152</v>
      </c>
      <c r="D578" s="39">
        <v>925</v>
      </c>
      <c r="E578" s="135" t="s">
        <v>59</v>
      </c>
      <c r="F578" s="135" t="s">
        <v>38</v>
      </c>
      <c r="G578" s="83" t="s">
        <v>339</v>
      </c>
      <c r="H578" s="89">
        <v>600</v>
      </c>
      <c r="I578" s="87">
        <f t="shared" si="220"/>
        <v>0</v>
      </c>
      <c r="J578" s="87"/>
      <c r="K578" s="87">
        <v>33707900</v>
      </c>
      <c r="L578" s="78">
        <v>-33707900</v>
      </c>
      <c r="M578" s="78">
        <v>0</v>
      </c>
      <c r="N578" s="78">
        <v>0</v>
      </c>
      <c r="O578" s="78">
        <v>0</v>
      </c>
      <c r="P578" s="78">
        <v>0</v>
      </c>
      <c r="Q578" s="78">
        <v>0</v>
      </c>
      <c r="R578" s="78">
        <v>0</v>
      </c>
      <c r="S578" s="78">
        <v>0</v>
      </c>
      <c r="T578" s="134">
        <v>0</v>
      </c>
    </row>
    <row r="579" spans="2:20" ht="37.5">
      <c r="B579" s="114"/>
      <c r="C579" s="39" t="s">
        <v>372</v>
      </c>
      <c r="D579" s="39">
        <v>925</v>
      </c>
      <c r="E579" s="135" t="s">
        <v>59</v>
      </c>
      <c r="F579" s="135" t="s">
        <v>38</v>
      </c>
      <c r="G579" s="83">
        <v>9900000000</v>
      </c>
      <c r="H579" s="84"/>
      <c r="I579" s="87">
        <f t="shared" si="220"/>
        <v>9450000</v>
      </c>
      <c r="J579" s="87"/>
      <c r="K579" s="87"/>
      <c r="L579" s="78">
        <f t="shared" ref="L579:T580" si="232">L580</f>
        <v>9450000</v>
      </c>
      <c r="M579" s="78">
        <f t="shared" si="232"/>
        <v>0</v>
      </c>
      <c r="N579" s="78">
        <f t="shared" si="232"/>
        <v>0</v>
      </c>
      <c r="O579" s="78">
        <f t="shared" si="232"/>
        <v>0</v>
      </c>
      <c r="P579" s="78">
        <f t="shared" si="232"/>
        <v>0</v>
      </c>
      <c r="Q579" s="78">
        <f t="shared" si="232"/>
        <v>0</v>
      </c>
      <c r="R579" s="78">
        <f t="shared" si="232"/>
        <v>0</v>
      </c>
      <c r="S579" s="78">
        <f t="shared" si="232"/>
        <v>0</v>
      </c>
      <c r="T579" s="134">
        <f t="shared" si="232"/>
        <v>0</v>
      </c>
    </row>
    <row r="580" spans="2:20" ht="37.5">
      <c r="B580" s="114"/>
      <c r="C580" s="39" t="s">
        <v>375</v>
      </c>
      <c r="D580" s="39">
        <v>925</v>
      </c>
      <c r="E580" s="135" t="s">
        <v>59</v>
      </c>
      <c r="F580" s="135" t="s">
        <v>38</v>
      </c>
      <c r="G580" s="83">
        <v>9900010150</v>
      </c>
      <c r="H580" s="84"/>
      <c r="I580" s="87">
        <f t="shared" si="220"/>
        <v>9450000</v>
      </c>
      <c r="J580" s="87"/>
      <c r="K580" s="87"/>
      <c r="L580" s="78">
        <f t="shared" si="232"/>
        <v>9450000</v>
      </c>
      <c r="M580" s="78">
        <f t="shared" si="232"/>
        <v>0</v>
      </c>
      <c r="N580" s="78">
        <f t="shared" si="232"/>
        <v>0</v>
      </c>
      <c r="O580" s="78">
        <f t="shared" si="232"/>
        <v>0</v>
      </c>
      <c r="P580" s="78">
        <f t="shared" si="232"/>
        <v>0</v>
      </c>
      <c r="Q580" s="78">
        <f t="shared" si="232"/>
        <v>0</v>
      </c>
      <c r="R580" s="78">
        <f t="shared" si="232"/>
        <v>0</v>
      </c>
      <c r="S580" s="78">
        <f t="shared" si="232"/>
        <v>0</v>
      </c>
      <c r="T580" s="134">
        <f t="shared" si="232"/>
        <v>0</v>
      </c>
    </row>
    <row r="581" spans="2:20" ht="37.5">
      <c r="B581" s="114"/>
      <c r="C581" s="39" t="s">
        <v>177</v>
      </c>
      <c r="D581" s="39">
        <v>925</v>
      </c>
      <c r="E581" s="135" t="s">
        <v>59</v>
      </c>
      <c r="F581" s="135" t="s">
        <v>38</v>
      </c>
      <c r="G581" s="83">
        <v>9900010150</v>
      </c>
      <c r="H581" s="84" t="s">
        <v>153</v>
      </c>
      <c r="I581" s="87">
        <f t="shared" si="220"/>
        <v>9450000</v>
      </c>
      <c r="J581" s="87"/>
      <c r="K581" s="87"/>
      <c r="L581" s="78">
        <v>9450000</v>
      </c>
      <c r="M581" s="78">
        <v>0</v>
      </c>
      <c r="N581" s="78">
        <v>0</v>
      </c>
      <c r="O581" s="78">
        <v>0</v>
      </c>
      <c r="P581" s="78">
        <v>0</v>
      </c>
      <c r="Q581" s="78">
        <v>0</v>
      </c>
      <c r="R581" s="78">
        <v>0</v>
      </c>
      <c r="S581" s="78">
        <v>0</v>
      </c>
      <c r="T581" s="134">
        <v>0</v>
      </c>
    </row>
    <row r="582" spans="2:20">
      <c r="B582" s="114"/>
      <c r="C582" s="39" t="s">
        <v>75</v>
      </c>
      <c r="D582" s="39">
        <v>925</v>
      </c>
      <c r="E582" s="135" t="s">
        <v>40</v>
      </c>
      <c r="F582" s="135" t="s">
        <v>88</v>
      </c>
      <c r="G582" s="83"/>
      <c r="H582" s="89"/>
      <c r="I582" s="87">
        <f t="shared" si="220"/>
        <v>12624100</v>
      </c>
      <c r="J582" s="87">
        <f t="shared" ref="J582:T584" si="233">J583</f>
        <v>13979100</v>
      </c>
      <c r="K582" s="87">
        <f t="shared" si="233"/>
        <v>0</v>
      </c>
      <c r="L582" s="78">
        <f t="shared" si="233"/>
        <v>0</v>
      </c>
      <c r="M582" s="78">
        <f t="shared" si="233"/>
        <v>0</v>
      </c>
      <c r="N582" s="78">
        <f t="shared" si="233"/>
        <v>0</v>
      </c>
      <c r="O582" s="78">
        <f t="shared" si="233"/>
        <v>0</v>
      </c>
      <c r="P582" s="78">
        <f t="shared" si="233"/>
        <v>0</v>
      </c>
      <c r="Q582" s="78">
        <f t="shared" si="233"/>
        <v>0</v>
      </c>
      <c r="R582" s="78">
        <f t="shared" si="233"/>
        <v>0</v>
      </c>
      <c r="S582" s="78">
        <f t="shared" si="233"/>
        <v>-1355000</v>
      </c>
      <c r="T582" s="134">
        <f t="shared" si="233"/>
        <v>0</v>
      </c>
    </row>
    <row r="583" spans="2:20">
      <c r="B583" s="114"/>
      <c r="C583" s="39" t="s">
        <v>77</v>
      </c>
      <c r="D583" s="39">
        <v>925</v>
      </c>
      <c r="E583" s="135" t="s">
        <v>40</v>
      </c>
      <c r="F583" s="135" t="s">
        <v>24</v>
      </c>
      <c r="G583" s="83"/>
      <c r="H583" s="89"/>
      <c r="I583" s="87">
        <f t="shared" si="220"/>
        <v>12624100</v>
      </c>
      <c r="J583" s="87">
        <f t="shared" si="233"/>
        <v>13979100</v>
      </c>
      <c r="K583" s="87">
        <f t="shared" si="233"/>
        <v>0</v>
      </c>
      <c r="L583" s="78">
        <f t="shared" si="233"/>
        <v>0</v>
      </c>
      <c r="M583" s="78">
        <f t="shared" si="233"/>
        <v>0</v>
      </c>
      <c r="N583" s="78">
        <f t="shared" si="233"/>
        <v>0</v>
      </c>
      <c r="O583" s="78">
        <f t="shared" si="233"/>
        <v>0</v>
      </c>
      <c r="P583" s="78">
        <f t="shared" si="233"/>
        <v>0</v>
      </c>
      <c r="Q583" s="78">
        <f t="shared" si="233"/>
        <v>0</v>
      </c>
      <c r="R583" s="78">
        <f t="shared" si="233"/>
        <v>0</v>
      </c>
      <c r="S583" s="78">
        <f t="shared" si="233"/>
        <v>-1355000</v>
      </c>
      <c r="T583" s="134">
        <f t="shared" si="233"/>
        <v>0</v>
      </c>
    </row>
    <row r="584" spans="2:20" ht="37.5">
      <c r="B584" s="114"/>
      <c r="C584" s="39" t="s">
        <v>427</v>
      </c>
      <c r="D584" s="39">
        <v>925</v>
      </c>
      <c r="E584" s="135" t="s">
        <v>40</v>
      </c>
      <c r="F584" s="135" t="s">
        <v>24</v>
      </c>
      <c r="G584" s="83">
        <v>5800000000</v>
      </c>
      <c r="H584" s="89"/>
      <c r="I584" s="87">
        <f t="shared" si="220"/>
        <v>12624100</v>
      </c>
      <c r="J584" s="87">
        <f t="shared" si="233"/>
        <v>13979100</v>
      </c>
      <c r="K584" s="87">
        <f t="shared" si="233"/>
        <v>0</v>
      </c>
      <c r="L584" s="78">
        <f t="shared" si="233"/>
        <v>0</v>
      </c>
      <c r="M584" s="78">
        <f t="shared" si="233"/>
        <v>0</v>
      </c>
      <c r="N584" s="78">
        <f t="shared" si="233"/>
        <v>0</v>
      </c>
      <c r="O584" s="78">
        <f t="shared" si="233"/>
        <v>0</v>
      </c>
      <c r="P584" s="78">
        <f t="shared" si="233"/>
        <v>0</v>
      </c>
      <c r="Q584" s="78">
        <f t="shared" si="233"/>
        <v>0</v>
      </c>
      <c r="R584" s="78">
        <f t="shared" si="233"/>
        <v>0</v>
      </c>
      <c r="S584" s="78">
        <f t="shared" si="233"/>
        <v>-1355000</v>
      </c>
      <c r="T584" s="134">
        <f t="shared" si="233"/>
        <v>0</v>
      </c>
    </row>
    <row r="585" spans="2:20" ht="93.75">
      <c r="B585" s="114"/>
      <c r="C585" s="39" t="s">
        <v>214</v>
      </c>
      <c r="D585" s="39">
        <v>925</v>
      </c>
      <c r="E585" s="135" t="s">
        <v>40</v>
      </c>
      <c r="F585" s="135" t="s">
        <v>24</v>
      </c>
      <c r="G585" s="83">
        <v>5830060710</v>
      </c>
      <c r="H585" s="89"/>
      <c r="I585" s="87">
        <f t="shared" si="220"/>
        <v>12624100</v>
      </c>
      <c r="J585" s="87">
        <f t="shared" ref="J585:T585" si="234">J587+J586</f>
        <v>13979100</v>
      </c>
      <c r="K585" s="87">
        <f t="shared" si="234"/>
        <v>0</v>
      </c>
      <c r="L585" s="78">
        <f t="shared" si="234"/>
        <v>0</v>
      </c>
      <c r="M585" s="78">
        <f t="shared" si="234"/>
        <v>0</v>
      </c>
      <c r="N585" s="78">
        <f t="shared" si="234"/>
        <v>0</v>
      </c>
      <c r="O585" s="78">
        <f t="shared" si="234"/>
        <v>0</v>
      </c>
      <c r="P585" s="78">
        <f t="shared" si="234"/>
        <v>0</v>
      </c>
      <c r="Q585" s="78">
        <f t="shared" si="234"/>
        <v>0</v>
      </c>
      <c r="R585" s="78">
        <f t="shared" si="234"/>
        <v>0</v>
      </c>
      <c r="S585" s="78">
        <f t="shared" si="234"/>
        <v>-1355000</v>
      </c>
      <c r="T585" s="134">
        <f t="shared" si="234"/>
        <v>0</v>
      </c>
    </row>
    <row r="586" spans="2:20" ht="37.5">
      <c r="B586" s="114"/>
      <c r="C586" s="39" t="s">
        <v>109</v>
      </c>
      <c r="D586" s="39">
        <v>925</v>
      </c>
      <c r="E586" s="135" t="s">
        <v>40</v>
      </c>
      <c r="F586" s="135" t="s">
        <v>24</v>
      </c>
      <c r="G586" s="83">
        <v>5830060710</v>
      </c>
      <c r="H586" s="89">
        <v>200</v>
      </c>
      <c r="I586" s="87">
        <f t="shared" si="220"/>
        <v>184700</v>
      </c>
      <c r="J586" s="87">
        <v>204700</v>
      </c>
      <c r="K586" s="87"/>
      <c r="L586" s="78"/>
      <c r="M586" s="78"/>
      <c r="N586" s="78"/>
      <c r="O586" s="78"/>
      <c r="P586" s="78"/>
      <c r="Q586" s="78"/>
      <c r="R586" s="78"/>
      <c r="S586" s="78">
        <v>-20000</v>
      </c>
      <c r="T586" s="134"/>
    </row>
    <row r="587" spans="2:20">
      <c r="B587" s="114"/>
      <c r="C587" s="39" t="s">
        <v>148</v>
      </c>
      <c r="D587" s="39">
        <v>925</v>
      </c>
      <c r="E587" s="135" t="s">
        <v>40</v>
      </c>
      <c r="F587" s="135" t="s">
        <v>24</v>
      </c>
      <c r="G587" s="83">
        <v>5830060710</v>
      </c>
      <c r="H587" s="89">
        <v>300</v>
      </c>
      <c r="I587" s="87">
        <f t="shared" si="220"/>
        <v>12439400</v>
      </c>
      <c r="J587" s="87">
        <v>13774400</v>
      </c>
      <c r="K587" s="87"/>
      <c r="L587" s="78"/>
      <c r="M587" s="78"/>
      <c r="N587" s="78"/>
      <c r="O587" s="78"/>
      <c r="P587" s="78"/>
      <c r="Q587" s="78"/>
      <c r="R587" s="78"/>
      <c r="S587" s="78">
        <v>-1335000</v>
      </c>
      <c r="T587" s="134"/>
    </row>
    <row r="588" spans="2:20">
      <c r="B588" s="114"/>
      <c r="C588" s="39" t="s">
        <v>428</v>
      </c>
      <c r="D588" s="39">
        <v>925</v>
      </c>
      <c r="E588" s="135" t="s">
        <v>30</v>
      </c>
      <c r="F588" s="135" t="s">
        <v>88</v>
      </c>
      <c r="G588" s="83"/>
      <c r="H588" s="89"/>
      <c r="I588" s="87">
        <f t="shared" si="220"/>
        <v>59254179</v>
      </c>
      <c r="J588" s="87"/>
      <c r="K588" s="87"/>
      <c r="L588" s="78"/>
      <c r="M588" s="78"/>
      <c r="N588" s="78"/>
      <c r="O588" s="78"/>
      <c r="P588" s="78"/>
      <c r="Q588" s="78"/>
      <c r="R588" s="78"/>
      <c r="S588" s="78">
        <f>S589</f>
        <v>59254179</v>
      </c>
      <c r="T588" s="134"/>
    </row>
    <row r="589" spans="2:20">
      <c r="B589" s="114"/>
      <c r="C589" s="39" t="s">
        <v>417</v>
      </c>
      <c r="D589" s="39">
        <v>925</v>
      </c>
      <c r="E589" s="135" t="s">
        <v>30</v>
      </c>
      <c r="F589" s="135" t="s">
        <v>17</v>
      </c>
      <c r="G589" s="83"/>
      <c r="H589" s="89"/>
      <c r="I589" s="87">
        <f t="shared" si="220"/>
        <v>59254179</v>
      </c>
      <c r="J589" s="87"/>
      <c r="K589" s="87"/>
      <c r="L589" s="78"/>
      <c r="M589" s="78"/>
      <c r="N589" s="78"/>
      <c r="O589" s="78"/>
      <c r="P589" s="78"/>
      <c r="Q589" s="78"/>
      <c r="R589" s="78"/>
      <c r="S589" s="78">
        <f>S590</f>
        <v>59254179</v>
      </c>
      <c r="T589" s="134"/>
    </row>
    <row r="590" spans="2:20">
      <c r="B590" s="114"/>
      <c r="C590" s="39" t="s">
        <v>175</v>
      </c>
      <c r="D590" s="39">
        <v>925</v>
      </c>
      <c r="E590" s="135" t="s">
        <v>30</v>
      </c>
      <c r="F590" s="135" t="s">
        <v>17</v>
      </c>
      <c r="G590" s="83">
        <v>5800000000</v>
      </c>
      <c r="H590" s="89"/>
      <c r="I590" s="87">
        <f t="shared" si="220"/>
        <v>59254179</v>
      </c>
      <c r="J590" s="87"/>
      <c r="K590" s="87"/>
      <c r="L590" s="78"/>
      <c r="M590" s="78"/>
      <c r="N590" s="78"/>
      <c r="O590" s="78"/>
      <c r="P590" s="78"/>
      <c r="Q590" s="78"/>
      <c r="R590" s="78"/>
      <c r="S590" s="78">
        <f>S591</f>
        <v>59254179</v>
      </c>
      <c r="T590" s="134"/>
    </row>
    <row r="591" spans="2:20">
      <c r="B591" s="114"/>
      <c r="C591" s="39" t="s">
        <v>207</v>
      </c>
      <c r="D591" s="39">
        <v>925</v>
      </c>
      <c r="E591" s="135" t="s">
        <v>30</v>
      </c>
      <c r="F591" s="135" t="s">
        <v>17</v>
      </c>
      <c r="G591" s="83">
        <v>5820000000</v>
      </c>
      <c r="H591" s="89"/>
      <c r="I591" s="87">
        <f t="shared" si="220"/>
        <v>59254179</v>
      </c>
      <c r="J591" s="87"/>
      <c r="K591" s="87"/>
      <c r="L591" s="78"/>
      <c r="M591" s="78"/>
      <c r="N591" s="78"/>
      <c r="O591" s="78"/>
      <c r="P591" s="78"/>
      <c r="Q591" s="78"/>
      <c r="R591" s="78"/>
      <c r="S591" s="78">
        <f>S592+S594+S596+S598</f>
        <v>59254179</v>
      </c>
      <c r="T591" s="134"/>
    </row>
    <row r="592" spans="2:20" ht="37.5">
      <c r="B592" s="114"/>
      <c r="C592" s="39" t="s">
        <v>136</v>
      </c>
      <c r="D592" s="39">
        <v>925</v>
      </c>
      <c r="E592" s="135" t="s">
        <v>30</v>
      </c>
      <c r="F592" s="135" t="s">
        <v>17</v>
      </c>
      <c r="G592" s="83">
        <v>5820000590</v>
      </c>
      <c r="H592" s="89"/>
      <c r="I592" s="87">
        <f t="shared" si="220"/>
        <v>30800000</v>
      </c>
      <c r="J592" s="87"/>
      <c r="K592" s="87"/>
      <c r="L592" s="78"/>
      <c r="M592" s="78"/>
      <c r="N592" s="78"/>
      <c r="O592" s="78"/>
      <c r="P592" s="78"/>
      <c r="Q592" s="78"/>
      <c r="R592" s="78"/>
      <c r="S592" s="78">
        <f>S593</f>
        <v>30800000</v>
      </c>
      <c r="T592" s="134"/>
    </row>
    <row r="593" spans="1:977" ht="37.5">
      <c r="B593" s="114"/>
      <c r="C593" s="39" t="s">
        <v>177</v>
      </c>
      <c r="D593" s="39">
        <v>925</v>
      </c>
      <c r="E593" s="135" t="s">
        <v>30</v>
      </c>
      <c r="F593" s="135" t="s">
        <v>17</v>
      </c>
      <c r="G593" s="83">
        <v>5820000590</v>
      </c>
      <c r="H593" s="89">
        <v>600</v>
      </c>
      <c r="I593" s="87">
        <f t="shared" si="220"/>
        <v>30800000</v>
      </c>
      <c r="J593" s="87"/>
      <c r="K593" s="87"/>
      <c r="L593" s="78"/>
      <c r="M593" s="78"/>
      <c r="N593" s="78"/>
      <c r="O593" s="78"/>
      <c r="P593" s="78"/>
      <c r="Q593" s="78"/>
      <c r="R593" s="78"/>
      <c r="S593" s="78">
        <v>30800000</v>
      </c>
      <c r="T593" s="134"/>
    </row>
    <row r="594" spans="1:977" ht="37.5">
      <c r="B594" s="114"/>
      <c r="C594" s="39" t="s">
        <v>208</v>
      </c>
      <c r="D594" s="39">
        <v>925</v>
      </c>
      <c r="E594" s="135" t="s">
        <v>30</v>
      </c>
      <c r="F594" s="135" t="s">
        <v>17</v>
      </c>
      <c r="G594" s="83">
        <v>5820010660</v>
      </c>
      <c r="H594" s="89"/>
      <c r="I594" s="87">
        <f t="shared" si="220"/>
        <v>25407259</v>
      </c>
      <c r="J594" s="87"/>
      <c r="K594" s="87"/>
      <c r="L594" s="78"/>
      <c r="M594" s="78"/>
      <c r="N594" s="78"/>
      <c r="O594" s="78"/>
      <c r="P594" s="78"/>
      <c r="Q594" s="78"/>
      <c r="R594" s="78"/>
      <c r="S594" s="78">
        <f>S595</f>
        <v>25407259</v>
      </c>
      <c r="T594" s="134"/>
    </row>
    <row r="595" spans="1:977" ht="37.5">
      <c r="B595" s="114"/>
      <c r="C595" s="39" t="s">
        <v>177</v>
      </c>
      <c r="D595" s="39">
        <v>925</v>
      </c>
      <c r="E595" s="135" t="s">
        <v>30</v>
      </c>
      <c r="F595" s="135" t="s">
        <v>17</v>
      </c>
      <c r="G595" s="83">
        <v>5820010660</v>
      </c>
      <c r="H595" s="89">
        <v>600</v>
      </c>
      <c r="I595" s="87">
        <f t="shared" si="220"/>
        <v>25407259</v>
      </c>
      <c r="J595" s="87"/>
      <c r="K595" s="87"/>
      <c r="L595" s="78"/>
      <c r="M595" s="78"/>
      <c r="N595" s="78"/>
      <c r="O595" s="78"/>
      <c r="P595" s="78"/>
      <c r="Q595" s="78"/>
      <c r="R595" s="78"/>
      <c r="S595" s="78">
        <v>25407259</v>
      </c>
      <c r="T595" s="134"/>
    </row>
    <row r="596" spans="1:977" ht="168.75">
      <c r="B596" s="114"/>
      <c r="C596" s="39" t="s">
        <v>209</v>
      </c>
      <c r="D596" s="39">
        <v>925</v>
      </c>
      <c r="E596" s="135" t="s">
        <v>30</v>
      </c>
      <c r="F596" s="135" t="s">
        <v>17</v>
      </c>
      <c r="G596" s="83">
        <v>5820060740</v>
      </c>
      <c r="H596" s="89"/>
      <c r="I596" s="87">
        <f t="shared" si="220"/>
        <v>46920</v>
      </c>
      <c r="J596" s="87"/>
      <c r="K596" s="87"/>
      <c r="L596" s="78"/>
      <c r="M596" s="78"/>
      <c r="N596" s="78"/>
      <c r="O596" s="78"/>
      <c r="P596" s="78"/>
      <c r="Q596" s="78"/>
      <c r="R596" s="78"/>
      <c r="S596" s="78">
        <f>S597</f>
        <v>46920</v>
      </c>
      <c r="T596" s="134"/>
    </row>
    <row r="597" spans="1:977" ht="37.5">
      <c r="B597" s="114"/>
      <c r="C597" s="39" t="s">
        <v>177</v>
      </c>
      <c r="D597" s="39">
        <v>925</v>
      </c>
      <c r="E597" s="135" t="s">
        <v>30</v>
      </c>
      <c r="F597" s="135" t="s">
        <v>17</v>
      </c>
      <c r="G597" s="83">
        <v>5820060740</v>
      </c>
      <c r="H597" s="89">
        <v>600</v>
      </c>
      <c r="I597" s="87">
        <f t="shared" si="220"/>
        <v>46920</v>
      </c>
      <c r="J597" s="87"/>
      <c r="K597" s="87"/>
      <c r="L597" s="78"/>
      <c r="M597" s="78"/>
      <c r="N597" s="78"/>
      <c r="O597" s="78"/>
      <c r="P597" s="78"/>
      <c r="Q597" s="78"/>
      <c r="R597" s="78"/>
      <c r="S597" s="78">
        <v>46920</v>
      </c>
      <c r="T597" s="134"/>
    </row>
    <row r="598" spans="1:977" ht="37.5">
      <c r="B598" s="114"/>
      <c r="C598" s="39" t="s">
        <v>215</v>
      </c>
      <c r="D598" s="39">
        <v>925</v>
      </c>
      <c r="E598" s="135" t="s">
        <v>30</v>
      </c>
      <c r="F598" s="135" t="s">
        <v>17</v>
      </c>
      <c r="G598" s="83">
        <v>5820100000</v>
      </c>
      <c r="H598" s="89"/>
      <c r="I598" s="87">
        <f t="shared" si="220"/>
        <v>3000000</v>
      </c>
      <c r="J598" s="87"/>
      <c r="K598" s="87"/>
      <c r="L598" s="78"/>
      <c r="M598" s="78"/>
      <c r="N598" s="78"/>
      <c r="O598" s="78"/>
      <c r="P598" s="78"/>
      <c r="Q598" s="78"/>
      <c r="R598" s="78"/>
      <c r="S598" s="78">
        <f>S599</f>
        <v>3000000</v>
      </c>
      <c r="T598" s="134"/>
    </row>
    <row r="599" spans="1:977" ht="37.5">
      <c r="B599" s="114"/>
      <c r="C599" s="39" t="s">
        <v>136</v>
      </c>
      <c r="D599" s="39">
        <v>925</v>
      </c>
      <c r="E599" s="135" t="s">
        <v>30</v>
      </c>
      <c r="F599" s="135" t="s">
        <v>17</v>
      </c>
      <c r="G599" s="83">
        <v>5820100590</v>
      </c>
      <c r="H599" s="89"/>
      <c r="I599" s="87">
        <f t="shared" si="220"/>
        <v>3000000</v>
      </c>
      <c r="J599" s="87"/>
      <c r="K599" s="87"/>
      <c r="L599" s="78"/>
      <c r="M599" s="78"/>
      <c r="N599" s="78"/>
      <c r="O599" s="78"/>
      <c r="P599" s="78"/>
      <c r="Q599" s="78"/>
      <c r="R599" s="78"/>
      <c r="S599" s="78">
        <f>S600</f>
        <v>3000000</v>
      </c>
      <c r="T599" s="134"/>
    </row>
    <row r="600" spans="1:977" ht="37.5">
      <c r="B600" s="114"/>
      <c r="C600" s="39" t="s">
        <v>177</v>
      </c>
      <c r="D600" s="39">
        <v>925</v>
      </c>
      <c r="E600" s="135" t="s">
        <v>30</v>
      </c>
      <c r="F600" s="135" t="s">
        <v>17</v>
      </c>
      <c r="G600" s="83">
        <v>5820100590</v>
      </c>
      <c r="H600" s="89">
        <v>600</v>
      </c>
      <c r="I600" s="87">
        <f t="shared" si="220"/>
        <v>3000000</v>
      </c>
      <c r="J600" s="87"/>
      <c r="K600" s="87"/>
      <c r="L600" s="78"/>
      <c r="M600" s="78"/>
      <c r="N600" s="78"/>
      <c r="O600" s="78"/>
      <c r="P600" s="78"/>
      <c r="Q600" s="78"/>
      <c r="R600" s="78"/>
      <c r="S600" s="78">
        <v>3000000</v>
      </c>
      <c r="T600" s="134"/>
    </row>
    <row r="601" spans="1:977" s="113" customFormat="1" ht="56.25">
      <c r="A601" s="111"/>
      <c r="B601" s="114" t="s">
        <v>74</v>
      </c>
      <c r="C601" s="30" t="s">
        <v>429</v>
      </c>
      <c r="D601" s="30">
        <v>926</v>
      </c>
      <c r="E601" s="138"/>
      <c r="F601" s="138"/>
      <c r="G601" s="90"/>
      <c r="H601" s="91"/>
      <c r="I601" s="128">
        <f t="shared" si="220"/>
        <v>273158700</v>
      </c>
      <c r="J601" s="128">
        <f t="shared" ref="J601:T601" si="235">J608+J632+J602</f>
        <v>237017200</v>
      </c>
      <c r="K601" s="128">
        <f t="shared" si="235"/>
        <v>-3000</v>
      </c>
      <c r="L601" s="76">
        <f t="shared" si="235"/>
        <v>200000</v>
      </c>
      <c r="M601" s="76">
        <f t="shared" si="235"/>
        <v>0</v>
      </c>
      <c r="N601" s="76">
        <f t="shared" si="235"/>
        <v>300000</v>
      </c>
      <c r="O601" s="76">
        <f t="shared" si="235"/>
        <v>1941500</v>
      </c>
      <c r="P601" s="76">
        <f t="shared" si="235"/>
        <v>15708500</v>
      </c>
      <c r="Q601" s="76">
        <f t="shared" si="235"/>
        <v>324500</v>
      </c>
      <c r="R601" s="76">
        <f t="shared" si="235"/>
        <v>2452000</v>
      </c>
      <c r="S601" s="76">
        <f t="shared" si="235"/>
        <v>15218000</v>
      </c>
      <c r="T601" s="130">
        <f t="shared" si="235"/>
        <v>0</v>
      </c>
      <c r="AKO601" s="42"/>
    </row>
    <row r="602" spans="1:977" s="113" customFormat="1">
      <c r="A602" s="111"/>
      <c r="B602" s="114"/>
      <c r="C602" s="39" t="s">
        <v>16</v>
      </c>
      <c r="D602" s="39">
        <v>926</v>
      </c>
      <c r="E602" s="135" t="s">
        <v>17</v>
      </c>
      <c r="F602" s="135" t="s">
        <v>88</v>
      </c>
      <c r="G602" s="83"/>
      <c r="H602" s="84"/>
      <c r="I602" s="87">
        <f t="shared" si="220"/>
        <v>1153600</v>
      </c>
      <c r="J602" s="87">
        <f t="shared" ref="J602:T606" si="236">J603</f>
        <v>1153600</v>
      </c>
      <c r="K602" s="87">
        <f t="shared" si="236"/>
        <v>0</v>
      </c>
      <c r="L602" s="78">
        <f t="shared" si="236"/>
        <v>0</v>
      </c>
      <c r="M602" s="78">
        <f t="shared" si="236"/>
        <v>0</v>
      </c>
      <c r="N602" s="78">
        <f t="shared" si="236"/>
        <v>0</v>
      </c>
      <c r="O602" s="78">
        <f t="shared" si="236"/>
        <v>0</v>
      </c>
      <c r="P602" s="78">
        <f t="shared" si="236"/>
        <v>0</v>
      </c>
      <c r="Q602" s="78">
        <f t="shared" si="236"/>
        <v>0</v>
      </c>
      <c r="R602" s="78">
        <f t="shared" si="236"/>
        <v>0</v>
      </c>
      <c r="S602" s="78">
        <f t="shared" si="236"/>
        <v>0</v>
      </c>
      <c r="T602" s="134">
        <f t="shared" si="236"/>
        <v>0</v>
      </c>
    </row>
    <row r="603" spans="1:977" s="113" customFormat="1">
      <c r="A603" s="111"/>
      <c r="B603" s="114"/>
      <c r="C603" s="39" t="s">
        <v>32</v>
      </c>
      <c r="D603" s="39">
        <v>926</v>
      </c>
      <c r="E603" s="135" t="s">
        <v>17</v>
      </c>
      <c r="F603" s="135" t="s">
        <v>33</v>
      </c>
      <c r="G603" s="83"/>
      <c r="H603" s="84"/>
      <c r="I603" s="87">
        <f t="shared" si="220"/>
        <v>1153600</v>
      </c>
      <c r="J603" s="87">
        <f t="shared" si="236"/>
        <v>1153600</v>
      </c>
      <c r="K603" s="87">
        <f t="shared" si="236"/>
        <v>0</v>
      </c>
      <c r="L603" s="78">
        <f t="shared" si="236"/>
        <v>0</v>
      </c>
      <c r="M603" s="78">
        <f t="shared" si="236"/>
        <v>0</v>
      </c>
      <c r="N603" s="78">
        <f t="shared" si="236"/>
        <v>0</v>
      </c>
      <c r="O603" s="78">
        <f t="shared" si="236"/>
        <v>0</v>
      </c>
      <c r="P603" s="78">
        <f t="shared" si="236"/>
        <v>0</v>
      </c>
      <c r="Q603" s="78">
        <f t="shared" si="236"/>
        <v>0</v>
      </c>
      <c r="R603" s="78">
        <f t="shared" si="236"/>
        <v>0</v>
      </c>
      <c r="S603" s="78">
        <f t="shared" si="236"/>
        <v>0</v>
      </c>
      <c r="T603" s="134">
        <f t="shared" si="236"/>
        <v>0</v>
      </c>
    </row>
    <row r="604" spans="1:977" s="113" customFormat="1" ht="37.5">
      <c r="A604" s="111"/>
      <c r="B604" s="114"/>
      <c r="C604" s="39" t="s">
        <v>103</v>
      </c>
      <c r="D604" s="39">
        <v>926</v>
      </c>
      <c r="E604" s="135" t="s">
        <v>17</v>
      </c>
      <c r="F604" s="135" t="s">
        <v>33</v>
      </c>
      <c r="G604" s="83">
        <v>500000000</v>
      </c>
      <c r="H604" s="84"/>
      <c r="I604" s="87">
        <f t="shared" si="220"/>
        <v>1153600</v>
      </c>
      <c r="J604" s="87">
        <f t="shared" si="236"/>
        <v>1153600</v>
      </c>
      <c r="K604" s="87">
        <f t="shared" si="236"/>
        <v>0</v>
      </c>
      <c r="L604" s="78">
        <f t="shared" si="236"/>
        <v>0</v>
      </c>
      <c r="M604" s="78">
        <f t="shared" si="236"/>
        <v>0</v>
      </c>
      <c r="N604" s="78">
        <f t="shared" si="236"/>
        <v>0</v>
      </c>
      <c r="O604" s="78">
        <f t="shared" si="236"/>
        <v>0</v>
      </c>
      <c r="P604" s="78">
        <f t="shared" si="236"/>
        <v>0</v>
      </c>
      <c r="Q604" s="78">
        <f t="shared" si="236"/>
        <v>0</v>
      </c>
      <c r="R604" s="78">
        <f t="shared" si="236"/>
        <v>0</v>
      </c>
      <c r="S604" s="78">
        <f t="shared" si="236"/>
        <v>0</v>
      </c>
      <c r="T604" s="134">
        <f t="shared" si="236"/>
        <v>0</v>
      </c>
    </row>
    <row r="605" spans="1:977" s="113" customFormat="1" ht="37.5">
      <c r="A605" s="111"/>
      <c r="B605" s="114"/>
      <c r="C605" s="39" t="s">
        <v>122</v>
      </c>
      <c r="D605" s="39">
        <v>926</v>
      </c>
      <c r="E605" s="135" t="s">
        <v>17</v>
      </c>
      <c r="F605" s="135" t="s">
        <v>33</v>
      </c>
      <c r="G605" s="83">
        <v>5030000000</v>
      </c>
      <c r="H605" s="84"/>
      <c r="I605" s="87">
        <f t="shared" si="220"/>
        <v>1153600</v>
      </c>
      <c r="J605" s="87">
        <f t="shared" si="236"/>
        <v>1153600</v>
      </c>
      <c r="K605" s="87">
        <f t="shared" si="236"/>
        <v>0</v>
      </c>
      <c r="L605" s="78">
        <f t="shared" si="236"/>
        <v>0</v>
      </c>
      <c r="M605" s="78">
        <f t="shared" si="236"/>
        <v>0</v>
      </c>
      <c r="N605" s="78">
        <f t="shared" si="236"/>
        <v>0</v>
      </c>
      <c r="O605" s="78">
        <f t="shared" si="236"/>
        <v>0</v>
      </c>
      <c r="P605" s="78">
        <f t="shared" si="236"/>
        <v>0</v>
      </c>
      <c r="Q605" s="78">
        <f t="shared" si="236"/>
        <v>0</v>
      </c>
      <c r="R605" s="78">
        <f t="shared" si="236"/>
        <v>0</v>
      </c>
      <c r="S605" s="78">
        <f t="shared" si="236"/>
        <v>0</v>
      </c>
      <c r="T605" s="134">
        <f t="shared" si="236"/>
        <v>0</v>
      </c>
    </row>
    <row r="606" spans="1:977" s="113" customFormat="1" ht="37.5">
      <c r="A606" s="111"/>
      <c r="B606" s="114"/>
      <c r="C606" s="39" t="s">
        <v>123</v>
      </c>
      <c r="D606" s="39">
        <v>926</v>
      </c>
      <c r="E606" s="135" t="s">
        <v>17</v>
      </c>
      <c r="F606" s="135" t="s">
        <v>33</v>
      </c>
      <c r="G606" s="83">
        <v>5030010030</v>
      </c>
      <c r="H606" s="84"/>
      <c r="I606" s="87">
        <f t="shared" si="220"/>
        <v>1153600</v>
      </c>
      <c r="J606" s="87">
        <f t="shared" si="236"/>
        <v>1153600</v>
      </c>
      <c r="K606" s="87">
        <f t="shared" si="236"/>
        <v>0</v>
      </c>
      <c r="L606" s="78">
        <f t="shared" si="236"/>
        <v>0</v>
      </c>
      <c r="M606" s="78">
        <f t="shared" si="236"/>
        <v>0</v>
      </c>
      <c r="N606" s="78">
        <f t="shared" si="236"/>
        <v>0</v>
      </c>
      <c r="O606" s="78">
        <f t="shared" si="236"/>
        <v>0</v>
      </c>
      <c r="P606" s="78">
        <f t="shared" si="236"/>
        <v>0</v>
      </c>
      <c r="Q606" s="78">
        <f t="shared" si="236"/>
        <v>0</v>
      </c>
      <c r="R606" s="78">
        <f t="shared" si="236"/>
        <v>0</v>
      </c>
      <c r="S606" s="78">
        <f t="shared" si="236"/>
        <v>0</v>
      </c>
      <c r="T606" s="134">
        <f t="shared" si="236"/>
        <v>0</v>
      </c>
    </row>
    <row r="607" spans="1:977" s="113" customFormat="1" ht="37.5">
      <c r="A607" s="111"/>
      <c r="B607" s="114"/>
      <c r="C607" s="39" t="s">
        <v>109</v>
      </c>
      <c r="D607" s="39">
        <v>926</v>
      </c>
      <c r="E607" s="135" t="s">
        <v>17</v>
      </c>
      <c r="F607" s="135" t="s">
        <v>33</v>
      </c>
      <c r="G607" s="83">
        <v>5030010030</v>
      </c>
      <c r="H607" s="84" t="s">
        <v>110</v>
      </c>
      <c r="I607" s="87">
        <f t="shared" si="220"/>
        <v>1153600</v>
      </c>
      <c r="J607" s="87">
        <v>1153600</v>
      </c>
      <c r="K607" s="87"/>
      <c r="L607" s="78"/>
      <c r="M607" s="78"/>
      <c r="N607" s="78"/>
      <c r="O607" s="78"/>
      <c r="P607" s="78"/>
      <c r="Q607" s="78"/>
      <c r="R607" s="78"/>
      <c r="S607" s="78"/>
      <c r="T607" s="134"/>
    </row>
    <row r="608" spans="1:977">
      <c r="B608" s="114"/>
      <c r="C608" s="39" t="s">
        <v>58</v>
      </c>
      <c r="D608" s="39">
        <v>926</v>
      </c>
      <c r="E608" s="135" t="s">
        <v>59</v>
      </c>
      <c r="F608" s="135" t="s">
        <v>88</v>
      </c>
      <c r="G608" s="83"/>
      <c r="H608" s="89"/>
      <c r="I608" s="87">
        <f t="shared" si="220"/>
        <v>158157000</v>
      </c>
      <c r="J608" s="87">
        <f t="shared" ref="J608:T608" si="237">J609+J620</f>
        <v>122582300</v>
      </c>
      <c r="K608" s="87">
        <f t="shared" si="237"/>
        <v>0</v>
      </c>
      <c r="L608" s="78">
        <f t="shared" si="237"/>
        <v>200000</v>
      </c>
      <c r="M608" s="78">
        <f t="shared" si="237"/>
        <v>0</v>
      </c>
      <c r="N608" s="78">
        <f t="shared" si="237"/>
        <v>300000</v>
      </c>
      <c r="O608" s="78">
        <f t="shared" si="237"/>
        <v>1941500</v>
      </c>
      <c r="P608" s="78">
        <f t="shared" si="237"/>
        <v>15708500</v>
      </c>
      <c r="Q608" s="78">
        <f t="shared" si="237"/>
        <v>0</v>
      </c>
      <c r="R608" s="78">
        <f t="shared" si="237"/>
        <v>2206700</v>
      </c>
      <c r="S608" s="78">
        <f t="shared" si="237"/>
        <v>15218000</v>
      </c>
      <c r="T608" s="134">
        <f t="shared" si="237"/>
        <v>0</v>
      </c>
    </row>
    <row r="609" spans="2:20">
      <c r="B609" s="114"/>
      <c r="C609" s="39" t="s">
        <v>426</v>
      </c>
      <c r="D609" s="39">
        <v>926</v>
      </c>
      <c r="E609" s="135" t="s">
        <v>59</v>
      </c>
      <c r="F609" s="135" t="s">
        <v>21</v>
      </c>
      <c r="G609" s="83"/>
      <c r="H609" s="89"/>
      <c r="I609" s="87">
        <f t="shared" ref="I609:I672" si="238">SUM(J609:T609)</f>
        <v>157525300</v>
      </c>
      <c r="J609" s="87">
        <f t="shared" ref="J609:T610" si="239">J610</f>
        <v>122145600</v>
      </c>
      <c r="K609" s="87">
        <f t="shared" si="239"/>
        <v>0</v>
      </c>
      <c r="L609" s="78">
        <f t="shared" si="239"/>
        <v>0</v>
      </c>
      <c r="M609" s="78">
        <f t="shared" si="239"/>
        <v>0</v>
      </c>
      <c r="N609" s="78">
        <f t="shared" si="239"/>
        <v>300000</v>
      </c>
      <c r="O609" s="78">
        <f t="shared" si="239"/>
        <v>1941500</v>
      </c>
      <c r="P609" s="78">
        <f t="shared" si="239"/>
        <v>15708500</v>
      </c>
      <c r="Q609" s="78">
        <f t="shared" si="239"/>
        <v>0</v>
      </c>
      <c r="R609" s="78">
        <f t="shared" si="239"/>
        <v>2211700</v>
      </c>
      <c r="S609" s="78">
        <f t="shared" si="239"/>
        <v>15218000</v>
      </c>
      <c r="T609" s="134">
        <f t="shared" si="239"/>
        <v>0</v>
      </c>
    </row>
    <row r="610" spans="2:20">
      <c r="B610" s="114"/>
      <c r="C610" s="39" t="s">
        <v>175</v>
      </c>
      <c r="D610" s="39">
        <v>926</v>
      </c>
      <c r="E610" s="135" t="s">
        <v>59</v>
      </c>
      <c r="F610" s="135" t="s">
        <v>21</v>
      </c>
      <c r="G610" s="83">
        <v>5800000000</v>
      </c>
      <c r="H610" s="89"/>
      <c r="I610" s="87">
        <f t="shared" si="238"/>
        <v>157525300</v>
      </c>
      <c r="J610" s="87">
        <f t="shared" si="239"/>
        <v>122145600</v>
      </c>
      <c r="K610" s="87">
        <f t="shared" si="239"/>
        <v>0</v>
      </c>
      <c r="L610" s="78">
        <f t="shared" si="239"/>
        <v>0</v>
      </c>
      <c r="M610" s="78">
        <f t="shared" si="239"/>
        <v>0</v>
      </c>
      <c r="N610" s="78">
        <f t="shared" si="239"/>
        <v>300000</v>
      </c>
      <c r="O610" s="78">
        <f t="shared" si="239"/>
        <v>1941500</v>
      </c>
      <c r="P610" s="78">
        <f t="shared" si="239"/>
        <v>15708500</v>
      </c>
      <c r="Q610" s="78">
        <f t="shared" si="239"/>
        <v>0</v>
      </c>
      <c r="R610" s="78">
        <f t="shared" si="239"/>
        <v>2211700</v>
      </c>
      <c r="S610" s="78">
        <f t="shared" si="239"/>
        <v>15218000</v>
      </c>
      <c r="T610" s="134">
        <f t="shared" si="239"/>
        <v>0</v>
      </c>
    </row>
    <row r="611" spans="2:20">
      <c r="B611" s="114"/>
      <c r="C611" s="39" t="s">
        <v>207</v>
      </c>
      <c r="D611" s="39">
        <v>926</v>
      </c>
      <c r="E611" s="135" t="s">
        <v>59</v>
      </c>
      <c r="F611" s="135" t="s">
        <v>21</v>
      </c>
      <c r="G611" s="83">
        <v>5820000000</v>
      </c>
      <c r="H611" s="89"/>
      <c r="I611" s="87">
        <f t="shared" si="238"/>
        <v>157525300</v>
      </c>
      <c r="J611" s="87">
        <f>J612+J614</f>
        <v>122145600</v>
      </c>
      <c r="K611" s="87">
        <f>K612+K614</f>
        <v>0</v>
      </c>
      <c r="L611" s="78">
        <f>L612+L614</f>
        <v>0</v>
      </c>
      <c r="M611" s="78">
        <f>M612+M614</f>
        <v>0</v>
      </c>
      <c r="N611" s="78">
        <f>N612+N614+N616</f>
        <v>300000</v>
      </c>
      <c r="O611" s="78">
        <f>O612+O614+O616+O618</f>
        <v>1941500</v>
      </c>
      <c r="P611" s="78">
        <f>P612+P614+P618</f>
        <v>15708500</v>
      </c>
      <c r="Q611" s="78">
        <f>Q612+Q614+Q618</f>
        <v>0</v>
      </c>
      <c r="R611" s="78">
        <f>R612+R614</f>
        <v>2211700</v>
      </c>
      <c r="S611" s="78">
        <f>S612+S614</f>
        <v>15218000</v>
      </c>
      <c r="T611" s="134">
        <f>T612+T614</f>
        <v>0</v>
      </c>
    </row>
    <row r="612" spans="2:20" ht="37.5">
      <c r="B612" s="114"/>
      <c r="C612" s="39" t="s">
        <v>136</v>
      </c>
      <c r="D612" s="39">
        <v>926</v>
      </c>
      <c r="E612" s="135" t="s">
        <v>59</v>
      </c>
      <c r="F612" s="135" t="s">
        <v>21</v>
      </c>
      <c r="G612" s="83">
        <v>5820000590</v>
      </c>
      <c r="H612" s="89"/>
      <c r="I612" s="87">
        <f t="shared" si="238"/>
        <v>139443000</v>
      </c>
      <c r="J612" s="87">
        <f t="shared" ref="J612:T612" si="240">J613</f>
        <v>122013300</v>
      </c>
      <c r="K612" s="87">
        <f t="shared" si="240"/>
        <v>0</v>
      </c>
      <c r="L612" s="78">
        <f t="shared" si="240"/>
        <v>0</v>
      </c>
      <c r="M612" s="78">
        <f t="shared" si="240"/>
        <v>0</v>
      </c>
      <c r="N612" s="78">
        <f t="shared" si="240"/>
        <v>0</v>
      </c>
      <c r="O612" s="78">
        <f t="shared" si="240"/>
        <v>0</v>
      </c>
      <c r="P612" s="78">
        <f t="shared" si="240"/>
        <v>0</v>
      </c>
      <c r="Q612" s="78">
        <f t="shared" si="240"/>
        <v>0</v>
      </c>
      <c r="R612" s="78">
        <f t="shared" si="240"/>
        <v>2211700</v>
      </c>
      <c r="S612" s="78">
        <f t="shared" si="240"/>
        <v>15218000</v>
      </c>
      <c r="T612" s="134">
        <f t="shared" si="240"/>
        <v>0</v>
      </c>
    </row>
    <row r="613" spans="2:20" ht="37.5">
      <c r="B613" s="114"/>
      <c r="C613" s="39" t="s">
        <v>152</v>
      </c>
      <c r="D613" s="39">
        <v>926</v>
      </c>
      <c r="E613" s="135" t="s">
        <v>59</v>
      </c>
      <c r="F613" s="135" t="s">
        <v>21</v>
      </c>
      <c r="G613" s="83">
        <v>5820000590</v>
      </c>
      <c r="H613" s="89">
        <v>600</v>
      </c>
      <c r="I613" s="87">
        <f t="shared" si="238"/>
        <v>139443000</v>
      </c>
      <c r="J613" s="87">
        <v>122013300</v>
      </c>
      <c r="K613" s="87"/>
      <c r="L613" s="78"/>
      <c r="M613" s="78"/>
      <c r="N613" s="78"/>
      <c r="O613" s="78"/>
      <c r="P613" s="78"/>
      <c r="Q613" s="78"/>
      <c r="R613" s="78">
        <v>2211700</v>
      </c>
      <c r="S613" s="78">
        <v>15218000</v>
      </c>
      <c r="T613" s="134"/>
    </row>
    <row r="614" spans="2:20" ht="150">
      <c r="B614" s="114"/>
      <c r="C614" s="39" t="s">
        <v>180</v>
      </c>
      <c r="D614" s="39">
        <v>926</v>
      </c>
      <c r="E614" s="135" t="s">
        <v>59</v>
      </c>
      <c r="F614" s="135" t="s">
        <v>21</v>
      </c>
      <c r="G614" s="83">
        <v>5820060820</v>
      </c>
      <c r="H614" s="89"/>
      <c r="I614" s="87">
        <f t="shared" si="238"/>
        <v>132300</v>
      </c>
      <c r="J614" s="87">
        <f t="shared" ref="J614:T614" si="241">J615</f>
        <v>132300</v>
      </c>
      <c r="K614" s="87">
        <f t="shared" si="241"/>
        <v>0</v>
      </c>
      <c r="L614" s="78">
        <f t="shared" si="241"/>
        <v>0</v>
      </c>
      <c r="M614" s="78">
        <f t="shared" si="241"/>
        <v>0</v>
      </c>
      <c r="N614" s="78">
        <f t="shared" si="241"/>
        <v>0</v>
      </c>
      <c r="O614" s="78">
        <f t="shared" si="241"/>
        <v>0</v>
      </c>
      <c r="P614" s="78">
        <f t="shared" si="241"/>
        <v>0</v>
      </c>
      <c r="Q614" s="78">
        <f t="shared" si="241"/>
        <v>0</v>
      </c>
      <c r="R614" s="78">
        <f t="shared" si="241"/>
        <v>0</v>
      </c>
      <c r="S614" s="78">
        <f t="shared" si="241"/>
        <v>0</v>
      </c>
      <c r="T614" s="134">
        <f t="shared" si="241"/>
        <v>0</v>
      </c>
    </row>
    <row r="615" spans="2:20" ht="37.5">
      <c r="B615" s="114"/>
      <c r="C615" s="39" t="s">
        <v>152</v>
      </c>
      <c r="D615" s="39">
        <v>926</v>
      </c>
      <c r="E615" s="135" t="s">
        <v>59</v>
      </c>
      <c r="F615" s="135" t="s">
        <v>21</v>
      </c>
      <c r="G615" s="83">
        <v>5820060820</v>
      </c>
      <c r="H615" s="89">
        <v>600</v>
      </c>
      <c r="I615" s="87">
        <f t="shared" si="238"/>
        <v>132300</v>
      </c>
      <c r="J615" s="87">
        <v>132300</v>
      </c>
      <c r="K615" s="87">
        <v>0</v>
      </c>
      <c r="L615" s="78">
        <v>0</v>
      </c>
      <c r="M615" s="78">
        <v>0</v>
      </c>
      <c r="N615" s="78">
        <v>0</v>
      </c>
      <c r="O615" s="78">
        <v>0</v>
      </c>
      <c r="P615" s="78">
        <v>0</v>
      </c>
      <c r="Q615" s="78">
        <v>0</v>
      </c>
      <c r="R615" s="78">
        <v>0</v>
      </c>
      <c r="S615" s="78">
        <v>0</v>
      </c>
      <c r="T615" s="134">
        <v>0</v>
      </c>
    </row>
    <row r="616" spans="2:20" ht="37.5">
      <c r="B616" s="114"/>
      <c r="C616" s="39" t="s">
        <v>184</v>
      </c>
      <c r="D616" s="39">
        <v>926</v>
      </c>
      <c r="E616" s="135" t="s">
        <v>59</v>
      </c>
      <c r="F616" s="135" t="s">
        <v>21</v>
      </c>
      <c r="G616" s="83">
        <v>5820062980</v>
      </c>
      <c r="H616" s="89"/>
      <c r="I616" s="87">
        <f t="shared" si="238"/>
        <v>300000</v>
      </c>
      <c r="J616" s="87"/>
      <c r="K616" s="87"/>
      <c r="L616" s="78"/>
      <c r="M616" s="78"/>
      <c r="N616" s="78">
        <f>N617</f>
        <v>300000</v>
      </c>
      <c r="O616" s="78"/>
      <c r="P616" s="78"/>
      <c r="Q616" s="78"/>
      <c r="R616" s="78"/>
      <c r="S616" s="78"/>
      <c r="T616" s="134"/>
    </row>
    <row r="617" spans="2:20" ht="37.5">
      <c r="B617" s="114"/>
      <c r="C617" s="39" t="s">
        <v>152</v>
      </c>
      <c r="D617" s="39">
        <v>926</v>
      </c>
      <c r="E617" s="135" t="s">
        <v>59</v>
      </c>
      <c r="F617" s="135" t="s">
        <v>21</v>
      </c>
      <c r="G617" s="83">
        <v>5820062980</v>
      </c>
      <c r="H617" s="89">
        <v>600</v>
      </c>
      <c r="I617" s="87">
        <f t="shared" si="238"/>
        <v>300000</v>
      </c>
      <c r="J617" s="87"/>
      <c r="K617" s="87"/>
      <c r="L617" s="78"/>
      <c r="M617" s="78"/>
      <c r="N617" s="78">
        <v>300000</v>
      </c>
      <c r="O617" s="78"/>
      <c r="P617" s="78"/>
      <c r="Q617" s="78"/>
      <c r="R617" s="78"/>
      <c r="S617" s="78"/>
      <c r="T617" s="134"/>
    </row>
    <row r="618" spans="2:20" ht="168.75">
      <c r="B618" s="114"/>
      <c r="C618" s="39" t="s">
        <v>210</v>
      </c>
      <c r="D618" s="39">
        <v>926</v>
      </c>
      <c r="E618" s="135" t="s">
        <v>59</v>
      </c>
      <c r="F618" s="135" t="s">
        <v>21</v>
      </c>
      <c r="G618" s="83" t="s">
        <v>211</v>
      </c>
      <c r="H618" s="89"/>
      <c r="I618" s="87">
        <f t="shared" si="238"/>
        <v>17650000</v>
      </c>
      <c r="J618" s="87"/>
      <c r="K618" s="87"/>
      <c r="L618" s="78"/>
      <c r="M618" s="78"/>
      <c r="N618" s="78"/>
      <c r="O618" s="78">
        <f t="shared" ref="O618:T618" si="242">O619</f>
        <v>1941500</v>
      </c>
      <c r="P618" s="78">
        <f t="shared" si="242"/>
        <v>15708500</v>
      </c>
      <c r="Q618" s="78">
        <f t="shared" si="242"/>
        <v>0</v>
      </c>
      <c r="R618" s="78">
        <f t="shared" si="242"/>
        <v>0</v>
      </c>
      <c r="S618" s="78">
        <f t="shared" si="242"/>
        <v>0</v>
      </c>
      <c r="T618" s="78">
        <f t="shared" si="242"/>
        <v>0</v>
      </c>
    </row>
    <row r="619" spans="2:20" ht="37.5">
      <c r="B619" s="114"/>
      <c r="C619" s="39" t="s">
        <v>152</v>
      </c>
      <c r="D619" s="39">
        <v>926</v>
      </c>
      <c r="E619" s="135" t="s">
        <v>59</v>
      </c>
      <c r="F619" s="135" t="s">
        <v>21</v>
      </c>
      <c r="G619" s="83" t="s">
        <v>211</v>
      </c>
      <c r="H619" s="89">
        <v>600</v>
      </c>
      <c r="I619" s="87">
        <f t="shared" si="238"/>
        <v>17650000</v>
      </c>
      <c r="J619" s="87"/>
      <c r="K619" s="87"/>
      <c r="L619" s="78"/>
      <c r="M619" s="78"/>
      <c r="N619" s="78"/>
      <c r="O619" s="78">
        <v>1941500</v>
      </c>
      <c r="P619" s="78">
        <v>15708500</v>
      </c>
      <c r="Q619" s="78"/>
      <c r="R619" s="78"/>
      <c r="S619" s="78"/>
      <c r="T619" s="134"/>
    </row>
    <row r="620" spans="2:20">
      <c r="B620" s="114"/>
      <c r="C620" s="39" t="s">
        <v>64</v>
      </c>
      <c r="D620" s="39">
        <v>926</v>
      </c>
      <c r="E620" s="135" t="s">
        <v>59</v>
      </c>
      <c r="F620" s="135" t="s">
        <v>38</v>
      </c>
      <c r="G620" s="83"/>
      <c r="H620" s="89"/>
      <c r="I620" s="87">
        <f t="shared" si="238"/>
        <v>631700</v>
      </c>
      <c r="J620" s="87">
        <f>J621+J625</f>
        <v>436700</v>
      </c>
      <c r="K620" s="87">
        <f>K621+K625</f>
        <v>0</v>
      </c>
      <c r="L620" s="78">
        <f t="shared" ref="L620:T620" si="243">L621+L625+L629</f>
        <v>200000</v>
      </c>
      <c r="M620" s="78">
        <f t="shared" si="243"/>
        <v>0</v>
      </c>
      <c r="N620" s="78">
        <f t="shared" si="243"/>
        <v>0</v>
      </c>
      <c r="O620" s="78">
        <f t="shared" si="243"/>
        <v>0</v>
      </c>
      <c r="P620" s="78">
        <f t="shared" si="243"/>
        <v>0</v>
      </c>
      <c r="Q620" s="78">
        <f t="shared" si="243"/>
        <v>0</v>
      </c>
      <c r="R620" s="78">
        <f t="shared" si="243"/>
        <v>-5000</v>
      </c>
      <c r="S620" s="78">
        <f t="shared" si="243"/>
        <v>0</v>
      </c>
      <c r="T620" s="134">
        <f t="shared" si="243"/>
        <v>0</v>
      </c>
    </row>
    <row r="621" spans="2:20" s="102" customFormat="1" ht="56.25">
      <c r="B621" s="114"/>
      <c r="C621" s="39" t="s">
        <v>317</v>
      </c>
      <c r="D621" s="39">
        <v>926</v>
      </c>
      <c r="E621" s="135" t="s">
        <v>59</v>
      </c>
      <c r="F621" s="135" t="s">
        <v>38</v>
      </c>
      <c r="G621" s="83">
        <v>6700000000</v>
      </c>
      <c r="H621" s="89"/>
      <c r="I621" s="87">
        <f t="shared" si="238"/>
        <v>271700</v>
      </c>
      <c r="J621" s="87">
        <f t="shared" ref="J621:T623" si="244">J622</f>
        <v>271700</v>
      </c>
      <c r="K621" s="87">
        <f t="shared" si="244"/>
        <v>0</v>
      </c>
      <c r="L621" s="78">
        <f t="shared" si="244"/>
        <v>0</v>
      </c>
      <c r="M621" s="78">
        <f t="shared" si="244"/>
        <v>0</v>
      </c>
      <c r="N621" s="78">
        <f t="shared" si="244"/>
        <v>0</v>
      </c>
      <c r="O621" s="78">
        <f t="shared" si="244"/>
        <v>0</v>
      </c>
      <c r="P621" s="78">
        <f t="shared" si="244"/>
        <v>0</v>
      </c>
      <c r="Q621" s="78">
        <f t="shared" si="244"/>
        <v>0</v>
      </c>
      <c r="R621" s="78">
        <f t="shared" si="244"/>
        <v>0</v>
      </c>
      <c r="S621" s="78">
        <f t="shared" si="244"/>
        <v>0</v>
      </c>
      <c r="T621" s="134">
        <f t="shared" si="244"/>
        <v>0</v>
      </c>
    </row>
    <row r="622" spans="2:20" s="102" customFormat="1" ht="37.5">
      <c r="B622" s="114"/>
      <c r="C622" s="39" t="s">
        <v>318</v>
      </c>
      <c r="D622" s="39">
        <v>926</v>
      </c>
      <c r="E622" s="135" t="s">
        <v>59</v>
      </c>
      <c r="F622" s="135" t="s">
        <v>38</v>
      </c>
      <c r="G622" s="83">
        <v>6710000000</v>
      </c>
      <c r="H622" s="89"/>
      <c r="I622" s="87">
        <f t="shared" si="238"/>
        <v>271700</v>
      </c>
      <c r="J622" s="87">
        <f t="shared" si="244"/>
        <v>271700</v>
      </c>
      <c r="K622" s="87">
        <f t="shared" si="244"/>
        <v>0</v>
      </c>
      <c r="L622" s="78">
        <f t="shared" si="244"/>
        <v>0</v>
      </c>
      <c r="M622" s="78">
        <f t="shared" si="244"/>
        <v>0</v>
      </c>
      <c r="N622" s="78">
        <f t="shared" si="244"/>
        <v>0</v>
      </c>
      <c r="O622" s="78">
        <f t="shared" si="244"/>
        <v>0</v>
      </c>
      <c r="P622" s="78">
        <f t="shared" si="244"/>
        <v>0</v>
      </c>
      <c r="Q622" s="78">
        <f t="shared" si="244"/>
        <v>0</v>
      </c>
      <c r="R622" s="78">
        <f t="shared" si="244"/>
        <v>0</v>
      </c>
      <c r="S622" s="78">
        <f t="shared" si="244"/>
        <v>0</v>
      </c>
      <c r="T622" s="134">
        <f t="shared" si="244"/>
        <v>0</v>
      </c>
    </row>
    <row r="623" spans="2:20" s="102" customFormat="1">
      <c r="B623" s="114"/>
      <c r="C623" s="39" t="s">
        <v>319</v>
      </c>
      <c r="D623" s="39">
        <v>926</v>
      </c>
      <c r="E623" s="135" t="s">
        <v>59</v>
      </c>
      <c r="F623" s="135" t="s">
        <v>38</v>
      </c>
      <c r="G623" s="83">
        <v>6710010220</v>
      </c>
      <c r="H623" s="89"/>
      <c r="I623" s="87">
        <f t="shared" si="238"/>
        <v>271700</v>
      </c>
      <c r="J623" s="87">
        <f t="shared" si="244"/>
        <v>271700</v>
      </c>
      <c r="K623" s="87">
        <f t="shared" si="244"/>
        <v>0</v>
      </c>
      <c r="L623" s="78">
        <f t="shared" si="244"/>
        <v>0</v>
      </c>
      <c r="M623" s="78">
        <f t="shared" si="244"/>
        <v>0</v>
      </c>
      <c r="N623" s="78">
        <f t="shared" si="244"/>
        <v>0</v>
      </c>
      <c r="O623" s="78">
        <f t="shared" si="244"/>
        <v>0</v>
      </c>
      <c r="P623" s="78">
        <f t="shared" si="244"/>
        <v>0</v>
      </c>
      <c r="Q623" s="78">
        <f t="shared" si="244"/>
        <v>0</v>
      </c>
      <c r="R623" s="78">
        <f t="shared" si="244"/>
        <v>0</v>
      </c>
      <c r="S623" s="78">
        <f t="shared" si="244"/>
        <v>0</v>
      </c>
      <c r="T623" s="134">
        <f t="shared" si="244"/>
        <v>0</v>
      </c>
    </row>
    <row r="624" spans="2:20" s="102" customFormat="1" ht="37.5">
      <c r="B624" s="114"/>
      <c r="C624" s="39" t="s">
        <v>152</v>
      </c>
      <c r="D624" s="39">
        <v>926</v>
      </c>
      <c r="E624" s="135" t="s">
        <v>59</v>
      </c>
      <c r="F624" s="135" t="s">
        <v>38</v>
      </c>
      <c r="G624" s="83">
        <v>6710010220</v>
      </c>
      <c r="H624" s="89">
        <v>600</v>
      </c>
      <c r="I624" s="87">
        <f t="shared" si="238"/>
        <v>271700</v>
      </c>
      <c r="J624" s="87">
        <v>271700</v>
      </c>
      <c r="K624" s="87"/>
      <c r="L624" s="78"/>
      <c r="M624" s="78"/>
      <c r="N624" s="78"/>
      <c r="O624" s="78"/>
      <c r="P624" s="78"/>
      <c r="Q624" s="78"/>
      <c r="R624" s="78"/>
      <c r="S624" s="78"/>
      <c r="T624" s="134"/>
    </row>
    <row r="625" spans="2:20" s="102" customFormat="1">
      <c r="B625" s="114"/>
      <c r="C625" s="39" t="s">
        <v>331</v>
      </c>
      <c r="D625" s="39">
        <v>926</v>
      </c>
      <c r="E625" s="135" t="s">
        <v>59</v>
      </c>
      <c r="F625" s="135" t="s">
        <v>38</v>
      </c>
      <c r="G625" s="83">
        <v>7000000000</v>
      </c>
      <c r="H625" s="89"/>
      <c r="I625" s="87">
        <f t="shared" si="238"/>
        <v>160000</v>
      </c>
      <c r="J625" s="87">
        <f t="shared" ref="J625:T627" si="245">J626</f>
        <v>165000</v>
      </c>
      <c r="K625" s="87">
        <f t="shared" si="245"/>
        <v>0</v>
      </c>
      <c r="L625" s="78">
        <f t="shared" si="245"/>
        <v>0</v>
      </c>
      <c r="M625" s="78">
        <f t="shared" si="245"/>
        <v>0</v>
      </c>
      <c r="N625" s="78">
        <f t="shared" si="245"/>
        <v>0</v>
      </c>
      <c r="O625" s="78">
        <f t="shared" si="245"/>
        <v>0</v>
      </c>
      <c r="P625" s="78">
        <f t="shared" si="245"/>
        <v>0</v>
      </c>
      <c r="Q625" s="78">
        <f t="shared" si="245"/>
        <v>0</v>
      </c>
      <c r="R625" s="78">
        <f t="shared" si="245"/>
        <v>-5000</v>
      </c>
      <c r="S625" s="78">
        <f t="shared" si="245"/>
        <v>0</v>
      </c>
      <c r="T625" s="134">
        <f t="shared" si="245"/>
        <v>0</v>
      </c>
    </row>
    <row r="626" spans="2:20" s="102" customFormat="1">
      <c r="B626" s="114"/>
      <c r="C626" s="39" t="s">
        <v>340</v>
      </c>
      <c r="D626" s="39">
        <v>926</v>
      </c>
      <c r="E626" s="135" t="s">
        <v>59</v>
      </c>
      <c r="F626" s="135" t="s">
        <v>38</v>
      </c>
      <c r="G626" s="83">
        <v>7020000000</v>
      </c>
      <c r="H626" s="89"/>
      <c r="I626" s="87">
        <f t="shared" si="238"/>
        <v>160000</v>
      </c>
      <c r="J626" s="87">
        <f t="shared" si="245"/>
        <v>165000</v>
      </c>
      <c r="K626" s="87">
        <f t="shared" si="245"/>
        <v>0</v>
      </c>
      <c r="L626" s="78">
        <f t="shared" si="245"/>
        <v>0</v>
      </c>
      <c r="M626" s="78">
        <f t="shared" si="245"/>
        <v>0</v>
      </c>
      <c r="N626" s="78">
        <f t="shared" si="245"/>
        <v>0</v>
      </c>
      <c r="O626" s="78">
        <f t="shared" si="245"/>
        <v>0</v>
      </c>
      <c r="P626" s="78">
        <f t="shared" si="245"/>
        <v>0</v>
      </c>
      <c r="Q626" s="78">
        <f t="shared" si="245"/>
        <v>0</v>
      </c>
      <c r="R626" s="78">
        <f t="shared" si="245"/>
        <v>-5000</v>
      </c>
      <c r="S626" s="78">
        <f t="shared" si="245"/>
        <v>0</v>
      </c>
      <c r="T626" s="134">
        <f t="shared" si="245"/>
        <v>0</v>
      </c>
    </row>
    <row r="627" spans="2:20" s="102" customFormat="1" ht="56.25">
      <c r="B627" s="114"/>
      <c r="C627" s="39" t="s">
        <v>341</v>
      </c>
      <c r="D627" s="39">
        <v>926</v>
      </c>
      <c r="E627" s="135" t="s">
        <v>59</v>
      </c>
      <c r="F627" s="135" t="s">
        <v>38</v>
      </c>
      <c r="G627" s="83">
        <v>7020010060</v>
      </c>
      <c r="H627" s="89"/>
      <c r="I627" s="87">
        <f t="shared" si="238"/>
        <v>160000</v>
      </c>
      <c r="J627" s="87">
        <f t="shared" si="245"/>
        <v>165000</v>
      </c>
      <c r="K627" s="87">
        <f t="shared" si="245"/>
        <v>0</v>
      </c>
      <c r="L627" s="78">
        <f t="shared" si="245"/>
        <v>0</v>
      </c>
      <c r="M627" s="78">
        <f t="shared" si="245"/>
        <v>0</v>
      </c>
      <c r="N627" s="78">
        <f t="shared" si="245"/>
        <v>0</v>
      </c>
      <c r="O627" s="78">
        <f t="shared" si="245"/>
        <v>0</v>
      </c>
      <c r="P627" s="78">
        <f t="shared" si="245"/>
        <v>0</v>
      </c>
      <c r="Q627" s="78">
        <f t="shared" si="245"/>
        <v>0</v>
      </c>
      <c r="R627" s="78">
        <f t="shared" si="245"/>
        <v>-5000</v>
      </c>
      <c r="S627" s="78">
        <f t="shared" si="245"/>
        <v>0</v>
      </c>
      <c r="T627" s="134">
        <f t="shared" si="245"/>
        <v>0</v>
      </c>
    </row>
    <row r="628" spans="2:20" s="102" customFormat="1">
      <c r="B628" s="114"/>
      <c r="C628" s="39" t="s">
        <v>148</v>
      </c>
      <c r="D628" s="39">
        <v>926</v>
      </c>
      <c r="E628" s="135" t="s">
        <v>59</v>
      </c>
      <c r="F628" s="135" t="s">
        <v>38</v>
      </c>
      <c r="G628" s="83">
        <v>7020010060</v>
      </c>
      <c r="H628" s="89">
        <v>300</v>
      </c>
      <c r="I628" s="87">
        <f t="shared" si="238"/>
        <v>160000</v>
      </c>
      <c r="J628" s="87">
        <v>165000</v>
      </c>
      <c r="K628" s="87"/>
      <c r="L628" s="78"/>
      <c r="M628" s="78"/>
      <c r="N628" s="78"/>
      <c r="O628" s="78"/>
      <c r="P628" s="78"/>
      <c r="Q628" s="78"/>
      <c r="R628" s="78">
        <v>-5000</v>
      </c>
      <c r="S628" s="78"/>
      <c r="T628" s="134"/>
    </row>
    <row r="629" spans="2:20" s="102" customFormat="1" ht="37.5">
      <c r="B629" s="114"/>
      <c r="C629" s="39" t="s">
        <v>372</v>
      </c>
      <c r="D629" s="39">
        <v>926</v>
      </c>
      <c r="E629" s="135" t="s">
        <v>59</v>
      </c>
      <c r="F629" s="135" t="s">
        <v>38</v>
      </c>
      <c r="G629" s="83">
        <v>9900000000</v>
      </c>
      <c r="H629" s="84"/>
      <c r="I629" s="87">
        <f t="shared" si="238"/>
        <v>200000</v>
      </c>
      <c r="J629" s="87"/>
      <c r="K629" s="87"/>
      <c r="L629" s="78">
        <f t="shared" ref="L629:T630" si="246">L630</f>
        <v>200000</v>
      </c>
      <c r="M629" s="78">
        <f t="shared" si="246"/>
        <v>0</v>
      </c>
      <c r="N629" s="78">
        <f t="shared" si="246"/>
        <v>0</v>
      </c>
      <c r="O629" s="78">
        <f t="shared" si="246"/>
        <v>0</v>
      </c>
      <c r="P629" s="78">
        <f t="shared" si="246"/>
        <v>0</v>
      </c>
      <c r="Q629" s="78">
        <f t="shared" si="246"/>
        <v>0</v>
      </c>
      <c r="R629" s="78">
        <f t="shared" si="246"/>
        <v>0</v>
      </c>
      <c r="S629" s="78">
        <f t="shared" si="246"/>
        <v>0</v>
      </c>
      <c r="T629" s="134">
        <f t="shared" si="246"/>
        <v>0</v>
      </c>
    </row>
    <row r="630" spans="2:20" s="102" customFormat="1" ht="37.5">
      <c r="B630" s="114"/>
      <c r="C630" s="39" t="s">
        <v>375</v>
      </c>
      <c r="D630" s="39">
        <v>926</v>
      </c>
      <c r="E630" s="135" t="s">
        <v>59</v>
      </c>
      <c r="F630" s="135" t="s">
        <v>38</v>
      </c>
      <c r="G630" s="83">
        <v>9900010150</v>
      </c>
      <c r="H630" s="84"/>
      <c r="I630" s="87">
        <f t="shared" si="238"/>
        <v>200000</v>
      </c>
      <c r="J630" s="87"/>
      <c r="K630" s="87"/>
      <c r="L630" s="78">
        <f t="shared" si="246"/>
        <v>200000</v>
      </c>
      <c r="M630" s="78">
        <f t="shared" si="246"/>
        <v>0</v>
      </c>
      <c r="N630" s="78">
        <f t="shared" si="246"/>
        <v>0</v>
      </c>
      <c r="O630" s="78">
        <f t="shared" si="246"/>
        <v>0</v>
      </c>
      <c r="P630" s="78">
        <f t="shared" si="246"/>
        <v>0</v>
      </c>
      <c r="Q630" s="78">
        <f t="shared" si="246"/>
        <v>0</v>
      </c>
      <c r="R630" s="78">
        <f t="shared" si="246"/>
        <v>0</v>
      </c>
      <c r="S630" s="78">
        <f t="shared" si="246"/>
        <v>0</v>
      </c>
      <c r="T630" s="134">
        <f t="shared" si="246"/>
        <v>0</v>
      </c>
    </row>
    <row r="631" spans="2:20" s="102" customFormat="1" ht="37.5">
      <c r="B631" s="114"/>
      <c r="C631" s="39" t="s">
        <v>177</v>
      </c>
      <c r="D631" s="39">
        <v>926</v>
      </c>
      <c r="E631" s="135" t="s">
        <v>59</v>
      </c>
      <c r="F631" s="135" t="s">
        <v>38</v>
      </c>
      <c r="G631" s="83">
        <v>9900010150</v>
      </c>
      <c r="H631" s="84" t="s">
        <v>153</v>
      </c>
      <c r="I631" s="87">
        <f t="shared" si="238"/>
        <v>200000</v>
      </c>
      <c r="J631" s="87"/>
      <c r="K631" s="87"/>
      <c r="L631" s="78">
        <v>200000</v>
      </c>
      <c r="M631" s="78">
        <v>0</v>
      </c>
      <c r="N631" s="78">
        <v>0</v>
      </c>
      <c r="O631" s="78">
        <v>0</v>
      </c>
      <c r="P631" s="78">
        <v>0</v>
      </c>
      <c r="Q631" s="78">
        <v>0</v>
      </c>
      <c r="R631" s="78">
        <v>0</v>
      </c>
      <c r="S631" s="78">
        <v>0</v>
      </c>
      <c r="T631" s="134">
        <v>0</v>
      </c>
    </row>
    <row r="632" spans="2:20">
      <c r="B632" s="114"/>
      <c r="C632" s="39" t="s">
        <v>66</v>
      </c>
      <c r="D632" s="39">
        <v>926</v>
      </c>
      <c r="E632" s="135" t="s">
        <v>48</v>
      </c>
      <c r="F632" s="135"/>
      <c r="G632" s="83"/>
      <c r="H632" s="89"/>
      <c r="I632" s="87">
        <f t="shared" si="238"/>
        <v>113848100</v>
      </c>
      <c r="J632" s="87">
        <f t="shared" ref="J632:T632" si="247">J633+J643</f>
        <v>113281300</v>
      </c>
      <c r="K632" s="87">
        <f t="shared" si="247"/>
        <v>-3000</v>
      </c>
      <c r="L632" s="78">
        <f t="shared" si="247"/>
        <v>0</v>
      </c>
      <c r="M632" s="78">
        <f t="shared" si="247"/>
        <v>0</v>
      </c>
      <c r="N632" s="78">
        <f t="shared" si="247"/>
        <v>0</v>
      </c>
      <c r="O632" s="78">
        <f t="shared" si="247"/>
        <v>0</v>
      </c>
      <c r="P632" s="78">
        <f t="shared" si="247"/>
        <v>0</v>
      </c>
      <c r="Q632" s="78">
        <f t="shared" si="247"/>
        <v>324500</v>
      </c>
      <c r="R632" s="78">
        <f t="shared" si="247"/>
        <v>245300</v>
      </c>
      <c r="S632" s="78">
        <f t="shared" si="247"/>
        <v>0</v>
      </c>
      <c r="T632" s="134">
        <f t="shared" si="247"/>
        <v>0</v>
      </c>
    </row>
    <row r="633" spans="2:20">
      <c r="B633" s="114"/>
      <c r="C633" s="39" t="s">
        <v>67</v>
      </c>
      <c r="D633" s="39">
        <v>926</v>
      </c>
      <c r="E633" s="135" t="s">
        <v>48</v>
      </c>
      <c r="F633" s="135" t="s">
        <v>17</v>
      </c>
      <c r="G633" s="83"/>
      <c r="H633" s="89"/>
      <c r="I633" s="87">
        <f t="shared" si="238"/>
        <v>95092800</v>
      </c>
      <c r="J633" s="87">
        <f t="shared" ref="J633:T633" si="248">J634</f>
        <v>94531000</v>
      </c>
      <c r="K633" s="87">
        <f t="shared" si="248"/>
        <v>-3000</v>
      </c>
      <c r="L633" s="78">
        <f t="shared" si="248"/>
        <v>0</v>
      </c>
      <c r="M633" s="78">
        <f t="shared" si="248"/>
        <v>0</v>
      </c>
      <c r="N633" s="78">
        <f t="shared" si="248"/>
        <v>0</v>
      </c>
      <c r="O633" s="78">
        <f t="shared" si="248"/>
        <v>0</v>
      </c>
      <c r="P633" s="78">
        <f t="shared" si="248"/>
        <v>0</v>
      </c>
      <c r="Q633" s="78">
        <f t="shared" si="248"/>
        <v>324500</v>
      </c>
      <c r="R633" s="78">
        <f t="shared" si="248"/>
        <v>240300</v>
      </c>
      <c r="S633" s="78">
        <f t="shared" si="248"/>
        <v>0</v>
      </c>
      <c r="T633" s="134">
        <f t="shared" si="248"/>
        <v>0</v>
      </c>
    </row>
    <row r="634" spans="2:20" ht="75">
      <c r="B634" s="114"/>
      <c r="C634" s="93" t="s">
        <v>216</v>
      </c>
      <c r="D634" s="39">
        <v>926</v>
      </c>
      <c r="E634" s="135" t="s">
        <v>48</v>
      </c>
      <c r="F634" s="135" t="s">
        <v>17</v>
      </c>
      <c r="G634" s="83">
        <v>5900000000</v>
      </c>
      <c r="H634" s="89"/>
      <c r="I634" s="87">
        <f t="shared" si="238"/>
        <v>95092800</v>
      </c>
      <c r="J634" s="87">
        <f t="shared" ref="J634:T634" si="249">J635+J638</f>
        <v>94531000</v>
      </c>
      <c r="K634" s="87">
        <f t="shared" si="249"/>
        <v>-3000</v>
      </c>
      <c r="L634" s="78">
        <f t="shared" si="249"/>
        <v>0</v>
      </c>
      <c r="M634" s="78">
        <f t="shared" si="249"/>
        <v>0</v>
      </c>
      <c r="N634" s="78">
        <f t="shared" si="249"/>
        <v>0</v>
      </c>
      <c r="O634" s="78">
        <f t="shared" si="249"/>
        <v>0</v>
      </c>
      <c r="P634" s="78">
        <f t="shared" si="249"/>
        <v>0</v>
      </c>
      <c r="Q634" s="78">
        <f t="shared" si="249"/>
        <v>324500</v>
      </c>
      <c r="R634" s="78">
        <f t="shared" si="249"/>
        <v>240300</v>
      </c>
      <c r="S634" s="78">
        <f t="shared" si="249"/>
        <v>0</v>
      </c>
      <c r="T634" s="134">
        <f t="shared" si="249"/>
        <v>0</v>
      </c>
    </row>
    <row r="635" spans="2:20">
      <c r="B635" s="114"/>
      <c r="C635" s="39" t="s">
        <v>217</v>
      </c>
      <c r="D635" s="39">
        <v>926</v>
      </c>
      <c r="E635" s="135" t="s">
        <v>48</v>
      </c>
      <c r="F635" s="135" t="s">
        <v>17</v>
      </c>
      <c r="G635" s="83">
        <v>5920000000</v>
      </c>
      <c r="H635" s="89"/>
      <c r="I635" s="87">
        <f t="shared" si="238"/>
        <v>62280400</v>
      </c>
      <c r="J635" s="87">
        <f t="shared" ref="J635:T636" si="250">J636</f>
        <v>61740600</v>
      </c>
      <c r="K635" s="87">
        <f t="shared" si="250"/>
        <v>0</v>
      </c>
      <c r="L635" s="78">
        <f t="shared" si="250"/>
        <v>0</v>
      </c>
      <c r="M635" s="78">
        <f t="shared" si="250"/>
        <v>0</v>
      </c>
      <c r="N635" s="78">
        <f t="shared" si="250"/>
        <v>0</v>
      </c>
      <c r="O635" s="78">
        <f t="shared" si="250"/>
        <v>0</v>
      </c>
      <c r="P635" s="78">
        <f t="shared" si="250"/>
        <v>0</v>
      </c>
      <c r="Q635" s="78">
        <f t="shared" si="250"/>
        <v>324500</v>
      </c>
      <c r="R635" s="78">
        <f t="shared" si="250"/>
        <v>215300</v>
      </c>
      <c r="S635" s="78">
        <f t="shared" si="250"/>
        <v>0</v>
      </c>
      <c r="T635" s="134">
        <f t="shared" si="250"/>
        <v>0</v>
      </c>
    </row>
    <row r="636" spans="2:20" ht="37.5">
      <c r="B636" s="114"/>
      <c r="C636" s="93" t="s">
        <v>136</v>
      </c>
      <c r="D636" s="39">
        <v>926</v>
      </c>
      <c r="E636" s="135" t="s">
        <v>48</v>
      </c>
      <c r="F636" s="135" t="s">
        <v>17</v>
      </c>
      <c r="G636" s="83">
        <v>5920000590</v>
      </c>
      <c r="H636" s="89"/>
      <c r="I636" s="87">
        <f t="shared" si="238"/>
        <v>62280400</v>
      </c>
      <c r="J636" s="87">
        <f t="shared" si="250"/>
        <v>61740600</v>
      </c>
      <c r="K636" s="87">
        <f t="shared" si="250"/>
        <v>0</v>
      </c>
      <c r="L636" s="78">
        <f t="shared" si="250"/>
        <v>0</v>
      </c>
      <c r="M636" s="78">
        <f t="shared" si="250"/>
        <v>0</v>
      </c>
      <c r="N636" s="78">
        <f t="shared" si="250"/>
        <v>0</v>
      </c>
      <c r="O636" s="78">
        <f t="shared" si="250"/>
        <v>0</v>
      </c>
      <c r="P636" s="78">
        <f t="shared" si="250"/>
        <v>0</v>
      </c>
      <c r="Q636" s="78">
        <f t="shared" si="250"/>
        <v>324500</v>
      </c>
      <c r="R636" s="78">
        <f t="shared" si="250"/>
        <v>215300</v>
      </c>
      <c r="S636" s="78">
        <f t="shared" si="250"/>
        <v>0</v>
      </c>
      <c r="T636" s="134">
        <f t="shared" si="250"/>
        <v>0</v>
      </c>
    </row>
    <row r="637" spans="2:20" ht="37.5">
      <c r="B637" s="114"/>
      <c r="C637" s="39" t="s">
        <v>152</v>
      </c>
      <c r="D637" s="39">
        <v>926</v>
      </c>
      <c r="E637" s="135" t="s">
        <v>48</v>
      </c>
      <c r="F637" s="135" t="s">
        <v>17</v>
      </c>
      <c r="G637" s="83">
        <v>5920000590</v>
      </c>
      <c r="H637" s="89">
        <v>600</v>
      </c>
      <c r="I637" s="87">
        <f t="shared" si="238"/>
        <v>62280400</v>
      </c>
      <c r="J637" s="87">
        <v>61740600</v>
      </c>
      <c r="K637" s="87"/>
      <c r="L637" s="78"/>
      <c r="M637" s="78"/>
      <c r="N637" s="78"/>
      <c r="O637" s="78"/>
      <c r="P637" s="78"/>
      <c r="Q637" s="78">
        <v>324500</v>
      </c>
      <c r="R637" s="78">
        <v>215300</v>
      </c>
      <c r="S637" s="78"/>
      <c r="T637" s="134"/>
    </row>
    <row r="638" spans="2:20">
      <c r="B638" s="114"/>
      <c r="C638" s="39" t="s">
        <v>219</v>
      </c>
      <c r="D638" s="39">
        <v>926</v>
      </c>
      <c r="E638" s="135" t="s">
        <v>48</v>
      </c>
      <c r="F638" s="135" t="s">
        <v>17</v>
      </c>
      <c r="G638" s="83">
        <v>5930000000</v>
      </c>
      <c r="H638" s="89"/>
      <c r="I638" s="87">
        <f t="shared" si="238"/>
        <v>32812400</v>
      </c>
      <c r="J638" s="87">
        <f t="shared" ref="J638:T638" si="251">J639+J641</f>
        <v>32790400</v>
      </c>
      <c r="K638" s="87">
        <f t="shared" si="251"/>
        <v>-3000</v>
      </c>
      <c r="L638" s="78">
        <f t="shared" si="251"/>
        <v>0</v>
      </c>
      <c r="M638" s="78">
        <f t="shared" si="251"/>
        <v>0</v>
      </c>
      <c r="N638" s="78">
        <f t="shared" si="251"/>
        <v>0</v>
      </c>
      <c r="O638" s="78">
        <f t="shared" si="251"/>
        <v>0</v>
      </c>
      <c r="P638" s="78">
        <f t="shared" si="251"/>
        <v>0</v>
      </c>
      <c r="Q638" s="78">
        <f t="shared" si="251"/>
        <v>0</v>
      </c>
      <c r="R638" s="78">
        <f t="shared" si="251"/>
        <v>25000</v>
      </c>
      <c r="S638" s="78">
        <f t="shared" si="251"/>
        <v>0</v>
      </c>
      <c r="T638" s="134">
        <f t="shared" si="251"/>
        <v>0</v>
      </c>
    </row>
    <row r="639" spans="2:20" ht="37.5">
      <c r="B639" s="114"/>
      <c r="C639" s="93" t="s">
        <v>136</v>
      </c>
      <c r="D639" s="39">
        <v>926</v>
      </c>
      <c r="E639" s="135" t="s">
        <v>48</v>
      </c>
      <c r="F639" s="135" t="s">
        <v>17</v>
      </c>
      <c r="G639" s="83">
        <v>5930000590</v>
      </c>
      <c r="H639" s="89"/>
      <c r="I639" s="87">
        <f t="shared" si="238"/>
        <v>32324500</v>
      </c>
      <c r="J639" s="87">
        <f t="shared" ref="J639:T639" si="252">J640</f>
        <v>32299500</v>
      </c>
      <c r="K639" s="87">
        <f t="shared" si="252"/>
        <v>0</v>
      </c>
      <c r="L639" s="78">
        <f t="shared" si="252"/>
        <v>0</v>
      </c>
      <c r="M639" s="78">
        <f t="shared" si="252"/>
        <v>0</v>
      </c>
      <c r="N639" s="78">
        <f t="shared" si="252"/>
        <v>0</v>
      </c>
      <c r="O639" s="78">
        <f t="shared" si="252"/>
        <v>0</v>
      </c>
      <c r="P639" s="78">
        <f t="shared" si="252"/>
        <v>0</v>
      </c>
      <c r="Q639" s="78">
        <f t="shared" si="252"/>
        <v>0</v>
      </c>
      <c r="R639" s="78">
        <f t="shared" si="252"/>
        <v>25000</v>
      </c>
      <c r="S639" s="78">
        <f t="shared" si="252"/>
        <v>0</v>
      </c>
      <c r="T639" s="134">
        <f t="shared" si="252"/>
        <v>0</v>
      </c>
    </row>
    <row r="640" spans="2:20" s="102" customFormat="1" ht="37.5">
      <c r="B640" s="114"/>
      <c r="C640" s="39" t="s">
        <v>152</v>
      </c>
      <c r="D640" s="39">
        <v>926</v>
      </c>
      <c r="E640" s="135" t="s">
        <v>48</v>
      </c>
      <c r="F640" s="135" t="s">
        <v>17</v>
      </c>
      <c r="G640" s="83">
        <v>5930000590</v>
      </c>
      <c r="H640" s="89">
        <v>600</v>
      </c>
      <c r="I640" s="87">
        <f t="shared" si="238"/>
        <v>32324500</v>
      </c>
      <c r="J640" s="87">
        <v>32299500</v>
      </c>
      <c r="K640" s="87"/>
      <c r="L640" s="78"/>
      <c r="M640" s="78"/>
      <c r="N640" s="78"/>
      <c r="O640" s="78"/>
      <c r="P640" s="78"/>
      <c r="Q640" s="78"/>
      <c r="R640" s="78">
        <v>25000</v>
      </c>
      <c r="S640" s="78"/>
      <c r="T640" s="134"/>
    </row>
    <row r="641" spans="2:20" s="102" customFormat="1">
      <c r="B641" s="114"/>
      <c r="C641" s="39" t="s">
        <v>220</v>
      </c>
      <c r="D641" s="39">
        <v>926</v>
      </c>
      <c r="E641" s="135" t="s">
        <v>48</v>
      </c>
      <c r="F641" s="135" t="s">
        <v>17</v>
      </c>
      <c r="G641" s="83" t="s">
        <v>221</v>
      </c>
      <c r="H641" s="89"/>
      <c r="I641" s="87">
        <f t="shared" si="238"/>
        <v>487900</v>
      </c>
      <c r="J641" s="87">
        <f t="shared" ref="J641:T641" si="253">J642</f>
        <v>490900</v>
      </c>
      <c r="K641" s="87">
        <f t="shared" si="253"/>
        <v>-3000</v>
      </c>
      <c r="L641" s="78">
        <f t="shared" si="253"/>
        <v>0</v>
      </c>
      <c r="M641" s="78">
        <f t="shared" si="253"/>
        <v>0</v>
      </c>
      <c r="N641" s="78">
        <f t="shared" si="253"/>
        <v>0</v>
      </c>
      <c r="O641" s="78">
        <f t="shared" si="253"/>
        <v>0</v>
      </c>
      <c r="P641" s="78">
        <f t="shared" si="253"/>
        <v>0</v>
      </c>
      <c r="Q641" s="78">
        <f t="shared" si="253"/>
        <v>0</v>
      </c>
      <c r="R641" s="78">
        <f t="shared" si="253"/>
        <v>0</v>
      </c>
      <c r="S641" s="78">
        <f t="shared" si="253"/>
        <v>0</v>
      </c>
      <c r="T641" s="134">
        <f t="shared" si="253"/>
        <v>0</v>
      </c>
    </row>
    <row r="642" spans="2:20" s="102" customFormat="1" ht="37.5">
      <c r="B642" s="114"/>
      <c r="C642" s="39" t="s">
        <v>152</v>
      </c>
      <c r="D642" s="39">
        <v>926</v>
      </c>
      <c r="E642" s="135" t="s">
        <v>48</v>
      </c>
      <c r="F642" s="135" t="s">
        <v>17</v>
      </c>
      <c r="G642" s="83" t="s">
        <v>221</v>
      </c>
      <c r="H642" s="89">
        <v>600</v>
      </c>
      <c r="I642" s="87">
        <f t="shared" si="238"/>
        <v>487900</v>
      </c>
      <c r="J642" s="87">
        <v>490900</v>
      </c>
      <c r="K642" s="87">
        <v>-3000</v>
      </c>
      <c r="L642" s="78">
        <v>0</v>
      </c>
      <c r="M642" s="78">
        <v>0</v>
      </c>
      <c r="N642" s="78">
        <v>0</v>
      </c>
      <c r="O642" s="78">
        <v>0</v>
      </c>
      <c r="P642" s="78">
        <v>0</v>
      </c>
      <c r="Q642" s="78">
        <v>0</v>
      </c>
      <c r="R642" s="78">
        <v>0</v>
      </c>
      <c r="S642" s="78">
        <v>0</v>
      </c>
      <c r="T642" s="134">
        <v>0</v>
      </c>
    </row>
    <row r="643" spans="2:20" s="102" customFormat="1">
      <c r="B643" s="114"/>
      <c r="C643" s="39" t="s">
        <v>68</v>
      </c>
      <c r="D643" s="39">
        <v>926</v>
      </c>
      <c r="E643" s="135" t="s">
        <v>48</v>
      </c>
      <c r="F643" s="135" t="s">
        <v>24</v>
      </c>
      <c r="G643" s="83"/>
      <c r="H643" s="89"/>
      <c r="I643" s="87">
        <f t="shared" si="238"/>
        <v>18755300</v>
      </c>
      <c r="J643" s="87">
        <f t="shared" ref="J643:T643" si="254">J644+J649+J655+J659+J664+J668</f>
        <v>18750300</v>
      </c>
      <c r="K643" s="87">
        <f t="shared" si="254"/>
        <v>0</v>
      </c>
      <c r="L643" s="78">
        <f t="shared" si="254"/>
        <v>0</v>
      </c>
      <c r="M643" s="78">
        <f t="shared" si="254"/>
        <v>0</v>
      </c>
      <c r="N643" s="78">
        <f t="shared" si="254"/>
        <v>0</v>
      </c>
      <c r="O643" s="78">
        <f t="shared" si="254"/>
        <v>0</v>
      </c>
      <c r="P643" s="78">
        <f t="shared" si="254"/>
        <v>0</v>
      </c>
      <c r="Q643" s="78">
        <f t="shared" si="254"/>
        <v>0</v>
      </c>
      <c r="R643" s="78">
        <f t="shared" si="254"/>
        <v>5000</v>
      </c>
      <c r="S643" s="78">
        <f t="shared" si="254"/>
        <v>0</v>
      </c>
      <c r="T643" s="134">
        <f t="shared" si="254"/>
        <v>0</v>
      </c>
    </row>
    <row r="644" spans="2:20" s="102" customFormat="1" ht="37.5">
      <c r="B644" s="114"/>
      <c r="C644" s="39" t="s">
        <v>103</v>
      </c>
      <c r="D644" s="39">
        <v>926</v>
      </c>
      <c r="E644" s="135" t="s">
        <v>48</v>
      </c>
      <c r="F644" s="135" t="s">
        <v>24</v>
      </c>
      <c r="G644" s="83">
        <v>5000000000</v>
      </c>
      <c r="H644" s="89"/>
      <c r="I644" s="87">
        <f t="shared" si="238"/>
        <v>3934300</v>
      </c>
      <c r="J644" s="87">
        <f t="shared" ref="J644:T645" si="255">J645</f>
        <v>3934300</v>
      </c>
      <c r="K644" s="87">
        <f t="shared" si="255"/>
        <v>0</v>
      </c>
      <c r="L644" s="78">
        <f t="shared" si="255"/>
        <v>0</v>
      </c>
      <c r="M644" s="78">
        <f t="shared" si="255"/>
        <v>0</v>
      </c>
      <c r="N644" s="78">
        <f t="shared" si="255"/>
        <v>0</v>
      </c>
      <c r="O644" s="78">
        <f t="shared" si="255"/>
        <v>0</v>
      </c>
      <c r="P644" s="78">
        <f t="shared" si="255"/>
        <v>0</v>
      </c>
      <c r="Q644" s="78">
        <f t="shared" si="255"/>
        <v>0</v>
      </c>
      <c r="R644" s="78">
        <f t="shared" si="255"/>
        <v>0</v>
      </c>
      <c r="S644" s="78">
        <f t="shared" si="255"/>
        <v>0</v>
      </c>
      <c r="T644" s="134">
        <f t="shared" si="255"/>
        <v>0</v>
      </c>
    </row>
    <row r="645" spans="2:20" s="102" customFormat="1" ht="37.5">
      <c r="B645" s="114"/>
      <c r="C645" s="39" t="s">
        <v>111</v>
      </c>
      <c r="D645" s="39">
        <v>926</v>
      </c>
      <c r="E645" s="135" t="s">
        <v>48</v>
      </c>
      <c r="F645" s="135" t="s">
        <v>24</v>
      </c>
      <c r="G645" s="83">
        <v>5020000000</v>
      </c>
      <c r="H645" s="89"/>
      <c r="I645" s="87">
        <f t="shared" si="238"/>
        <v>3934300</v>
      </c>
      <c r="J645" s="87">
        <f t="shared" si="255"/>
        <v>3934300</v>
      </c>
      <c r="K645" s="87">
        <f t="shared" si="255"/>
        <v>0</v>
      </c>
      <c r="L645" s="78">
        <f t="shared" si="255"/>
        <v>0</v>
      </c>
      <c r="M645" s="78">
        <f t="shared" si="255"/>
        <v>0</v>
      </c>
      <c r="N645" s="78">
        <f t="shared" si="255"/>
        <v>0</v>
      </c>
      <c r="O645" s="78">
        <f t="shared" si="255"/>
        <v>0</v>
      </c>
      <c r="P645" s="78">
        <f t="shared" si="255"/>
        <v>0</v>
      </c>
      <c r="Q645" s="78">
        <f t="shared" si="255"/>
        <v>0</v>
      </c>
      <c r="R645" s="78">
        <f t="shared" si="255"/>
        <v>0</v>
      </c>
      <c r="S645" s="78">
        <f t="shared" si="255"/>
        <v>0</v>
      </c>
      <c r="T645" s="134">
        <f t="shared" si="255"/>
        <v>0</v>
      </c>
    </row>
    <row r="646" spans="2:20" s="102" customFormat="1" ht="37.5">
      <c r="B646" s="114"/>
      <c r="C646" s="39" t="s">
        <v>105</v>
      </c>
      <c r="D646" s="39">
        <v>926</v>
      </c>
      <c r="E646" s="135" t="s">
        <v>48</v>
      </c>
      <c r="F646" s="135" t="s">
        <v>24</v>
      </c>
      <c r="G646" s="83">
        <v>5020000190</v>
      </c>
      <c r="H646" s="89"/>
      <c r="I646" s="87">
        <f t="shared" si="238"/>
        <v>3934300</v>
      </c>
      <c r="J646" s="87">
        <f t="shared" ref="J646:T646" si="256">J647+J648</f>
        <v>3934300</v>
      </c>
      <c r="K646" s="87">
        <f t="shared" si="256"/>
        <v>0</v>
      </c>
      <c r="L646" s="78">
        <f t="shared" si="256"/>
        <v>0</v>
      </c>
      <c r="M646" s="78">
        <f t="shared" si="256"/>
        <v>0</v>
      </c>
      <c r="N646" s="78">
        <f t="shared" si="256"/>
        <v>0</v>
      </c>
      <c r="O646" s="78">
        <f t="shared" si="256"/>
        <v>0</v>
      </c>
      <c r="P646" s="78">
        <f t="shared" si="256"/>
        <v>0</v>
      </c>
      <c r="Q646" s="78">
        <f t="shared" si="256"/>
        <v>0</v>
      </c>
      <c r="R646" s="78">
        <f t="shared" si="256"/>
        <v>0</v>
      </c>
      <c r="S646" s="78">
        <f t="shared" si="256"/>
        <v>0</v>
      </c>
      <c r="T646" s="134">
        <f t="shared" si="256"/>
        <v>0</v>
      </c>
    </row>
    <row r="647" spans="2:20" s="102" customFormat="1" ht="93.75">
      <c r="B647" s="114"/>
      <c r="C647" s="39" t="s">
        <v>106</v>
      </c>
      <c r="D647" s="39">
        <v>926</v>
      </c>
      <c r="E647" s="135" t="s">
        <v>48</v>
      </c>
      <c r="F647" s="135" t="s">
        <v>24</v>
      </c>
      <c r="G647" s="83">
        <v>5020000190</v>
      </c>
      <c r="H647" s="89">
        <v>100</v>
      </c>
      <c r="I647" s="87">
        <f t="shared" si="238"/>
        <v>3932300</v>
      </c>
      <c r="J647" s="87">
        <v>3932300</v>
      </c>
      <c r="K647" s="87"/>
      <c r="L647" s="78"/>
      <c r="M647" s="78"/>
      <c r="N647" s="78"/>
      <c r="O647" s="78"/>
      <c r="P647" s="78"/>
      <c r="Q647" s="78"/>
      <c r="R647" s="78"/>
      <c r="S647" s="78"/>
      <c r="T647" s="134"/>
    </row>
    <row r="648" spans="2:20" s="102" customFormat="1">
      <c r="B648" s="114"/>
      <c r="C648" s="39" t="s">
        <v>112</v>
      </c>
      <c r="D648" s="39">
        <v>926</v>
      </c>
      <c r="E648" s="135" t="s">
        <v>48</v>
      </c>
      <c r="F648" s="135" t="s">
        <v>24</v>
      </c>
      <c r="G648" s="83">
        <v>5020000190</v>
      </c>
      <c r="H648" s="89">
        <v>800</v>
      </c>
      <c r="I648" s="87">
        <f t="shared" si="238"/>
        <v>2000</v>
      </c>
      <c r="J648" s="87">
        <v>2000</v>
      </c>
      <c r="K648" s="87"/>
      <c r="L648" s="78"/>
      <c r="M648" s="78"/>
      <c r="N648" s="78"/>
      <c r="O648" s="78"/>
      <c r="P648" s="78"/>
      <c r="Q648" s="78"/>
      <c r="R648" s="78"/>
      <c r="S648" s="78"/>
      <c r="T648" s="134"/>
    </row>
    <row r="649" spans="2:20" s="102" customFormat="1" ht="37.5">
      <c r="B649" s="114"/>
      <c r="C649" s="39" t="s">
        <v>134</v>
      </c>
      <c r="D649" s="39">
        <v>926</v>
      </c>
      <c r="E649" s="135" t="s">
        <v>48</v>
      </c>
      <c r="F649" s="135" t="s">
        <v>24</v>
      </c>
      <c r="G649" s="83">
        <v>5200000000</v>
      </c>
      <c r="H649" s="89"/>
      <c r="I649" s="87">
        <f t="shared" si="238"/>
        <v>13344200</v>
      </c>
      <c r="J649" s="87">
        <f t="shared" ref="J649:T650" si="257">J650</f>
        <v>12856300</v>
      </c>
      <c r="K649" s="87">
        <f t="shared" si="257"/>
        <v>0</v>
      </c>
      <c r="L649" s="78">
        <f t="shared" si="257"/>
        <v>0</v>
      </c>
      <c r="M649" s="78">
        <f t="shared" si="257"/>
        <v>0</v>
      </c>
      <c r="N649" s="78">
        <f t="shared" si="257"/>
        <v>0</v>
      </c>
      <c r="O649" s="78">
        <f t="shared" si="257"/>
        <v>0</v>
      </c>
      <c r="P649" s="78">
        <f t="shared" si="257"/>
        <v>0</v>
      </c>
      <c r="Q649" s="78">
        <f t="shared" si="257"/>
        <v>0</v>
      </c>
      <c r="R649" s="78">
        <f t="shared" si="257"/>
        <v>487900</v>
      </c>
      <c r="S649" s="78">
        <f t="shared" si="257"/>
        <v>0</v>
      </c>
      <c r="T649" s="134">
        <f t="shared" si="257"/>
        <v>0</v>
      </c>
    </row>
    <row r="650" spans="2:20" s="102" customFormat="1">
      <c r="B650" s="114"/>
      <c r="C650" s="39" t="s">
        <v>140</v>
      </c>
      <c r="D650" s="39">
        <v>926</v>
      </c>
      <c r="E650" s="135" t="s">
        <v>48</v>
      </c>
      <c r="F650" s="135" t="s">
        <v>24</v>
      </c>
      <c r="G650" s="83">
        <v>5250000000</v>
      </c>
      <c r="H650" s="89"/>
      <c r="I650" s="87">
        <f t="shared" si="238"/>
        <v>13344200</v>
      </c>
      <c r="J650" s="87">
        <f t="shared" si="257"/>
        <v>12856300</v>
      </c>
      <c r="K650" s="87">
        <f t="shared" si="257"/>
        <v>0</v>
      </c>
      <c r="L650" s="78">
        <f t="shared" si="257"/>
        <v>0</v>
      </c>
      <c r="M650" s="78">
        <f t="shared" si="257"/>
        <v>0</v>
      </c>
      <c r="N650" s="78">
        <f t="shared" si="257"/>
        <v>0</v>
      </c>
      <c r="O650" s="78">
        <f t="shared" si="257"/>
        <v>0</v>
      </c>
      <c r="P650" s="78">
        <f t="shared" si="257"/>
        <v>0</v>
      </c>
      <c r="Q650" s="78">
        <f t="shared" si="257"/>
        <v>0</v>
      </c>
      <c r="R650" s="78">
        <f t="shared" si="257"/>
        <v>487900</v>
      </c>
      <c r="S650" s="78">
        <f t="shared" si="257"/>
        <v>0</v>
      </c>
      <c r="T650" s="134">
        <f t="shared" si="257"/>
        <v>0</v>
      </c>
    </row>
    <row r="651" spans="2:20" s="102" customFormat="1" ht="37.5">
      <c r="B651" s="114"/>
      <c r="C651" s="93" t="s">
        <v>136</v>
      </c>
      <c r="D651" s="39">
        <v>926</v>
      </c>
      <c r="E651" s="135" t="s">
        <v>48</v>
      </c>
      <c r="F651" s="135" t="s">
        <v>24</v>
      </c>
      <c r="G651" s="83">
        <v>5250000590</v>
      </c>
      <c r="H651" s="89"/>
      <c r="I651" s="87">
        <f t="shared" si="238"/>
        <v>13344200</v>
      </c>
      <c r="J651" s="87">
        <f t="shared" ref="J651:T651" si="258">J652+J653+J654</f>
        <v>12856300</v>
      </c>
      <c r="K651" s="87">
        <f t="shared" si="258"/>
        <v>0</v>
      </c>
      <c r="L651" s="78">
        <f t="shared" si="258"/>
        <v>0</v>
      </c>
      <c r="M651" s="78">
        <f t="shared" si="258"/>
        <v>0</v>
      </c>
      <c r="N651" s="78">
        <f t="shared" si="258"/>
        <v>0</v>
      </c>
      <c r="O651" s="78">
        <f t="shared" si="258"/>
        <v>0</v>
      </c>
      <c r="P651" s="78">
        <f t="shared" si="258"/>
        <v>0</v>
      </c>
      <c r="Q651" s="78">
        <f t="shared" si="258"/>
        <v>0</v>
      </c>
      <c r="R651" s="78">
        <f t="shared" si="258"/>
        <v>487900</v>
      </c>
      <c r="S651" s="78">
        <f t="shared" si="258"/>
        <v>0</v>
      </c>
      <c r="T651" s="134">
        <f t="shared" si="258"/>
        <v>0</v>
      </c>
    </row>
    <row r="652" spans="2:20" s="102" customFormat="1" ht="93.75">
      <c r="B652" s="114"/>
      <c r="C652" s="39" t="s">
        <v>106</v>
      </c>
      <c r="D652" s="39">
        <v>926</v>
      </c>
      <c r="E652" s="135" t="s">
        <v>48</v>
      </c>
      <c r="F652" s="135" t="s">
        <v>24</v>
      </c>
      <c r="G652" s="83">
        <v>5250000590</v>
      </c>
      <c r="H652" s="89">
        <v>100</v>
      </c>
      <c r="I652" s="87">
        <f t="shared" si="238"/>
        <v>10645600</v>
      </c>
      <c r="J652" s="87">
        <v>10645600</v>
      </c>
      <c r="K652" s="87"/>
      <c r="L652" s="78"/>
      <c r="M652" s="78"/>
      <c r="N652" s="78"/>
      <c r="O652" s="78"/>
      <c r="P652" s="78"/>
      <c r="Q652" s="78"/>
      <c r="R652" s="78"/>
      <c r="S652" s="78"/>
      <c r="T652" s="134"/>
    </row>
    <row r="653" spans="2:20" s="102" customFormat="1" ht="37.5">
      <c r="B653" s="114"/>
      <c r="C653" s="39" t="s">
        <v>109</v>
      </c>
      <c r="D653" s="39">
        <v>926</v>
      </c>
      <c r="E653" s="135" t="s">
        <v>48</v>
      </c>
      <c r="F653" s="135" t="s">
        <v>24</v>
      </c>
      <c r="G653" s="83">
        <v>5250000590</v>
      </c>
      <c r="H653" s="89">
        <v>200</v>
      </c>
      <c r="I653" s="87">
        <f t="shared" si="238"/>
        <v>2671600</v>
      </c>
      <c r="J653" s="87">
        <v>2188700</v>
      </c>
      <c r="K653" s="87"/>
      <c r="L653" s="78"/>
      <c r="M653" s="78"/>
      <c r="N653" s="78"/>
      <c r="O653" s="78"/>
      <c r="P653" s="78"/>
      <c r="Q653" s="78"/>
      <c r="R653" s="78">
        <v>482900</v>
      </c>
      <c r="S653" s="78"/>
      <c r="T653" s="134"/>
    </row>
    <row r="654" spans="2:20" s="102" customFormat="1">
      <c r="B654" s="114"/>
      <c r="C654" s="39" t="s">
        <v>112</v>
      </c>
      <c r="D654" s="39">
        <v>926</v>
      </c>
      <c r="E654" s="135" t="s">
        <v>48</v>
      </c>
      <c r="F654" s="135" t="s">
        <v>24</v>
      </c>
      <c r="G654" s="83">
        <v>5250000590</v>
      </c>
      <c r="H654" s="89">
        <v>800</v>
      </c>
      <c r="I654" s="87">
        <f t="shared" si="238"/>
        <v>27000</v>
      </c>
      <c r="J654" s="87">
        <v>22000</v>
      </c>
      <c r="K654" s="87"/>
      <c r="L654" s="78"/>
      <c r="M654" s="78"/>
      <c r="N654" s="78"/>
      <c r="O654" s="78"/>
      <c r="P654" s="78"/>
      <c r="Q654" s="78"/>
      <c r="R654" s="78">
        <v>5000</v>
      </c>
      <c r="S654" s="78"/>
      <c r="T654" s="134"/>
    </row>
    <row r="655" spans="2:20" s="102" customFormat="1" ht="75" hidden="1">
      <c r="B655" s="114"/>
      <c r="C655" s="39" t="s">
        <v>216</v>
      </c>
      <c r="D655" s="39">
        <v>926</v>
      </c>
      <c r="E655" s="135" t="s">
        <v>48</v>
      </c>
      <c r="F655" s="135" t="s">
        <v>24</v>
      </c>
      <c r="G655" s="83">
        <v>5900000000</v>
      </c>
      <c r="H655" s="89"/>
      <c r="I655" s="87">
        <f t="shared" si="238"/>
        <v>0</v>
      </c>
      <c r="J655" s="87">
        <f t="shared" ref="J655:T657" si="259">J656</f>
        <v>482900</v>
      </c>
      <c r="K655" s="87">
        <f t="shared" si="259"/>
        <v>0</v>
      </c>
      <c r="L655" s="78">
        <f t="shared" si="259"/>
        <v>0</v>
      </c>
      <c r="M655" s="78">
        <f t="shared" si="259"/>
        <v>0</v>
      </c>
      <c r="N655" s="78">
        <f t="shared" si="259"/>
        <v>0</v>
      </c>
      <c r="O655" s="78">
        <f t="shared" si="259"/>
        <v>0</v>
      </c>
      <c r="P655" s="78">
        <f t="shared" si="259"/>
        <v>0</v>
      </c>
      <c r="Q655" s="78">
        <f t="shared" si="259"/>
        <v>0</v>
      </c>
      <c r="R655" s="78">
        <f t="shared" si="259"/>
        <v>-482900</v>
      </c>
      <c r="S655" s="78">
        <f t="shared" si="259"/>
        <v>0</v>
      </c>
      <c r="T655" s="134">
        <f t="shared" si="259"/>
        <v>0</v>
      </c>
    </row>
    <row r="656" spans="2:20" s="102" customFormat="1" hidden="1">
      <c r="B656" s="114"/>
      <c r="C656" s="39" t="s">
        <v>217</v>
      </c>
      <c r="D656" s="39">
        <v>926</v>
      </c>
      <c r="E656" s="135" t="s">
        <v>48</v>
      </c>
      <c r="F656" s="135" t="s">
        <v>24</v>
      </c>
      <c r="G656" s="83">
        <v>5920000000</v>
      </c>
      <c r="H656" s="89"/>
      <c r="I656" s="87">
        <f t="shared" si="238"/>
        <v>0</v>
      </c>
      <c r="J656" s="87">
        <f t="shared" si="259"/>
        <v>482900</v>
      </c>
      <c r="K656" s="87">
        <f t="shared" si="259"/>
        <v>0</v>
      </c>
      <c r="L656" s="78">
        <f t="shared" si="259"/>
        <v>0</v>
      </c>
      <c r="M656" s="78">
        <f t="shared" si="259"/>
        <v>0</v>
      </c>
      <c r="N656" s="78">
        <f t="shared" si="259"/>
        <v>0</v>
      </c>
      <c r="O656" s="78">
        <f t="shared" si="259"/>
        <v>0</v>
      </c>
      <c r="P656" s="78">
        <f t="shared" si="259"/>
        <v>0</v>
      </c>
      <c r="Q656" s="78">
        <f t="shared" si="259"/>
        <v>0</v>
      </c>
      <c r="R656" s="78">
        <f t="shared" si="259"/>
        <v>-482900</v>
      </c>
      <c r="S656" s="78">
        <f t="shared" si="259"/>
        <v>0</v>
      </c>
      <c r="T656" s="134">
        <f t="shared" si="259"/>
        <v>0</v>
      </c>
    </row>
    <row r="657" spans="2:977" s="102" customFormat="1" ht="37.5" hidden="1">
      <c r="B657" s="114"/>
      <c r="C657" s="39" t="s">
        <v>218</v>
      </c>
      <c r="D657" s="39">
        <v>926</v>
      </c>
      <c r="E657" s="135" t="s">
        <v>48</v>
      </c>
      <c r="F657" s="135" t="s">
        <v>24</v>
      </c>
      <c r="G657" s="83">
        <v>5920011040</v>
      </c>
      <c r="H657" s="89"/>
      <c r="I657" s="87">
        <f t="shared" si="238"/>
        <v>0</v>
      </c>
      <c r="J657" s="87">
        <f t="shared" si="259"/>
        <v>482900</v>
      </c>
      <c r="K657" s="87">
        <f t="shared" si="259"/>
        <v>0</v>
      </c>
      <c r="L657" s="78">
        <f t="shared" si="259"/>
        <v>0</v>
      </c>
      <c r="M657" s="78">
        <f t="shared" si="259"/>
        <v>0</v>
      </c>
      <c r="N657" s="78">
        <f t="shared" si="259"/>
        <v>0</v>
      </c>
      <c r="O657" s="78">
        <f t="shared" si="259"/>
        <v>0</v>
      </c>
      <c r="P657" s="78">
        <f t="shared" si="259"/>
        <v>0</v>
      </c>
      <c r="Q657" s="78">
        <f t="shared" si="259"/>
        <v>0</v>
      </c>
      <c r="R657" s="78">
        <f t="shared" si="259"/>
        <v>-482900</v>
      </c>
      <c r="S657" s="78">
        <f t="shared" si="259"/>
        <v>0</v>
      </c>
      <c r="T657" s="134">
        <f t="shared" si="259"/>
        <v>0</v>
      </c>
    </row>
    <row r="658" spans="2:977" s="102" customFormat="1" ht="37.5" hidden="1">
      <c r="B658" s="114"/>
      <c r="C658" s="39" t="s">
        <v>152</v>
      </c>
      <c r="D658" s="39">
        <v>926</v>
      </c>
      <c r="E658" s="135" t="s">
        <v>48</v>
      </c>
      <c r="F658" s="135" t="s">
        <v>24</v>
      </c>
      <c r="G658" s="83">
        <v>5920011040</v>
      </c>
      <c r="H658" s="89">
        <v>600</v>
      </c>
      <c r="I658" s="87">
        <f t="shared" si="238"/>
        <v>0</v>
      </c>
      <c r="J658" s="87">
        <v>482900</v>
      </c>
      <c r="K658" s="87"/>
      <c r="L658" s="78">
        <v>0</v>
      </c>
      <c r="M658" s="78">
        <v>0</v>
      </c>
      <c r="N658" s="78">
        <v>0</v>
      </c>
      <c r="O658" s="78">
        <v>0</v>
      </c>
      <c r="P658" s="78">
        <v>0</v>
      </c>
      <c r="Q658" s="78">
        <v>0</v>
      </c>
      <c r="R658" s="78">
        <v>-482900</v>
      </c>
      <c r="S658" s="78">
        <v>0</v>
      </c>
      <c r="T658" s="134">
        <v>0</v>
      </c>
    </row>
    <row r="659" spans="2:977" s="102" customFormat="1" ht="56.25">
      <c r="B659" s="114"/>
      <c r="C659" s="39" t="s">
        <v>317</v>
      </c>
      <c r="D659" s="39">
        <v>926</v>
      </c>
      <c r="E659" s="135" t="s">
        <v>48</v>
      </c>
      <c r="F659" s="135" t="s">
        <v>24</v>
      </c>
      <c r="G659" s="83">
        <v>6700000000</v>
      </c>
      <c r="H659" s="89"/>
      <c r="I659" s="87">
        <f t="shared" si="238"/>
        <v>410000</v>
      </c>
      <c r="J659" s="87">
        <f t="shared" ref="J659:T660" si="260">J660</f>
        <v>410000</v>
      </c>
      <c r="K659" s="87">
        <f t="shared" si="260"/>
        <v>0</v>
      </c>
      <c r="L659" s="78">
        <f t="shared" si="260"/>
        <v>0</v>
      </c>
      <c r="M659" s="78">
        <f t="shared" si="260"/>
        <v>0</v>
      </c>
      <c r="N659" s="78">
        <f t="shared" si="260"/>
        <v>0</v>
      </c>
      <c r="O659" s="78">
        <f t="shared" si="260"/>
        <v>0</v>
      </c>
      <c r="P659" s="78">
        <f t="shared" si="260"/>
        <v>0</v>
      </c>
      <c r="Q659" s="78">
        <f t="shared" si="260"/>
        <v>0</v>
      </c>
      <c r="R659" s="78">
        <f t="shared" si="260"/>
        <v>0</v>
      </c>
      <c r="S659" s="78">
        <f t="shared" si="260"/>
        <v>0</v>
      </c>
      <c r="T659" s="134">
        <f t="shared" si="260"/>
        <v>0</v>
      </c>
    </row>
    <row r="660" spans="2:977" s="102" customFormat="1" ht="37.5">
      <c r="B660" s="114"/>
      <c r="C660" s="39" t="s">
        <v>318</v>
      </c>
      <c r="D660" s="39">
        <v>926</v>
      </c>
      <c r="E660" s="135" t="s">
        <v>48</v>
      </c>
      <c r="F660" s="135" t="s">
        <v>24</v>
      </c>
      <c r="G660" s="83">
        <v>6710000000</v>
      </c>
      <c r="H660" s="89"/>
      <c r="I660" s="87">
        <f t="shared" si="238"/>
        <v>410000</v>
      </c>
      <c r="J660" s="87">
        <f t="shared" si="260"/>
        <v>410000</v>
      </c>
      <c r="K660" s="87">
        <f t="shared" si="260"/>
        <v>0</v>
      </c>
      <c r="L660" s="78">
        <f t="shared" si="260"/>
        <v>0</v>
      </c>
      <c r="M660" s="78">
        <f t="shared" si="260"/>
        <v>0</v>
      </c>
      <c r="N660" s="78">
        <f t="shared" si="260"/>
        <v>0</v>
      </c>
      <c r="O660" s="78">
        <f t="shared" si="260"/>
        <v>0</v>
      </c>
      <c r="P660" s="78">
        <f t="shared" si="260"/>
        <v>0</v>
      </c>
      <c r="Q660" s="78">
        <f t="shared" si="260"/>
        <v>0</v>
      </c>
      <c r="R660" s="78">
        <f t="shared" si="260"/>
        <v>0</v>
      </c>
      <c r="S660" s="78">
        <f t="shared" si="260"/>
        <v>0</v>
      </c>
      <c r="T660" s="134">
        <f t="shared" si="260"/>
        <v>0</v>
      </c>
    </row>
    <row r="661" spans="2:977" s="102" customFormat="1">
      <c r="B661" s="114"/>
      <c r="C661" s="39" t="s">
        <v>319</v>
      </c>
      <c r="D661" s="39">
        <v>926</v>
      </c>
      <c r="E661" s="135" t="s">
        <v>48</v>
      </c>
      <c r="F661" s="135" t="s">
        <v>24</v>
      </c>
      <c r="G661" s="83">
        <v>6710010220</v>
      </c>
      <c r="H661" s="89"/>
      <c r="I661" s="87">
        <f t="shared" si="238"/>
        <v>410000</v>
      </c>
      <c r="J661" s="87">
        <f t="shared" ref="J661:T661" si="261">J662+J663</f>
        <v>410000</v>
      </c>
      <c r="K661" s="87">
        <f t="shared" si="261"/>
        <v>0</v>
      </c>
      <c r="L661" s="78">
        <f t="shared" si="261"/>
        <v>0</v>
      </c>
      <c r="M661" s="78">
        <f t="shared" si="261"/>
        <v>0</v>
      </c>
      <c r="N661" s="78">
        <f t="shared" si="261"/>
        <v>0</v>
      </c>
      <c r="O661" s="78">
        <f t="shared" si="261"/>
        <v>0</v>
      </c>
      <c r="P661" s="78">
        <f t="shared" si="261"/>
        <v>0</v>
      </c>
      <c r="Q661" s="78">
        <f t="shared" si="261"/>
        <v>0</v>
      </c>
      <c r="R661" s="78">
        <f t="shared" si="261"/>
        <v>0</v>
      </c>
      <c r="S661" s="78">
        <f t="shared" si="261"/>
        <v>0</v>
      </c>
      <c r="T661" s="134">
        <f t="shared" si="261"/>
        <v>0</v>
      </c>
    </row>
    <row r="662" spans="2:977" s="102" customFormat="1" ht="37.5">
      <c r="B662" s="114"/>
      <c r="C662" s="39" t="s">
        <v>109</v>
      </c>
      <c r="D662" s="39">
        <v>926</v>
      </c>
      <c r="E662" s="135" t="s">
        <v>48</v>
      </c>
      <c r="F662" s="135" t="s">
        <v>24</v>
      </c>
      <c r="G662" s="83">
        <v>6710010220</v>
      </c>
      <c r="H662" s="89">
        <v>200</v>
      </c>
      <c r="I662" s="87">
        <f t="shared" si="238"/>
        <v>180000</v>
      </c>
      <c r="J662" s="87">
        <v>180000</v>
      </c>
      <c r="K662" s="87"/>
      <c r="L662" s="78"/>
      <c r="M662" s="78"/>
      <c r="N662" s="78"/>
      <c r="O662" s="78"/>
      <c r="P662" s="78"/>
      <c r="Q662" s="78"/>
      <c r="R662" s="78"/>
      <c r="S662" s="78"/>
      <c r="T662" s="134"/>
    </row>
    <row r="663" spans="2:977" s="102" customFormat="1" ht="37.5">
      <c r="B663" s="114"/>
      <c r="C663" s="39" t="s">
        <v>152</v>
      </c>
      <c r="D663" s="39">
        <v>926</v>
      </c>
      <c r="E663" s="135" t="s">
        <v>48</v>
      </c>
      <c r="F663" s="135" t="s">
        <v>24</v>
      </c>
      <c r="G663" s="83">
        <v>6710010220</v>
      </c>
      <c r="H663" s="89">
        <v>600</v>
      </c>
      <c r="I663" s="87">
        <f t="shared" si="238"/>
        <v>230000</v>
      </c>
      <c r="J663" s="87">
        <v>230000</v>
      </c>
      <c r="K663" s="87"/>
      <c r="L663" s="78"/>
      <c r="M663" s="78"/>
      <c r="N663" s="78"/>
      <c r="O663" s="78"/>
      <c r="P663" s="78"/>
      <c r="Q663" s="78"/>
      <c r="R663" s="78"/>
      <c r="S663" s="78"/>
      <c r="T663" s="134"/>
    </row>
    <row r="664" spans="2:977" s="102" customFormat="1" ht="112.5">
      <c r="B664" s="114"/>
      <c r="C664" s="39" t="s">
        <v>327</v>
      </c>
      <c r="D664" s="39">
        <v>926</v>
      </c>
      <c r="E664" s="135" t="s">
        <v>48</v>
      </c>
      <c r="F664" s="135" t="s">
        <v>24</v>
      </c>
      <c r="G664" s="83">
        <v>6900000000</v>
      </c>
      <c r="H664" s="89"/>
      <c r="I664" s="87">
        <f t="shared" si="238"/>
        <v>821800</v>
      </c>
      <c r="J664" s="87">
        <f t="shared" ref="J664:T666" si="262">J665</f>
        <v>821800</v>
      </c>
      <c r="K664" s="87">
        <f t="shared" si="262"/>
        <v>0</v>
      </c>
      <c r="L664" s="78">
        <f t="shared" si="262"/>
        <v>0</v>
      </c>
      <c r="M664" s="78">
        <f t="shared" si="262"/>
        <v>0</v>
      </c>
      <c r="N664" s="78">
        <f t="shared" si="262"/>
        <v>0</v>
      </c>
      <c r="O664" s="78">
        <f t="shared" si="262"/>
        <v>0</v>
      </c>
      <c r="P664" s="78">
        <f t="shared" si="262"/>
        <v>0</v>
      </c>
      <c r="Q664" s="78">
        <f t="shared" si="262"/>
        <v>0</v>
      </c>
      <c r="R664" s="78">
        <f t="shared" si="262"/>
        <v>0</v>
      </c>
      <c r="S664" s="78">
        <f t="shared" si="262"/>
        <v>0</v>
      </c>
      <c r="T664" s="134">
        <f t="shared" si="262"/>
        <v>0</v>
      </c>
    </row>
    <row r="665" spans="2:977" s="102" customFormat="1" ht="37.5">
      <c r="B665" s="114"/>
      <c r="C665" s="39" t="s">
        <v>328</v>
      </c>
      <c r="D665" s="39">
        <v>926</v>
      </c>
      <c r="E665" s="135" t="s">
        <v>48</v>
      </c>
      <c r="F665" s="135" t="s">
        <v>24</v>
      </c>
      <c r="G665" s="83">
        <v>6910000000</v>
      </c>
      <c r="H665" s="89"/>
      <c r="I665" s="87">
        <f t="shared" si="238"/>
        <v>821800</v>
      </c>
      <c r="J665" s="87">
        <f t="shared" si="262"/>
        <v>821800</v>
      </c>
      <c r="K665" s="87">
        <f t="shared" si="262"/>
        <v>0</v>
      </c>
      <c r="L665" s="78">
        <f t="shared" si="262"/>
        <v>0</v>
      </c>
      <c r="M665" s="78">
        <f t="shared" si="262"/>
        <v>0</v>
      </c>
      <c r="N665" s="78">
        <f t="shared" si="262"/>
        <v>0</v>
      </c>
      <c r="O665" s="78">
        <f t="shared" si="262"/>
        <v>0</v>
      </c>
      <c r="P665" s="78">
        <f t="shared" si="262"/>
        <v>0</v>
      </c>
      <c r="Q665" s="78">
        <f t="shared" si="262"/>
        <v>0</v>
      </c>
      <c r="R665" s="78">
        <f t="shared" si="262"/>
        <v>0</v>
      </c>
      <c r="S665" s="78">
        <f t="shared" si="262"/>
        <v>0</v>
      </c>
      <c r="T665" s="134">
        <f t="shared" si="262"/>
        <v>0</v>
      </c>
    </row>
    <row r="666" spans="2:977" s="102" customFormat="1" ht="112.5">
      <c r="B666" s="114"/>
      <c r="C666" s="39" t="s">
        <v>329</v>
      </c>
      <c r="D666" s="39">
        <v>926</v>
      </c>
      <c r="E666" s="135" t="s">
        <v>48</v>
      </c>
      <c r="F666" s="135" t="s">
        <v>24</v>
      </c>
      <c r="G666" s="83">
        <v>6910010500</v>
      </c>
      <c r="H666" s="89"/>
      <c r="I666" s="87">
        <f t="shared" si="238"/>
        <v>821800</v>
      </c>
      <c r="J666" s="87">
        <f t="shared" si="262"/>
        <v>821800</v>
      </c>
      <c r="K666" s="87">
        <f t="shared" si="262"/>
        <v>0</v>
      </c>
      <c r="L666" s="78">
        <f t="shared" si="262"/>
        <v>0</v>
      </c>
      <c r="M666" s="78">
        <f t="shared" si="262"/>
        <v>0</v>
      </c>
      <c r="N666" s="78">
        <f t="shared" si="262"/>
        <v>0</v>
      </c>
      <c r="O666" s="78">
        <f t="shared" si="262"/>
        <v>0</v>
      </c>
      <c r="P666" s="78">
        <f t="shared" si="262"/>
        <v>0</v>
      </c>
      <c r="Q666" s="78">
        <f t="shared" si="262"/>
        <v>0</v>
      </c>
      <c r="R666" s="78">
        <f t="shared" si="262"/>
        <v>0</v>
      </c>
      <c r="S666" s="78">
        <f t="shared" si="262"/>
        <v>0</v>
      </c>
      <c r="T666" s="134">
        <f t="shared" si="262"/>
        <v>0</v>
      </c>
    </row>
    <row r="667" spans="2:977" s="102" customFormat="1" ht="37.5">
      <c r="B667" s="114"/>
      <c r="C667" s="39" t="s">
        <v>109</v>
      </c>
      <c r="D667" s="39">
        <v>926</v>
      </c>
      <c r="E667" s="135" t="s">
        <v>48</v>
      </c>
      <c r="F667" s="135" t="s">
        <v>24</v>
      </c>
      <c r="G667" s="83">
        <v>6910010500</v>
      </c>
      <c r="H667" s="89">
        <v>200</v>
      </c>
      <c r="I667" s="87">
        <f t="shared" si="238"/>
        <v>821800</v>
      </c>
      <c r="J667" s="87">
        <v>821800</v>
      </c>
      <c r="K667" s="87"/>
      <c r="L667" s="78"/>
      <c r="M667" s="78"/>
      <c r="N667" s="78"/>
      <c r="O667" s="78"/>
      <c r="P667" s="78"/>
      <c r="Q667" s="78"/>
      <c r="R667" s="78"/>
      <c r="S667" s="78"/>
      <c r="T667" s="134"/>
    </row>
    <row r="668" spans="2:977" s="102" customFormat="1" ht="37.5">
      <c r="B668" s="114"/>
      <c r="C668" s="39" t="s">
        <v>343</v>
      </c>
      <c r="D668" s="39">
        <v>926</v>
      </c>
      <c r="E668" s="135" t="s">
        <v>48</v>
      </c>
      <c r="F668" s="135" t="s">
        <v>24</v>
      </c>
      <c r="G668" s="83">
        <v>7100000000</v>
      </c>
      <c r="H668" s="89"/>
      <c r="I668" s="87">
        <f t="shared" si="238"/>
        <v>245000</v>
      </c>
      <c r="J668" s="87">
        <f t="shared" ref="J668:T670" si="263">J669</f>
        <v>245000</v>
      </c>
      <c r="K668" s="87">
        <f t="shared" si="263"/>
        <v>0</v>
      </c>
      <c r="L668" s="78">
        <f t="shared" si="263"/>
        <v>0</v>
      </c>
      <c r="M668" s="78">
        <f t="shared" si="263"/>
        <v>0</v>
      </c>
      <c r="N668" s="78">
        <f t="shared" si="263"/>
        <v>0</v>
      </c>
      <c r="O668" s="78">
        <f t="shared" si="263"/>
        <v>0</v>
      </c>
      <c r="P668" s="78">
        <f t="shared" si="263"/>
        <v>0</v>
      </c>
      <c r="Q668" s="78">
        <f t="shared" si="263"/>
        <v>0</v>
      </c>
      <c r="R668" s="78">
        <f t="shared" si="263"/>
        <v>0</v>
      </c>
      <c r="S668" s="78">
        <f t="shared" si="263"/>
        <v>0</v>
      </c>
      <c r="T668" s="134">
        <f t="shared" si="263"/>
        <v>0</v>
      </c>
    </row>
    <row r="669" spans="2:977" s="102" customFormat="1" ht="56.25">
      <c r="B669" s="114"/>
      <c r="C669" s="39" t="s">
        <v>344</v>
      </c>
      <c r="D669" s="39">
        <v>926</v>
      </c>
      <c r="E669" s="135" t="s">
        <v>48</v>
      </c>
      <c r="F669" s="135" t="s">
        <v>24</v>
      </c>
      <c r="G669" s="83">
        <v>7110000000</v>
      </c>
      <c r="H669" s="89"/>
      <c r="I669" s="87">
        <f t="shared" si="238"/>
        <v>245000</v>
      </c>
      <c r="J669" s="87">
        <f t="shared" si="263"/>
        <v>245000</v>
      </c>
      <c r="K669" s="87">
        <f t="shared" si="263"/>
        <v>0</v>
      </c>
      <c r="L669" s="78">
        <f t="shared" si="263"/>
        <v>0</v>
      </c>
      <c r="M669" s="78">
        <f t="shared" si="263"/>
        <v>0</v>
      </c>
      <c r="N669" s="78">
        <f t="shared" si="263"/>
        <v>0</v>
      </c>
      <c r="O669" s="78">
        <f t="shared" si="263"/>
        <v>0</v>
      </c>
      <c r="P669" s="78">
        <f t="shared" si="263"/>
        <v>0</v>
      </c>
      <c r="Q669" s="78">
        <f t="shared" si="263"/>
        <v>0</v>
      </c>
      <c r="R669" s="78">
        <f t="shared" si="263"/>
        <v>0</v>
      </c>
      <c r="S669" s="78">
        <f t="shared" si="263"/>
        <v>0</v>
      </c>
      <c r="T669" s="134">
        <f t="shared" si="263"/>
        <v>0</v>
      </c>
    </row>
    <row r="670" spans="2:977" s="102" customFormat="1" ht="37.5">
      <c r="B670" s="114"/>
      <c r="C670" s="39" t="s">
        <v>345</v>
      </c>
      <c r="D670" s="39">
        <v>926</v>
      </c>
      <c r="E670" s="135" t="s">
        <v>48</v>
      </c>
      <c r="F670" s="135" t="s">
        <v>24</v>
      </c>
      <c r="G670" s="83">
        <v>7110010610</v>
      </c>
      <c r="H670" s="89"/>
      <c r="I670" s="87">
        <f t="shared" si="238"/>
        <v>245000</v>
      </c>
      <c r="J670" s="87">
        <f t="shared" si="263"/>
        <v>245000</v>
      </c>
      <c r="K670" s="87">
        <f t="shared" si="263"/>
        <v>0</v>
      </c>
      <c r="L670" s="78">
        <f t="shared" si="263"/>
        <v>0</v>
      </c>
      <c r="M670" s="78">
        <f t="shared" si="263"/>
        <v>0</v>
      </c>
      <c r="N670" s="78">
        <f t="shared" si="263"/>
        <v>0</v>
      </c>
      <c r="O670" s="78">
        <f t="shared" si="263"/>
        <v>0</v>
      </c>
      <c r="P670" s="78">
        <f t="shared" si="263"/>
        <v>0</v>
      </c>
      <c r="Q670" s="78">
        <f t="shared" si="263"/>
        <v>0</v>
      </c>
      <c r="R670" s="78">
        <f t="shared" si="263"/>
        <v>0</v>
      </c>
      <c r="S670" s="78">
        <f t="shared" si="263"/>
        <v>0</v>
      </c>
      <c r="T670" s="134">
        <f t="shared" si="263"/>
        <v>0</v>
      </c>
    </row>
    <row r="671" spans="2:977" s="102" customFormat="1" ht="37.5">
      <c r="B671" s="114"/>
      <c r="C671" s="39" t="s">
        <v>109</v>
      </c>
      <c r="D671" s="39">
        <v>926</v>
      </c>
      <c r="E671" s="135" t="s">
        <v>48</v>
      </c>
      <c r="F671" s="135" t="s">
        <v>24</v>
      </c>
      <c r="G671" s="83">
        <v>7110010610</v>
      </c>
      <c r="H671" s="89">
        <v>200</v>
      </c>
      <c r="I671" s="87">
        <f t="shared" si="238"/>
        <v>245000</v>
      </c>
      <c r="J671" s="87">
        <v>245000</v>
      </c>
      <c r="K671" s="87">
        <v>0</v>
      </c>
      <c r="L671" s="78">
        <v>0</v>
      </c>
      <c r="M671" s="78">
        <v>0</v>
      </c>
      <c r="N671" s="78">
        <v>0</v>
      </c>
      <c r="O671" s="78">
        <v>0</v>
      </c>
      <c r="P671" s="78">
        <v>0</v>
      </c>
      <c r="Q671" s="78">
        <v>0</v>
      </c>
      <c r="R671" s="78">
        <v>0</v>
      </c>
      <c r="S671" s="78">
        <v>0</v>
      </c>
      <c r="T671" s="134">
        <v>0</v>
      </c>
    </row>
    <row r="672" spans="2:977" s="113" customFormat="1" ht="56.25">
      <c r="B672" s="29" t="s">
        <v>79</v>
      </c>
      <c r="C672" s="30" t="s">
        <v>430</v>
      </c>
      <c r="D672" s="30">
        <v>929</v>
      </c>
      <c r="E672" s="138"/>
      <c r="F672" s="138"/>
      <c r="G672" s="90"/>
      <c r="H672" s="91"/>
      <c r="I672" s="128">
        <f t="shared" si="238"/>
        <v>188892042.80000001</v>
      </c>
      <c r="J672" s="128">
        <f t="shared" ref="J672:T672" si="264">J679+J673</f>
        <v>172778100</v>
      </c>
      <c r="K672" s="128">
        <f t="shared" si="264"/>
        <v>-31900</v>
      </c>
      <c r="L672" s="76">
        <f t="shared" si="264"/>
        <v>5700000</v>
      </c>
      <c r="M672" s="76">
        <f t="shared" si="264"/>
        <v>500000</v>
      </c>
      <c r="N672" s="76">
        <f t="shared" si="264"/>
        <v>6112412</v>
      </c>
      <c r="O672" s="76">
        <f t="shared" si="264"/>
        <v>3333430.8</v>
      </c>
      <c r="P672" s="76">
        <f t="shared" si="264"/>
        <v>0</v>
      </c>
      <c r="Q672" s="76">
        <f t="shared" si="264"/>
        <v>0</v>
      </c>
      <c r="R672" s="76">
        <f t="shared" si="264"/>
        <v>500000</v>
      </c>
      <c r="S672" s="76">
        <f t="shared" si="264"/>
        <v>0</v>
      </c>
      <c r="T672" s="130">
        <f t="shared" si="264"/>
        <v>0</v>
      </c>
      <c r="AKO672" s="42"/>
    </row>
    <row r="673" spans="2:20" s="113" customFormat="1">
      <c r="B673" s="29"/>
      <c r="C673" s="39" t="s">
        <v>16</v>
      </c>
      <c r="D673" s="39">
        <v>929</v>
      </c>
      <c r="E673" s="135" t="s">
        <v>17</v>
      </c>
      <c r="F673" s="135" t="s">
        <v>88</v>
      </c>
      <c r="G673" s="83"/>
      <c r="H673" s="84"/>
      <c r="I673" s="87">
        <f t="shared" ref="I673:I736" si="265">SUM(J673:T673)</f>
        <v>296100</v>
      </c>
      <c r="J673" s="87">
        <f t="shared" ref="J673:T677" si="266">J674</f>
        <v>296100</v>
      </c>
      <c r="K673" s="87">
        <f t="shared" si="266"/>
        <v>0</v>
      </c>
      <c r="L673" s="78">
        <f t="shared" si="266"/>
        <v>0</v>
      </c>
      <c r="M673" s="78">
        <f t="shared" si="266"/>
        <v>0</v>
      </c>
      <c r="N673" s="78">
        <f t="shared" si="266"/>
        <v>0</v>
      </c>
      <c r="O673" s="78">
        <f t="shared" si="266"/>
        <v>0</v>
      </c>
      <c r="P673" s="78">
        <f t="shared" si="266"/>
        <v>0</v>
      </c>
      <c r="Q673" s="78">
        <f t="shared" si="266"/>
        <v>0</v>
      </c>
      <c r="R673" s="78">
        <f t="shared" si="266"/>
        <v>0</v>
      </c>
      <c r="S673" s="78">
        <f t="shared" si="266"/>
        <v>0</v>
      </c>
      <c r="T673" s="134">
        <f t="shared" si="266"/>
        <v>0</v>
      </c>
    </row>
    <row r="674" spans="2:20" s="113" customFormat="1">
      <c r="B674" s="29"/>
      <c r="C674" s="39" t="s">
        <v>32</v>
      </c>
      <c r="D674" s="39">
        <v>929</v>
      </c>
      <c r="E674" s="135" t="s">
        <v>17</v>
      </c>
      <c r="F674" s="135" t="s">
        <v>33</v>
      </c>
      <c r="G674" s="83"/>
      <c r="H674" s="84"/>
      <c r="I674" s="87">
        <f t="shared" si="265"/>
        <v>296100</v>
      </c>
      <c r="J674" s="87">
        <f t="shared" si="266"/>
        <v>296100</v>
      </c>
      <c r="K674" s="87">
        <f t="shared" si="266"/>
        <v>0</v>
      </c>
      <c r="L674" s="78">
        <f t="shared" si="266"/>
        <v>0</v>
      </c>
      <c r="M674" s="78">
        <f t="shared" si="266"/>
        <v>0</v>
      </c>
      <c r="N674" s="78">
        <f t="shared" si="266"/>
        <v>0</v>
      </c>
      <c r="O674" s="78">
        <f t="shared" si="266"/>
        <v>0</v>
      </c>
      <c r="P674" s="78">
        <f t="shared" si="266"/>
        <v>0</v>
      </c>
      <c r="Q674" s="78">
        <f t="shared" si="266"/>
        <v>0</v>
      </c>
      <c r="R674" s="78">
        <f t="shared" si="266"/>
        <v>0</v>
      </c>
      <c r="S674" s="78">
        <f t="shared" si="266"/>
        <v>0</v>
      </c>
      <c r="T674" s="134">
        <f t="shared" si="266"/>
        <v>0</v>
      </c>
    </row>
    <row r="675" spans="2:20" s="113" customFormat="1" ht="37.5">
      <c r="B675" s="29"/>
      <c r="C675" s="39" t="s">
        <v>103</v>
      </c>
      <c r="D675" s="39">
        <v>929</v>
      </c>
      <c r="E675" s="135" t="s">
        <v>17</v>
      </c>
      <c r="F675" s="135" t="s">
        <v>33</v>
      </c>
      <c r="G675" s="83">
        <v>5000000000</v>
      </c>
      <c r="H675" s="84"/>
      <c r="I675" s="87">
        <f t="shared" si="265"/>
        <v>296100</v>
      </c>
      <c r="J675" s="87">
        <f t="shared" si="266"/>
        <v>296100</v>
      </c>
      <c r="K675" s="87">
        <f t="shared" si="266"/>
        <v>0</v>
      </c>
      <c r="L675" s="78">
        <f t="shared" si="266"/>
        <v>0</v>
      </c>
      <c r="M675" s="78">
        <f t="shared" si="266"/>
        <v>0</v>
      </c>
      <c r="N675" s="78">
        <f t="shared" si="266"/>
        <v>0</v>
      </c>
      <c r="O675" s="78">
        <f t="shared" si="266"/>
        <v>0</v>
      </c>
      <c r="P675" s="78">
        <f t="shared" si="266"/>
        <v>0</v>
      </c>
      <c r="Q675" s="78">
        <f t="shared" si="266"/>
        <v>0</v>
      </c>
      <c r="R675" s="78">
        <f t="shared" si="266"/>
        <v>0</v>
      </c>
      <c r="S675" s="78">
        <f t="shared" si="266"/>
        <v>0</v>
      </c>
      <c r="T675" s="134">
        <f t="shared" si="266"/>
        <v>0</v>
      </c>
    </row>
    <row r="676" spans="2:20" s="113" customFormat="1" ht="37.5">
      <c r="B676" s="29"/>
      <c r="C676" s="39" t="s">
        <v>122</v>
      </c>
      <c r="D676" s="39">
        <v>929</v>
      </c>
      <c r="E676" s="135" t="s">
        <v>17</v>
      </c>
      <c r="F676" s="135" t="s">
        <v>33</v>
      </c>
      <c r="G676" s="83">
        <v>5030000000</v>
      </c>
      <c r="H676" s="84"/>
      <c r="I676" s="87">
        <f t="shared" si="265"/>
        <v>296100</v>
      </c>
      <c r="J676" s="87">
        <f t="shared" si="266"/>
        <v>296100</v>
      </c>
      <c r="K676" s="87">
        <f t="shared" si="266"/>
        <v>0</v>
      </c>
      <c r="L676" s="78">
        <f t="shared" si="266"/>
        <v>0</v>
      </c>
      <c r="M676" s="78">
        <f t="shared" si="266"/>
        <v>0</v>
      </c>
      <c r="N676" s="78">
        <f t="shared" si="266"/>
        <v>0</v>
      </c>
      <c r="O676" s="78">
        <f t="shared" si="266"/>
        <v>0</v>
      </c>
      <c r="P676" s="78">
        <f t="shared" si="266"/>
        <v>0</v>
      </c>
      <c r="Q676" s="78">
        <f t="shared" si="266"/>
        <v>0</v>
      </c>
      <c r="R676" s="78">
        <f t="shared" si="266"/>
        <v>0</v>
      </c>
      <c r="S676" s="78">
        <f t="shared" si="266"/>
        <v>0</v>
      </c>
      <c r="T676" s="134">
        <f t="shared" si="266"/>
        <v>0</v>
      </c>
    </row>
    <row r="677" spans="2:20" s="113" customFormat="1" ht="37.5">
      <c r="B677" s="29"/>
      <c r="C677" s="39" t="s">
        <v>123</v>
      </c>
      <c r="D677" s="39">
        <v>929</v>
      </c>
      <c r="E677" s="135" t="s">
        <v>17</v>
      </c>
      <c r="F677" s="135" t="s">
        <v>33</v>
      </c>
      <c r="G677" s="83">
        <v>5030010030</v>
      </c>
      <c r="H677" s="84"/>
      <c r="I677" s="87">
        <f t="shared" si="265"/>
        <v>296100</v>
      </c>
      <c r="J677" s="87">
        <f t="shared" si="266"/>
        <v>296100</v>
      </c>
      <c r="K677" s="87">
        <f t="shared" si="266"/>
        <v>0</v>
      </c>
      <c r="L677" s="78">
        <f t="shared" si="266"/>
        <v>0</v>
      </c>
      <c r="M677" s="78">
        <f t="shared" si="266"/>
        <v>0</v>
      </c>
      <c r="N677" s="78">
        <f t="shared" si="266"/>
        <v>0</v>
      </c>
      <c r="O677" s="78">
        <f t="shared" si="266"/>
        <v>0</v>
      </c>
      <c r="P677" s="78">
        <f t="shared" si="266"/>
        <v>0</v>
      </c>
      <c r="Q677" s="78">
        <f t="shared" si="266"/>
        <v>0</v>
      </c>
      <c r="R677" s="78">
        <f t="shared" si="266"/>
        <v>0</v>
      </c>
      <c r="S677" s="78">
        <f t="shared" si="266"/>
        <v>0</v>
      </c>
      <c r="T677" s="134">
        <f t="shared" si="266"/>
        <v>0</v>
      </c>
    </row>
    <row r="678" spans="2:20" s="113" customFormat="1" ht="37.5">
      <c r="B678" s="29"/>
      <c r="C678" s="39" t="s">
        <v>109</v>
      </c>
      <c r="D678" s="39">
        <v>929</v>
      </c>
      <c r="E678" s="135" t="s">
        <v>17</v>
      </c>
      <c r="F678" s="135" t="s">
        <v>33</v>
      </c>
      <c r="G678" s="83">
        <v>5030010030</v>
      </c>
      <c r="H678" s="84" t="s">
        <v>110</v>
      </c>
      <c r="I678" s="87">
        <f t="shared" si="265"/>
        <v>296100</v>
      </c>
      <c r="J678" s="87">
        <v>296100</v>
      </c>
      <c r="K678" s="87"/>
      <c r="L678" s="78"/>
      <c r="M678" s="78"/>
      <c r="N678" s="78"/>
      <c r="O678" s="78"/>
      <c r="P678" s="78"/>
      <c r="Q678" s="78"/>
      <c r="R678" s="78"/>
      <c r="S678" s="78"/>
      <c r="T678" s="134"/>
    </row>
    <row r="679" spans="2:20" s="102" customFormat="1">
      <c r="B679" s="29"/>
      <c r="C679" s="39" t="s">
        <v>428</v>
      </c>
      <c r="D679" s="39">
        <v>929</v>
      </c>
      <c r="E679" s="135" t="s">
        <v>30</v>
      </c>
      <c r="F679" s="135" t="s">
        <v>88</v>
      </c>
      <c r="G679" s="83"/>
      <c r="H679" s="84"/>
      <c r="I679" s="87">
        <f t="shared" si="265"/>
        <v>188595942.80000001</v>
      </c>
      <c r="J679" s="87">
        <f t="shared" ref="J679:T679" si="267">J680+J718+J697+J692</f>
        <v>172482000</v>
      </c>
      <c r="K679" s="87">
        <f t="shared" si="267"/>
        <v>-31900</v>
      </c>
      <c r="L679" s="78">
        <f t="shared" si="267"/>
        <v>5700000</v>
      </c>
      <c r="M679" s="78">
        <f t="shared" si="267"/>
        <v>500000</v>
      </c>
      <c r="N679" s="78">
        <f t="shared" si="267"/>
        <v>6112412</v>
      </c>
      <c r="O679" s="78">
        <f t="shared" si="267"/>
        <v>3333430.8</v>
      </c>
      <c r="P679" s="78">
        <f t="shared" si="267"/>
        <v>0</v>
      </c>
      <c r="Q679" s="78">
        <f t="shared" si="267"/>
        <v>0</v>
      </c>
      <c r="R679" s="78">
        <f t="shared" si="267"/>
        <v>500000</v>
      </c>
      <c r="S679" s="78">
        <f t="shared" si="267"/>
        <v>0</v>
      </c>
      <c r="T679" s="134">
        <f t="shared" si="267"/>
        <v>0</v>
      </c>
    </row>
    <row r="680" spans="2:20" s="102" customFormat="1">
      <c r="B680" s="29"/>
      <c r="C680" s="39" t="s">
        <v>417</v>
      </c>
      <c r="D680" s="39">
        <v>929</v>
      </c>
      <c r="E680" s="135" t="s">
        <v>30</v>
      </c>
      <c r="F680" s="135" t="s">
        <v>17</v>
      </c>
      <c r="G680" s="83"/>
      <c r="H680" s="84"/>
      <c r="I680" s="87">
        <f t="shared" si="265"/>
        <v>7200000</v>
      </c>
      <c r="J680" s="87">
        <f t="shared" ref="J680:L683" si="268">J681</f>
        <v>3200000</v>
      </c>
      <c r="K680" s="87">
        <f t="shared" si="268"/>
        <v>0</v>
      </c>
      <c r="L680" s="78">
        <f t="shared" si="268"/>
        <v>1500000</v>
      </c>
      <c r="M680" s="78">
        <f>M681+M688</f>
        <v>0</v>
      </c>
      <c r="N680" s="78">
        <f t="shared" ref="N680:T683" si="269">N681</f>
        <v>0</v>
      </c>
      <c r="O680" s="78">
        <f t="shared" si="269"/>
        <v>2500000</v>
      </c>
      <c r="P680" s="78">
        <f t="shared" si="269"/>
        <v>0</v>
      </c>
      <c r="Q680" s="78">
        <f t="shared" si="269"/>
        <v>0</v>
      </c>
      <c r="R680" s="78">
        <f t="shared" si="269"/>
        <v>0</v>
      </c>
      <c r="S680" s="78">
        <f t="shared" si="269"/>
        <v>0</v>
      </c>
      <c r="T680" s="134">
        <f t="shared" si="269"/>
        <v>0</v>
      </c>
    </row>
    <row r="681" spans="2:20" s="102" customFormat="1" ht="37.5">
      <c r="B681" s="29"/>
      <c r="C681" s="39" t="s">
        <v>229</v>
      </c>
      <c r="D681" s="39">
        <v>929</v>
      </c>
      <c r="E681" s="135" t="s">
        <v>30</v>
      </c>
      <c r="F681" s="135" t="s">
        <v>17</v>
      </c>
      <c r="G681" s="83">
        <v>6100000000</v>
      </c>
      <c r="H681" s="84"/>
      <c r="I681" s="87">
        <f t="shared" si="265"/>
        <v>7200000</v>
      </c>
      <c r="J681" s="87">
        <f t="shared" si="268"/>
        <v>3200000</v>
      </c>
      <c r="K681" s="87">
        <f t="shared" si="268"/>
        <v>0</v>
      </c>
      <c r="L681" s="78">
        <f t="shared" si="268"/>
        <v>1500000</v>
      </c>
      <c r="M681" s="78">
        <f>M682</f>
        <v>0</v>
      </c>
      <c r="N681" s="78">
        <f t="shared" si="269"/>
        <v>0</v>
      </c>
      <c r="O681" s="78">
        <f t="shared" si="269"/>
        <v>2500000</v>
      </c>
      <c r="P681" s="78">
        <f t="shared" si="269"/>
        <v>0</v>
      </c>
      <c r="Q681" s="78">
        <f t="shared" si="269"/>
        <v>0</v>
      </c>
      <c r="R681" s="78">
        <f t="shared" si="269"/>
        <v>0</v>
      </c>
      <c r="S681" s="78">
        <f t="shared" si="269"/>
        <v>0</v>
      </c>
      <c r="T681" s="134">
        <f t="shared" si="269"/>
        <v>0</v>
      </c>
    </row>
    <row r="682" spans="2:20" s="102" customFormat="1">
      <c r="B682" s="29"/>
      <c r="C682" s="39" t="s">
        <v>230</v>
      </c>
      <c r="D682" s="39">
        <v>929</v>
      </c>
      <c r="E682" s="135" t="s">
        <v>30</v>
      </c>
      <c r="F682" s="135" t="s">
        <v>17</v>
      </c>
      <c r="G682" s="83">
        <v>6110000000</v>
      </c>
      <c r="H682" s="84"/>
      <c r="I682" s="87">
        <f t="shared" si="265"/>
        <v>7200000</v>
      </c>
      <c r="J682" s="87">
        <f t="shared" si="268"/>
        <v>3200000</v>
      </c>
      <c r="K682" s="87">
        <f t="shared" si="268"/>
        <v>0</v>
      </c>
      <c r="L682" s="78">
        <f t="shared" si="268"/>
        <v>1500000</v>
      </c>
      <c r="M682" s="78">
        <f>M683</f>
        <v>0</v>
      </c>
      <c r="N682" s="78">
        <f t="shared" si="269"/>
        <v>0</v>
      </c>
      <c r="O682" s="78">
        <f t="shared" si="269"/>
        <v>2500000</v>
      </c>
      <c r="P682" s="78">
        <f t="shared" si="269"/>
        <v>0</v>
      </c>
      <c r="Q682" s="78">
        <f t="shared" si="269"/>
        <v>0</v>
      </c>
      <c r="R682" s="78">
        <f t="shared" si="269"/>
        <v>0</v>
      </c>
      <c r="S682" s="78">
        <f t="shared" si="269"/>
        <v>0</v>
      </c>
      <c r="T682" s="134">
        <f t="shared" si="269"/>
        <v>0</v>
      </c>
    </row>
    <row r="683" spans="2:20" s="102" customFormat="1">
      <c r="B683" s="29"/>
      <c r="C683" s="39" t="s">
        <v>236</v>
      </c>
      <c r="D683" s="39">
        <v>929</v>
      </c>
      <c r="E683" s="135" t="s">
        <v>30</v>
      </c>
      <c r="F683" s="135" t="s">
        <v>17</v>
      </c>
      <c r="G683" s="83">
        <v>6110200000</v>
      </c>
      <c r="H683" s="84"/>
      <c r="I683" s="87">
        <f t="shared" si="265"/>
        <v>7200000</v>
      </c>
      <c r="J683" s="87">
        <f t="shared" si="268"/>
        <v>3200000</v>
      </c>
      <c r="K683" s="87">
        <f t="shared" si="268"/>
        <v>0</v>
      </c>
      <c r="L683" s="78">
        <f t="shared" si="268"/>
        <v>1500000</v>
      </c>
      <c r="M683" s="78">
        <f>M684</f>
        <v>0</v>
      </c>
      <c r="N683" s="78">
        <f t="shared" si="269"/>
        <v>0</v>
      </c>
      <c r="O683" s="78">
        <f t="shared" si="269"/>
        <v>2500000</v>
      </c>
      <c r="P683" s="78">
        <f t="shared" si="269"/>
        <v>0</v>
      </c>
      <c r="Q683" s="78">
        <f t="shared" si="269"/>
        <v>0</v>
      </c>
      <c r="R683" s="78">
        <f t="shared" si="269"/>
        <v>0</v>
      </c>
      <c r="S683" s="78">
        <f t="shared" si="269"/>
        <v>0</v>
      </c>
      <c r="T683" s="134">
        <f t="shared" si="269"/>
        <v>0</v>
      </c>
    </row>
    <row r="684" spans="2:20" s="102" customFormat="1">
      <c r="B684" s="29"/>
      <c r="C684" s="39" t="s">
        <v>236</v>
      </c>
      <c r="D684" s="39">
        <v>929</v>
      </c>
      <c r="E684" s="135" t="s">
        <v>30</v>
      </c>
      <c r="F684" s="135" t="s">
        <v>17</v>
      </c>
      <c r="G684" s="83">
        <v>6110210160</v>
      </c>
      <c r="H684" s="84"/>
      <c r="I684" s="87">
        <f t="shared" si="265"/>
        <v>7200000</v>
      </c>
      <c r="J684" s="87">
        <f t="shared" ref="J684:P684" si="270">J685+J686</f>
        <v>3200000</v>
      </c>
      <c r="K684" s="87">
        <f t="shared" si="270"/>
        <v>0</v>
      </c>
      <c r="L684" s="78">
        <f t="shared" si="270"/>
        <v>1500000</v>
      </c>
      <c r="M684" s="78">
        <f t="shared" si="270"/>
        <v>0</v>
      </c>
      <c r="N684" s="78">
        <f t="shared" si="270"/>
        <v>0</v>
      </c>
      <c r="O684" s="78">
        <f t="shared" si="270"/>
        <v>2500000</v>
      </c>
      <c r="P684" s="78">
        <f t="shared" si="270"/>
        <v>0</v>
      </c>
      <c r="Q684" s="78">
        <f>Q685+Q686+Q687</f>
        <v>0</v>
      </c>
      <c r="R684" s="78">
        <f>R685+R686</f>
        <v>0</v>
      </c>
      <c r="S684" s="78">
        <f>S685+S686</f>
        <v>0</v>
      </c>
      <c r="T684" s="134">
        <f>T685+T686</f>
        <v>0</v>
      </c>
    </row>
    <row r="685" spans="2:20" s="102" customFormat="1" ht="93.75">
      <c r="B685" s="29"/>
      <c r="C685" s="39" t="s">
        <v>106</v>
      </c>
      <c r="D685" s="39">
        <v>929</v>
      </c>
      <c r="E685" s="135" t="s">
        <v>30</v>
      </c>
      <c r="F685" s="135" t="s">
        <v>17</v>
      </c>
      <c r="G685" s="83">
        <v>6110210160</v>
      </c>
      <c r="H685" s="84" t="s">
        <v>107</v>
      </c>
      <c r="I685" s="87">
        <f t="shared" si="265"/>
        <v>4932980</v>
      </c>
      <c r="J685" s="87">
        <v>2000000</v>
      </c>
      <c r="K685" s="87"/>
      <c r="L685" s="78">
        <v>1500000</v>
      </c>
      <c r="M685" s="78">
        <v>0</v>
      </c>
      <c r="N685" s="78">
        <v>0</v>
      </c>
      <c r="O685" s="78">
        <v>2052980</v>
      </c>
      <c r="P685" s="78">
        <v>0</v>
      </c>
      <c r="Q685" s="78">
        <v>-600000</v>
      </c>
      <c r="R685" s="78">
        <v>-20000</v>
      </c>
      <c r="S685" s="78">
        <v>0</v>
      </c>
      <c r="T685" s="134">
        <v>0</v>
      </c>
    </row>
    <row r="686" spans="2:20" s="102" customFormat="1" ht="37.5">
      <c r="B686" s="29"/>
      <c r="C686" s="39" t="s">
        <v>109</v>
      </c>
      <c r="D686" s="39">
        <v>929</v>
      </c>
      <c r="E686" s="135" t="s">
        <v>30</v>
      </c>
      <c r="F686" s="135" t="s">
        <v>17</v>
      </c>
      <c r="G686" s="83">
        <v>6110210160</v>
      </c>
      <c r="H686" s="84" t="s">
        <v>110</v>
      </c>
      <c r="I686" s="87">
        <f t="shared" si="265"/>
        <v>1267020</v>
      </c>
      <c r="J686" s="87">
        <v>1200000</v>
      </c>
      <c r="K686" s="87"/>
      <c r="L686" s="78"/>
      <c r="M686" s="78"/>
      <c r="N686" s="78"/>
      <c r="O686" s="78">
        <v>447020</v>
      </c>
      <c r="P686" s="78"/>
      <c r="Q686" s="78">
        <v>-400000</v>
      </c>
      <c r="R686" s="78">
        <v>20000</v>
      </c>
      <c r="S686" s="78"/>
      <c r="T686" s="134"/>
    </row>
    <row r="687" spans="2:20" s="102" customFormat="1" ht="37.5">
      <c r="B687" s="29"/>
      <c r="C687" s="39" t="s">
        <v>152</v>
      </c>
      <c r="D687" s="39">
        <v>929</v>
      </c>
      <c r="E687" s="135" t="s">
        <v>30</v>
      </c>
      <c r="F687" s="135" t="s">
        <v>17</v>
      </c>
      <c r="G687" s="83">
        <v>6110210160</v>
      </c>
      <c r="H687" s="84" t="s">
        <v>153</v>
      </c>
      <c r="I687" s="87">
        <f t="shared" si="265"/>
        <v>1000000</v>
      </c>
      <c r="J687" s="87"/>
      <c r="K687" s="87"/>
      <c r="L687" s="78"/>
      <c r="M687" s="78"/>
      <c r="N687" s="78"/>
      <c r="O687" s="78"/>
      <c r="P687" s="78"/>
      <c r="Q687" s="78">
        <v>1000000</v>
      </c>
      <c r="R687" s="78"/>
      <c r="S687" s="78"/>
      <c r="T687" s="134"/>
    </row>
    <row r="688" spans="2:20" s="102" customFormat="1" ht="56.25" hidden="1">
      <c r="B688" s="29"/>
      <c r="C688" s="39" t="s">
        <v>256</v>
      </c>
      <c r="D688" s="39">
        <v>929</v>
      </c>
      <c r="E688" s="135" t="s">
        <v>30</v>
      </c>
      <c r="F688" s="135" t="s">
        <v>17</v>
      </c>
      <c r="G688" s="83">
        <v>6500000000</v>
      </c>
      <c r="H688" s="84"/>
      <c r="I688" s="87">
        <f t="shared" si="265"/>
        <v>0</v>
      </c>
      <c r="J688" s="87"/>
      <c r="K688" s="87"/>
      <c r="L688" s="78"/>
      <c r="M688" s="78">
        <f>M689</f>
        <v>0</v>
      </c>
      <c r="N688" s="78"/>
      <c r="O688" s="78"/>
      <c r="P688" s="78"/>
      <c r="Q688" s="78"/>
      <c r="R688" s="78"/>
      <c r="S688" s="78"/>
      <c r="T688" s="134"/>
    </row>
    <row r="689" spans="2:20" s="102" customFormat="1" hidden="1">
      <c r="B689" s="29"/>
      <c r="C689" s="39" t="s">
        <v>307</v>
      </c>
      <c r="D689" s="39">
        <v>929</v>
      </c>
      <c r="E689" s="135" t="s">
        <v>30</v>
      </c>
      <c r="F689" s="135" t="s">
        <v>17</v>
      </c>
      <c r="G689" s="83">
        <v>6580000000</v>
      </c>
      <c r="H689" s="84"/>
      <c r="I689" s="87">
        <f t="shared" si="265"/>
        <v>0</v>
      </c>
      <c r="J689" s="87"/>
      <c r="K689" s="87"/>
      <c r="L689" s="78"/>
      <c r="M689" s="78">
        <f>M690</f>
        <v>0</v>
      </c>
      <c r="N689" s="78"/>
      <c r="O689" s="78"/>
      <c r="P689" s="78"/>
      <c r="Q689" s="78"/>
      <c r="R689" s="78"/>
      <c r="S689" s="78"/>
      <c r="T689" s="134"/>
    </row>
    <row r="690" spans="2:20" s="102" customFormat="1" ht="37.5" hidden="1">
      <c r="B690" s="29"/>
      <c r="C690" s="39" t="s">
        <v>308</v>
      </c>
      <c r="D690" s="39">
        <v>929</v>
      </c>
      <c r="E690" s="135" t="s">
        <v>30</v>
      </c>
      <c r="F690" s="135" t="s">
        <v>17</v>
      </c>
      <c r="G690" s="83">
        <v>6580010850</v>
      </c>
      <c r="H690" s="84"/>
      <c r="I690" s="87">
        <f t="shared" si="265"/>
        <v>0</v>
      </c>
      <c r="J690" s="87"/>
      <c r="K690" s="87"/>
      <c r="L690" s="78"/>
      <c r="M690" s="78">
        <f>M691</f>
        <v>0</v>
      </c>
      <c r="N690" s="78"/>
      <c r="O690" s="78"/>
      <c r="P690" s="78"/>
      <c r="Q690" s="78"/>
      <c r="R690" s="78"/>
      <c r="S690" s="78"/>
      <c r="T690" s="134"/>
    </row>
    <row r="691" spans="2:20" s="102" customFormat="1" ht="37.5" hidden="1">
      <c r="B691" s="29"/>
      <c r="C691" s="39" t="s">
        <v>259</v>
      </c>
      <c r="D691" s="39">
        <v>929</v>
      </c>
      <c r="E691" s="135" t="s">
        <v>30</v>
      </c>
      <c r="F691" s="135" t="s">
        <v>17</v>
      </c>
      <c r="G691" s="83">
        <v>6580010850</v>
      </c>
      <c r="H691" s="84" t="s">
        <v>273</v>
      </c>
      <c r="I691" s="87">
        <f t="shared" si="265"/>
        <v>0</v>
      </c>
      <c r="J691" s="87"/>
      <c r="K691" s="87"/>
      <c r="L691" s="78"/>
      <c r="M691" s="78"/>
      <c r="N691" s="78"/>
      <c r="O691" s="78"/>
      <c r="P691" s="78"/>
      <c r="Q691" s="78"/>
      <c r="R691" s="78"/>
      <c r="S691" s="78"/>
      <c r="T691" s="134"/>
    </row>
    <row r="692" spans="2:20" s="102" customFormat="1">
      <c r="B692" s="29"/>
      <c r="C692" s="39" t="s">
        <v>82</v>
      </c>
      <c r="D692" s="39">
        <v>929</v>
      </c>
      <c r="E692" s="135" t="s">
        <v>30</v>
      </c>
      <c r="F692" s="135" t="s">
        <v>19</v>
      </c>
      <c r="G692" s="83"/>
      <c r="H692" s="84"/>
      <c r="I692" s="87">
        <f t="shared" si="265"/>
        <v>29700</v>
      </c>
      <c r="J692" s="87">
        <f t="shared" ref="J692:T695" si="271">J693</f>
        <v>61600</v>
      </c>
      <c r="K692" s="87">
        <f t="shared" si="271"/>
        <v>-31900</v>
      </c>
      <c r="L692" s="78">
        <f t="shared" si="271"/>
        <v>0</v>
      </c>
      <c r="M692" s="78">
        <f t="shared" si="271"/>
        <v>0</v>
      </c>
      <c r="N692" s="78">
        <f t="shared" si="271"/>
        <v>0</v>
      </c>
      <c r="O692" s="78">
        <f t="shared" si="271"/>
        <v>0</v>
      </c>
      <c r="P692" s="78">
        <f t="shared" si="271"/>
        <v>0</v>
      </c>
      <c r="Q692" s="78">
        <f t="shared" si="271"/>
        <v>0</v>
      </c>
      <c r="R692" s="78">
        <f t="shared" si="271"/>
        <v>0</v>
      </c>
      <c r="S692" s="78">
        <f t="shared" si="271"/>
        <v>0</v>
      </c>
      <c r="T692" s="134">
        <f t="shared" si="271"/>
        <v>0</v>
      </c>
    </row>
    <row r="693" spans="2:20" s="102" customFormat="1" ht="37.5">
      <c r="B693" s="29"/>
      <c r="C693" s="39" t="s">
        <v>229</v>
      </c>
      <c r="D693" s="39">
        <v>929</v>
      </c>
      <c r="E693" s="135" t="s">
        <v>30</v>
      </c>
      <c r="F693" s="135" t="s">
        <v>19</v>
      </c>
      <c r="G693" s="83">
        <v>6100000000</v>
      </c>
      <c r="H693" s="84"/>
      <c r="I693" s="87">
        <f t="shared" si="265"/>
        <v>29700</v>
      </c>
      <c r="J693" s="87">
        <f t="shared" si="271"/>
        <v>61600</v>
      </c>
      <c r="K693" s="87">
        <f t="shared" si="271"/>
        <v>-31900</v>
      </c>
      <c r="L693" s="78">
        <f t="shared" si="271"/>
        <v>0</v>
      </c>
      <c r="M693" s="78">
        <f t="shared" si="271"/>
        <v>0</v>
      </c>
      <c r="N693" s="78">
        <f t="shared" si="271"/>
        <v>0</v>
      </c>
      <c r="O693" s="78">
        <f t="shared" si="271"/>
        <v>0</v>
      </c>
      <c r="P693" s="78">
        <f t="shared" si="271"/>
        <v>0</v>
      </c>
      <c r="Q693" s="78">
        <f t="shared" si="271"/>
        <v>0</v>
      </c>
      <c r="R693" s="78">
        <f t="shared" si="271"/>
        <v>0</v>
      </c>
      <c r="S693" s="78">
        <f t="shared" si="271"/>
        <v>0</v>
      </c>
      <c r="T693" s="134">
        <f t="shared" si="271"/>
        <v>0</v>
      </c>
    </row>
    <row r="694" spans="2:20" s="102" customFormat="1">
      <c r="B694" s="29"/>
      <c r="C694" s="39" t="s">
        <v>230</v>
      </c>
      <c r="D694" s="39">
        <v>929</v>
      </c>
      <c r="E694" s="135" t="s">
        <v>30</v>
      </c>
      <c r="F694" s="135" t="s">
        <v>19</v>
      </c>
      <c r="G694" s="83">
        <v>6110000000</v>
      </c>
      <c r="H694" s="84"/>
      <c r="I694" s="87">
        <f t="shared" si="265"/>
        <v>29700</v>
      </c>
      <c r="J694" s="87">
        <f t="shared" si="271"/>
        <v>61600</v>
      </c>
      <c r="K694" s="87">
        <f t="shared" si="271"/>
        <v>-31900</v>
      </c>
      <c r="L694" s="78">
        <f t="shared" si="271"/>
        <v>0</v>
      </c>
      <c r="M694" s="78">
        <f t="shared" si="271"/>
        <v>0</v>
      </c>
      <c r="N694" s="78">
        <f t="shared" si="271"/>
        <v>0</v>
      </c>
      <c r="O694" s="78">
        <f t="shared" si="271"/>
        <v>0</v>
      </c>
      <c r="P694" s="78">
        <f t="shared" si="271"/>
        <v>0</v>
      </c>
      <c r="Q694" s="78">
        <f t="shared" si="271"/>
        <v>0</v>
      </c>
      <c r="R694" s="78">
        <f t="shared" si="271"/>
        <v>0</v>
      </c>
      <c r="S694" s="78">
        <f t="shared" si="271"/>
        <v>0</v>
      </c>
      <c r="T694" s="134">
        <f t="shared" si="271"/>
        <v>0</v>
      </c>
    </row>
    <row r="695" spans="2:20" s="102" customFormat="1" ht="150">
      <c r="B695" s="29"/>
      <c r="C695" s="39" t="s">
        <v>180</v>
      </c>
      <c r="D695" s="39">
        <v>929</v>
      </c>
      <c r="E695" s="135" t="s">
        <v>30</v>
      </c>
      <c r="F695" s="135" t="s">
        <v>19</v>
      </c>
      <c r="G695" s="83">
        <v>6110060820</v>
      </c>
      <c r="H695" s="84"/>
      <c r="I695" s="87">
        <f t="shared" si="265"/>
        <v>29700</v>
      </c>
      <c r="J695" s="87">
        <f t="shared" si="271"/>
        <v>61600</v>
      </c>
      <c r="K695" s="87">
        <f t="shared" si="271"/>
        <v>-31900</v>
      </c>
      <c r="L695" s="78">
        <f t="shared" si="271"/>
        <v>0</v>
      </c>
      <c r="M695" s="78">
        <f t="shared" si="271"/>
        <v>0</v>
      </c>
      <c r="N695" s="78">
        <f t="shared" si="271"/>
        <v>0</v>
      </c>
      <c r="O695" s="78">
        <f t="shared" si="271"/>
        <v>0</v>
      </c>
      <c r="P695" s="78">
        <f t="shared" si="271"/>
        <v>0</v>
      </c>
      <c r="Q695" s="78">
        <f t="shared" si="271"/>
        <v>0</v>
      </c>
      <c r="R695" s="78">
        <f t="shared" si="271"/>
        <v>0</v>
      </c>
      <c r="S695" s="78">
        <f t="shared" si="271"/>
        <v>0</v>
      </c>
      <c r="T695" s="134">
        <f t="shared" si="271"/>
        <v>0</v>
      </c>
    </row>
    <row r="696" spans="2:20" s="102" customFormat="1" ht="37.5">
      <c r="B696" s="29"/>
      <c r="C696" s="39" t="s">
        <v>152</v>
      </c>
      <c r="D696" s="39">
        <v>929</v>
      </c>
      <c r="E696" s="135" t="s">
        <v>30</v>
      </c>
      <c r="F696" s="135" t="s">
        <v>19</v>
      </c>
      <c r="G696" s="83">
        <v>6110060820</v>
      </c>
      <c r="H696" s="84" t="s">
        <v>153</v>
      </c>
      <c r="I696" s="87">
        <f t="shared" si="265"/>
        <v>29700</v>
      </c>
      <c r="J696" s="87">
        <v>61600</v>
      </c>
      <c r="K696" s="87">
        <v>-31900</v>
      </c>
      <c r="L696" s="78"/>
      <c r="M696" s="78"/>
      <c r="N696" s="78"/>
      <c r="O696" s="78"/>
      <c r="P696" s="78"/>
      <c r="Q696" s="78"/>
      <c r="R696" s="78"/>
      <c r="S696" s="78"/>
      <c r="T696" s="134"/>
    </row>
    <row r="697" spans="2:20" s="102" customFormat="1">
      <c r="B697" s="29"/>
      <c r="C697" s="39" t="s">
        <v>83</v>
      </c>
      <c r="D697" s="39">
        <v>929</v>
      </c>
      <c r="E697" s="135" t="s">
        <v>30</v>
      </c>
      <c r="F697" s="135" t="s">
        <v>21</v>
      </c>
      <c r="G697" s="83"/>
      <c r="H697" s="84"/>
      <c r="I697" s="87">
        <f t="shared" si="265"/>
        <v>177591942.80000001</v>
      </c>
      <c r="J697" s="87">
        <f>J698</f>
        <v>165446100</v>
      </c>
      <c r="K697" s="87">
        <f>K698</f>
        <v>0</v>
      </c>
      <c r="L697" s="78">
        <f t="shared" ref="L697:T697" si="272">L698+L713</f>
        <v>4200000</v>
      </c>
      <c r="M697" s="78">
        <f t="shared" si="272"/>
        <v>500000</v>
      </c>
      <c r="N697" s="78">
        <f t="shared" si="272"/>
        <v>6112412</v>
      </c>
      <c r="O697" s="78">
        <f t="shared" si="272"/>
        <v>833430.8</v>
      </c>
      <c r="P697" s="78">
        <f t="shared" si="272"/>
        <v>0</v>
      </c>
      <c r="Q697" s="78">
        <f t="shared" si="272"/>
        <v>0</v>
      </c>
      <c r="R697" s="78">
        <f t="shared" si="272"/>
        <v>500000</v>
      </c>
      <c r="S697" s="78">
        <f t="shared" si="272"/>
        <v>0</v>
      </c>
      <c r="T697" s="134">
        <f t="shared" si="272"/>
        <v>0</v>
      </c>
    </row>
    <row r="698" spans="2:20" s="102" customFormat="1" ht="37.5">
      <c r="B698" s="29"/>
      <c r="C698" s="39" t="s">
        <v>229</v>
      </c>
      <c r="D698" s="39">
        <v>929</v>
      </c>
      <c r="E698" s="135" t="s">
        <v>30</v>
      </c>
      <c r="F698" s="135" t="s">
        <v>21</v>
      </c>
      <c r="G698" s="83">
        <v>6100000000</v>
      </c>
      <c r="H698" s="84"/>
      <c r="I698" s="87">
        <f t="shared" si="265"/>
        <v>177189512</v>
      </c>
      <c r="J698" s="87">
        <f>J700+J706+J710</f>
        <v>165446100</v>
      </c>
      <c r="K698" s="87">
        <f>K700+K706+K710</f>
        <v>0</v>
      </c>
      <c r="L698" s="78">
        <f t="shared" ref="L698:T698" si="273">L699</f>
        <v>4000000</v>
      </c>
      <c r="M698" s="78">
        <f t="shared" si="273"/>
        <v>500000</v>
      </c>
      <c r="N698" s="78">
        <f t="shared" si="273"/>
        <v>6112412</v>
      </c>
      <c r="O698" s="78">
        <f t="shared" si="273"/>
        <v>631000</v>
      </c>
      <c r="P698" s="78">
        <f t="shared" si="273"/>
        <v>0</v>
      </c>
      <c r="Q698" s="78">
        <f t="shared" si="273"/>
        <v>0</v>
      </c>
      <c r="R698" s="78">
        <f t="shared" si="273"/>
        <v>500000</v>
      </c>
      <c r="S698" s="78">
        <f t="shared" si="273"/>
        <v>0</v>
      </c>
      <c r="T698" s="134">
        <f t="shared" si="273"/>
        <v>0</v>
      </c>
    </row>
    <row r="699" spans="2:20" s="102" customFormat="1">
      <c r="B699" s="29"/>
      <c r="C699" s="39" t="s">
        <v>230</v>
      </c>
      <c r="D699" s="39">
        <v>929</v>
      </c>
      <c r="E699" s="135" t="s">
        <v>30</v>
      </c>
      <c r="F699" s="135" t="s">
        <v>21</v>
      </c>
      <c r="G699" s="83">
        <v>6110000000</v>
      </c>
      <c r="H699" s="84"/>
      <c r="I699" s="87">
        <f t="shared" si="265"/>
        <v>174987712</v>
      </c>
      <c r="J699" s="87">
        <f>J700</f>
        <v>163244300</v>
      </c>
      <c r="K699" s="87">
        <f>K700</f>
        <v>0</v>
      </c>
      <c r="L699" s="78">
        <f>L700+L702+L706+L710</f>
        <v>4000000</v>
      </c>
      <c r="M699" s="78">
        <f>M700+M702+M706+M710</f>
        <v>500000</v>
      </c>
      <c r="N699" s="78">
        <f>N700+N702+N706+N710+N704+N708</f>
        <v>6112412</v>
      </c>
      <c r="O699" s="78">
        <f>O700+O702+O706+O710+O708</f>
        <v>631000</v>
      </c>
      <c r="P699" s="78">
        <f>P700+P702+P706+P710</f>
        <v>0</v>
      </c>
      <c r="Q699" s="78">
        <f>Q700+Q702+Q706+Q710</f>
        <v>0</v>
      </c>
      <c r="R699" s="78">
        <f>R700+R702+R706+R710</f>
        <v>500000</v>
      </c>
      <c r="S699" s="78">
        <f>S700+S702+S706+S710</f>
        <v>0</v>
      </c>
      <c r="T699" s="134">
        <f>T700+T702+T706+T710</f>
        <v>0</v>
      </c>
    </row>
    <row r="700" spans="2:20" s="102" customFormat="1" ht="37.5">
      <c r="B700" s="29"/>
      <c r="C700" s="39" t="s">
        <v>136</v>
      </c>
      <c r="D700" s="39">
        <v>929</v>
      </c>
      <c r="E700" s="135" t="s">
        <v>30</v>
      </c>
      <c r="F700" s="135" t="s">
        <v>21</v>
      </c>
      <c r="G700" s="83">
        <v>6110000590</v>
      </c>
      <c r="H700" s="84"/>
      <c r="I700" s="87">
        <f t="shared" si="265"/>
        <v>165244300</v>
      </c>
      <c r="J700" s="87">
        <f>J701</f>
        <v>163244300</v>
      </c>
      <c r="K700" s="87">
        <f>K701</f>
        <v>0</v>
      </c>
      <c r="L700" s="78">
        <f t="shared" ref="L700:T700" si="274">L701</f>
        <v>0</v>
      </c>
      <c r="M700" s="78">
        <f t="shared" si="274"/>
        <v>500000</v>
      </c>
      <c r="N700" s="78">
        <f t="shared" si="274"/>
        <v>1000000</v>
      </c>
      <c r="O700" s="78">
        <f t="shared" si="274"/>
        <v>0</v>
      </c>
      <c r="P700" s="78">
        <f t="shared" si="274"/>
        <v>0</v>
      </c>
      <c r="Q700" s="78">
        <f t="shared" si="274"/>
        <v>0</v>
      </c>
      <c r="R700" s="78">
        <f t="shared" si="274"/>
        <v>500000</v>
      </c>
      <c r="S700" s="78">
        <f t="shared" si="274"/>
        <v>0</v>
      </c>
      <c r="T700" s="134">
        <f t="shared" si="274"/>
        <v>0</v>
      </c>
    </row>
    <row r="701" spans="2:20" s="102" customFormat="1" ht="37.5">
      <c r="B701" s="29"/>
      <c r="C701" s="39" t="s">
        <v>177</v>
      </c>
      <c r="D701" s="39">
        <v>929</v>
      </c>
      <c r="E701" s="135" t="s">
        <v>30</v>
      </c>
      <c r="F701" s="135" t="s">
        <v>21</v>
      </c>
      <c r="G701" s="83">
        <v>6110000590</v>
      </c>
      <c r="H701" s="84" t="s">
        <v>153</v>
      </c>
      <c r="I701" s="87">
        <f t="shared" si="265"/>
        <v>165244300</v>
      </c>
      <c r="J701" s="87">
        <v>163244300</v>
      </c>
      <c r="K701" s="87"/>
      <c r="L701" s="78"/>
      <c r="M701" s="78">
        <v>500000</v>
      </c>
      <c r="N701" s="78">
        <v>1000000</v>
      </c>
      <c r="O701" s="78"/>
      <c r="P701" s="78"/>
      <c r="Q701" s="78"/>
      <c r="R701" s="78">
        <v>500000</v>
      </c>
      <c r="S701" s="78"/>
      <c r="T701" s="134"/>
    </row>
    <row r="702" spans="2:20" s="102" customFormat="1" ht="37.5">
      <c r="B702" s="29"/>
      <c r="C702" s="39" t="s">
        <v>178</v>
      </c>
      <c r="D702" s="39">
        <v>929</v>
      </c>
      <c r="E702" s="135" t="s">
        <v>30</v>
      </c>
      <c r="F702" s="135" t="s">
        <v>21</v>
      </c>
      <c r="G702" s="83">
        <v>6110009010</v>
      </c>
      <c r="H702" s="84"/>
      <c r="I702" s="87">
        <f t="shared" si="265"/>
        <v>4000000</v>
      </c>
      <c r="J702" s="87"/>
      <c r="K702" s="87"/>
      <c r="L702" s="78">
        <f t="shared" ref="L702:T702" si="275">L703</f>
        <v>4000000</v>
      </c>
      <c r="M702" s="78">
        <f t="shared" si="275"/>
        <v>0</v>
      </c>
      <c r="N702" s="78">
        <f t="shared" si="275"/>
        <v>0</v>
      </c>
      <c r="O702" s="78">
        <f t="shared" si="275"/>
        <v>0</v>
      </c>
      <c r="P702" s="78">
        <f t="shared" si="275"/>
        <v>0</v>
      </c>
      <c r="Q702" s="78">
        <f t="shared" si="275"/>
        <v>0</v>
      </c>
      <c r="R702" s="78">
        <f t="shared" si="275"/>
        <v>0</v>
      </c>
      <c r="S702" s="78">
        <f t="shared" si="275"/>
        <v>0</v>
      </c>
      <c r="T702" s="134">
        <f t="shared" si="275"/>
        <v>0</v>
      </c>
    </row>
    <row r="703" spans="2:20" s="102" customFormat="1" ht="37.5">
      <c r="B703" s="29"/>
      <c r="C703" s="39" t="s">
        <v>177</v>
      </c>
      <c r="D703" s="39">
        <v>929</v>
      </c>
      <c r="E703" s="135" t="s">
        <v>30</v>
      </c>
      <c r="F703" s="135" t="s">
        <v>21</v>
      </c>
      <c r="G703" s="83">
        <v>6110009010</v>
      </c>
      <c r="H703" s="84" t="s">
        <v>153</v>
      </c>
      <c r="I703" s="87">
        <f t="shared" si="265"/>
        <v>4000000</v>
      </c>
      <c r="J703" s="87"/>
      <c r="K703" s="87"/>
      <c r="L703" s="78">
        <v>4000000</v>
      </c>
      <c r="M703" s="78">
        <v>0</v>
      </c>
      <c r="N703" s="78">
        <v>0</v>
      </c>
      <c r="O703" s="78">
        <v>0</v>
      </c>
      <c r="P703" s="78">
        <v>0</v>
      </c>
      <c r="Q703" s="78">
        <v>0</v>
      </c>
      <c r="R703" s="78">
        <v>0</v>
      </c>
      <c r="S703" s="78">
        <v>0</v>
      </c>
      <c r="T703" s="134">
        <v>0</v>
      </c>
    </row>
    <row r="704" spans="2:20" s="102" customFormat="1" ht="168.75">
      <c r="B704" s="29"/>
      <c r="C704" s="39" t="s">
        <v>209</v>
      </c>
      <c r="D704" s="39">
        <v>929</v>
      </c>
      <c r="E704" s="135" t="s">
        <v>30</v>
      </c>
      <c r="F704" s="135" t="s">
        <v>21</v>
      </c>
      <c r="G704" s="83">
        <v>6110060740</v>
      </c>
      <c r="H704" s="84"/>
      <c r="I704" s="87">
        <f t="shared" si="265"/>
        <v>7812</v>
      </c>
      <c r="J704" s="87"/>
      <c r="K704" s="87"/>
      <c r="L704" s="78"/>
      <c r="M704" s="78"/>
      <c r="N704" s="78">
        <f>N705</f>
        <v>7812</v>
      </c>
      <c r="O704" s="78"/>
      <c r="P704" s="78"/>
      <c r="Q704" s="78"/>
      <c r="R704" s="78"/>
      <c r="S704" s="78"/>
      <c r="T704" s="134"/>
    </row>
    <row r="705" spans="2:20" s="102" customFormat="1" ht="37.5">
      <c r="B705" s="29"/>
      <c r="C705" s="39" t="s">
        <v>177</v>
      </c>
      <c r="D705" s="39">
        <v>929</v>
      </c>
      <c r="E705" s="135" t="s">
        <v>30</v>
      </c>
      <c r="F705" s="135" t="s">
        <v>21</v>
      </c>
      <c r="G705" s="83">
        <v>6110060740</v>
      </c>
      <c r="H705" s="84" t="s">
        <v>153</v>
      </c>
      <c r="I705" s="87">
        <f t="shared" si="265"/>
        <v>7812</v>
      </c>
      <c r="J705" s="87"/>
      <c r="K705" s="87"/>
      <c r="L705" s="78"/>
      <c r="M705" s="78"/>
      <c r="N705" s="78">
        <v>7812</v>
      </c>
      <c r="O705" s="78"/>
      <c r="P705" s="78"/>
      <c r="Q705" s="78"/>
      <c r="R705" s="78"/>
      <c r="S705" s="78"/>
      <c r="T705" s="134"/>
    </row>
    <row r="706" spans="2:20" s="102" customFormat="1" ht="56.25">
      <c r="B706" s="29"/>
      <c r="C706" s="39" t="s">
        <v>231</v>
      </c>
      <c r="D706" s="39">
        <v>929</v>
      </c>
      <c r="E706" s="135" t="s">
        <v>30</v>
      </c>
      <c r="F706" s="135" t="s">
        <v>21</v>
      </c>
      <c r="G706" s="83" t="s">
        <v>232</v>
      </c>
      <c r="H706" s="84"/>
      <c r="I706" s="87">
        <f t="shared" si="265"/>
        <v>1601800</v>
      </c>
      <c r="J706" s="87">
        <f t="shared" ref="J706:T706" si="276">J707</f>
        <v>1601800</v>
      </c>
      <c r="K706" s="87">
        <f t="shared" si="276"/>
        <v>0</v>
      </c>
      <c r="L706" s="78">
        <f t="shared" si="276"/>
        <v>0</v>
      </c>
      <c r="M706" s="78">
        <f t="shared" si="276"/>
        <v>0</v>
      </c>
      <c r="N706" s="78">
        <f t="shared" si="276"/>
        <v>0</v>
      </c>
      <c r="O706" s="78">
        <f t="shared" si="276"/>
        <v>0</v>
      </c>
      <c r="P706" s="78">
        <f t="shared" si="276"/>
        <v>0</v>
      </c>
      <c r="Q706" s="78">
        <f t="shared" si="276"/>
        <v>0</v>
      </c>
      <c r="R706" s="78">
        <f t="shared" si="276"/>
        <v>0</v>
      </c>
      <c r="S706" s="78">
        <f t="shared" si="276"/>
        <v>0</v>
      </c>
      <c r="T706" s="134">
        <f t="shared" si="276"/>
        <v>0</v>
      </c>
    </row>
    <row r="707" spans="2:20" s="102" customFormat="1" ht="37.5">
      <c r="B707" s="29"/>
      <c r="C707" s="39" t="s">
        <v>177</v>
      </c>
      <c r="D707" s="39">
        <v>929</v>
      </c>
      <c r="E707" s="135" t="s">
        <v>30</v>
      </c>
      <c r="F707" s="135" t="s">
        <v>21</v>
      </c>
      <c r="G707" s="83" t="s">
        <v>232</v>
      </c>
      <c r="H707" s="84" t="s">
        <v>153</v>
      </c>
      <c r="I707" s="87">
        <f t="shared" si="265"/>
        <v>1601800</v>
      </c>
      <c r="J707" s="87">
        <v>1601800</v>
      </c>
      <c r="K707" s="87"/>
      <c r="L707" s="78"/>
      <c r="M707" s="78"/>
      <c r="N707" s="78"/>
      <c r="O707" s="78"/>
      <c r="P707" s="78"/>
      <c r="Q707" s="78"/>
      <c r="R707" s="78"/>
      <c r="S707" s="78"/>
      <c r="T707" s="134"/>
    </row>
    <row r="708" spans="2:20" s="102" customFormat="1" ht="150">
      <c r="B708" s="29"/>
      <c r="C708" s="39" t="s">
        <v>233</v>
      </c>
      <c r="D708" s="39">
        <v>929</v>
      </c>
      <c r="E708" s="135" t="s">
        <v>30</v>
      </c>
      <c r="F708" s="135" t="s">
        <v>21</v>
      </c>
      <c r="G708" s="83" t="s">
        <v>234</v>
      </c>
      <c r="H708" s="84"/>
      <c r="I708" s="87">
        <f t="shared" si="265"/>
        <v>5735600</v>
      </c>
      <c r="J708" s="87"/>
      <c r="K708" s="87"/>
      <c r="L708" s="78"/>
      <c r="M708" s="78"/>
      <c r="N708" s="78">
        <f>N709</f>
        <v>5104600</v>
      </c>
      <c r="O708" s="78">
        <f>O709</f>
        <v>631000</v>
      </c>
      <c r="P708" s="78"/>
      <c r="Q708" s="78"/>
      <c r="R708" s="78"/>
      <c r="S708" s="78"/>
      <c r="T708" s="134"/>
    </row>
    <row r="709" spans="2:20" s="102" customFormat="1" ht="37.5">
      <c r="B709" s="29"/>
      <c r="C709" s="39" t="s">
        <v>177</v>
      </c>
      <c r="D709" s="39">
        <v>929</v>
      </c>
      <c r="E709" s="135" t="s">
        <v>30</v>
      </c>
      <c r="F709" s="135" t="s">
        <v>21</v>
      </c>
      <c r="G709" s="83" t="s">
        <v>234</v>
      </c>
      <c r="H709" s="84" t="s">
        <v>153</v>
      </c>
      <c r="I709" s="87">
        <f t="shared" si="265"/>
        <v>5735600</v>
      </c>
      <c r="J709" s="87"/>
      <c r="K709" s="87"/>
      <c r="L709" s="78"/>
      <c r="M709" s="78"/>
      <c r="N709" s="78">
        <v>5104600</v>
      </c>
      <c r="O709" s="78">
        <v>631000</v>
      </c>
      <c r="P709" s="78"/>
      <c r="Q709" s="78"/>
      <c r="R709" s="78"/>
      <c r="S709" s="78"/>
      <c r="T709" s="134"/>
    </row>
    <row r="710" spans="2:20" s="102" customFormat="1" ht="37.5">
      <c r="B710" s="29"/>
      <c r="C710" s="39" t="s">
        <v>235</v>
      </c>
      <c r="D710" s="39">
        <v>929</v>
      </c>
      <c r="E710" s="135" t="s">
        <v>30</v>
      </c>
      <c r="F710" s="135" t="s">
        <v>21</v>
      </c>
      <c r="G710" s="83">
        <v>6110100000</v>
      </c>
      <c r="H710" s="84"/>
      <c r="I710" s="87">
        <f t="shared" si="265"/>
        <v>600000</v>
      </c>
      <c r="J710" s="87">
        <f t="shared" ref="J710:T711" si="277">J711</f>
        <v>600000</v>
      </c>
      <c r="K710" s="87">
        <f t="shared" si="277"/>
        <v>0</v>
      </c>
      <c r="L710" s="78">
        <f t="shared" si="277"/>
        <v>0</v>
      </c>
      <c r="M710" s="78">
        <f t="shared" si="277"/>
        <v>0</v>
      </c>
      <c r="N710" s="78">
        <f t="shared" si="277"/>
        <v>0</v>
      </c>
      <c r="O710" s="78">
        <f t="shared" si="277"/>
        <v>0</v>
      </c>
      <c r="P710" s="78">
        <f t="shared" si="277"/>
        <v>0</v>
      </c>
      <c r="Q710" s="78">
        <f t="shared" si="277"/>
        <v>0</v>
      </c>
      <c r="R710" s="78">
        <f t="shared" si="277"/>
        <v>0</v>
      </c>
      <c r="S710" s="78">
        <f t="shared" si="277"/>
        <v>0</v>
      </c>
      <c r="T710" s="134">
        <f t="shared" si="277"/>
        <v>0</v>
      </c>
    </row>
    <row r="711" spans="2:20" s="102" customFormat="1" ht="37.5">
      <c r="B711" s="29"/>
      <c r="C711" s="39" t="s">
        <v>136</v>
      </c>
      <c r="D711" s="39">
        <v>929</v>
      </c>
      <c r="E711" s="135" t="s">
        <v>30</v>
      </c>
      <c r="F711" s="135" t="s">
        <v>21</v>
      </c>
      <c r="G711" s="83">
        <v>6110100590</v>
      </c>
      <c r="H711" s="84"/>
      <c r="I711" s="87">
        <f t="shared" si="265"/>
        <v>600000</v>
      </c>
      <c r="J711" s="87">
        <f t="shared" si="277"/>
        <v>600000</v>
      </c>
      <c r="K711" s="87">
        <f t="shared" si="277"/>
        <v>0</v>
      </c>
      <c r="L711" s="78">
        <f t="shared" si="277"/>
        <v>0</v>
      </c>
      <c r="M711" s="78">
        <f t="shared" si="277"/>
        <v>0</v>
      </c>
      <c r="N711" s="78">
        <f t="shared" si="277"/>
        <v>0</v>
      </c>
      <c r="O711" s="78">
        <f t="shared" si="277"/>
        <v>0</v>
      </c>
      <c r="P711" s="78">
        <f t="shared" si="277"/>
        <v>0</v>
      </c>
      <c r="Q711" s="78">
        <f t="shared" si="277"/>
        <v>0</v>
      </c>
      <c r="R711" s="78">
        <f t="shared" si="277"/>
        <v>0</v>
      </c>
      <c r="S711" s="78">
        <f t="shared" si="277"/>
        <v>0</v>
      </c>
      <c r="T711" s="134">
        <f t="shared" si="277"/>
        <v>0</v>
      </c>
    </row>
    <row r="712" spans="2:20" s="102" customFormat="1" ht="37.5">
      <c r="B712" s="29"/>
      <c r="C712" s="39" t="s">
        <v>177</v>
      </c>
      <c r="D712" s="39">
        <v>929</v>
      </c>
      <c r="E712" s="135" t="s">
        <v>30</v>
      </c>
      <c r="F712" s="135" t="s">
        <v>21</v>
      </c>
      <c r="G712" s="83">
        <v>6110100590</v>
      </c>
      <c r="H712" s="84" t="s">
        <v>153</v>
      </c>
      <c r="I712" s="87">
        <f t="shared" si="265"/>
        <v>600000</v>
      </c>
      <c r="J712" s="87">
        <v>600000</v>
      </c>
      <c r="K712" s="87"/>
      <c r="L712" s="78"/>
      <c r="M712" s="78"/>
      <c r="N712" s="78"/>
      <c r="O712" s="78"/>
      <c r="P712" s="78"/>
      <c r="Q712" s="78"/>
      <c r="R712" s="78"/>
      <c r="S712" s="78"/>
      <c r="T712" s="134"/>
    </row>
    <row r="713" spans="2:20" s="102" customFormat="1" ht="37.5">
      <c r="B713" s="29"/>
      <c r="C713" s="39" t="s">
        <v>372</v>
      </c>
      <c r="D713" s="39">
        <v>929</v>
      </c>
      <c r="E713" s="135" t="s">
        <v>30</v>
      </c>
      <c r="F713" s="135" t="s">
        <v>21</v>
      </c>
      <c r="G713" s="83">
        <v>9900000000</v>
      </c>
      <c r="H713" s="84"/>
      <c r="I713" s="87">
        <f t="shared" si="265"/>
        <v>402430.8</v>
      </c>
      <c r="J713" s="87"/>
      <c r="K713" s="87"/>
      <c r="L713" s="78">
        <f t="shared" ref="L713:N714" si="278">L714</f>
        <v>200000</v>
      </c>
      <c r="M713" s="78">
        <f t="shared" si="278"/>
        <v>0</v>
      </c>
      <c r="N713" s="78">
        <f t="shared" si="278"/>
        <v>0</v>
      </c>
      <c r="O713" s="78">
        <f>O714+O716</f>
        <v>202430.8</v>
      </c>
      <c r="P713" s="78">
        <f t="shared" ref="P713:T714" si="279">P714</f>
        <v>0</v>
      </c>
      <c r="Q713" s="78">
        <f t="shared" si="279"/>
        <v>0</v>
      </c>
      <c r="R713" s="78">
        <f t="shared" si="279"/>
        <v>0</v>
      </c>
      <c r="S713" s="78">
        <f t="shared" si="279"/>
        <v>0</v>
      </c>
      <c r="T713" s="134">
        <f t="shared" si="279"/>
        <v>0</v>
      </c>
    </row>
    <row r="714" spans="2:20" s="102" customFormat="1" ht="37.5">
      <c r="B714" s="29"/>
      <c r="C714" s="39" t="s">
        <v>375</v>
      </c>
      <c r="D714" s="39">
        <v>929</v>
      </c>
      <c r="E714" s="135" t="s">
        <v>30</v>
      </c>
      <c r="F714" s="135" t="s">
        <v>21</v>
      </c>
      <c r="G714" s="83">
        <v>9900010150</v>
      </c>
      <c r="H714" s="84"/>
      <c r="I714" s="87">
        <f t="shared" si="265"/>
        <v>200000</v>
      </c>
      <c r="J714" s="87"/>
      <c r="K714" s="87"/>
      <c r="L714" s="78">
        <f t="shared" si="278"/>
        <v>200000</v>
      </c>
      <c r="M714" s="78">
        <f t="shared" si="278"/>
        <v>0</v>
      </c>
      <c r="N714" s="78">
        <f t="shared" si="278"/>
        <v>0</v>
      </c>
      <c r="O714" s="78">
        <f>O715</f>
        <v>0</v>
      </c>
      <c r="P714" s="78">
        <f t="shared" si="279"/>
        <v>0</v>
      </c>
      <c r="Q714" s="78">
        <f t="shared" si="279"/>
        <v>0</v>
      </c>
      <c r="R714" s="78">
        <f t="shared" si="279"/>
        <v>0</v>
      </c>
      <c r="S714" s="78">
        <f t="shared" si="279"/>
        <v>0</v>
      </c>
      <c r="T714" s="134">
        <f t="shared" si="279"/>
        <v>0</v>
      </c>
    </row>
    <row r="715" spans="2:20" s="102" customFormat="1" ht="37.5">
      <c r="B715" s="29"/>
      <c r="C715" s="39" t="s">
        <v>177</v>
      </c>
      <c r="D715" s="39">
        <v>929</v>
      </c>
      <c r="E715" s="135" t="s">
        <v>30</v>
      </c>
      <c r="F715" s="135" t="s">
        <v>21</v>
      </c>
      <c r="G715" s="83">
        <v>9900010150</v>
      </c>
      <c r="H715" s="84" t="s">
        <v>153</v>
      </c>
      <c r="I715" s="87">
        <f t="shared" si="265"/>
        <v>200000</v>
      </c>
      <c r="J715" s="87"/>
      <c r="K715" s="87"/>
      <c r="L715" s="78">
        <v>200000</v>
      </c>
      <c r="M715" s="78">
        <v>0</v>
      </c>
      <c r="N715" s="78">
        <v>0</v>
      </c>
      <c r="O715" s="78">
        <v>0</v>
      </c>
      <c r="P715" s="78">
        <v>0</v>
      </c>
      <c r="Q715" s="78">
        <v>0</v>
      </c>
      <c r="R715" s="78">
        <v>0</v>
      </c>
      <c r="S715" s="78">
        <v>0</v>
      </c>
      <c r="T715" s="134">
        <v>0</v>
      </c>
    </row>
    <row r="716" spans="2:20" s="102" customFormat="1">
      <c r="B716" s="29"/>
      <c r="C716" s="39" t="s">
        <v>380</v>
      </c>
      <c r="D716" s="39">
        <v>929</v>
      </c>
      <c r="E716" s="135" t="s">
        <v>30</v>
      </c>
      <c r="F716" s="135" t="s">
        <v>21</v>
      </c>
      <c r="G716" s="83">
        <v>9900010910</v>
      </c>
      <c r="H716" s="84"/>
      <c r="I716" s="87">
        <f t="shared" si="265"/>
        <v>202430.8</v>
      </c>
      <c r="J716" s="87"/>
      <c r="K716" s="87"/>
      <c r="L716" s="78"/>
      <c r="M716" s="78"/>
      <c r="N716" s="78"/>
      <c r="O716" s="78">
        <f>O717</f>
        <v>202430.8</v>
      </c>
      <c r="P716" s="78"/>
      <c r="Q716" s="78"/>
      <c r="R716" s="78"/>
      <c r="S716" s="78"/>
      <c r="T716" s="134"/>
    </row>
    <row r="717" spans="2:20" s="102" customFormat="1" ht="37.5">
      <c r="B717" s="29"/>
      <c r="C717" s="39" t="s">
        <v>177</v>
      </c>
      <c r="D717" s="39">
        <v>929</v>
      </c>
      <c r="E717" s="135" t="s">
        <v>30</v>
      </c>
      <c r="F717" s="135" t="s">
        <v>21</v>
      </c>
      <c r="G717" s="83">
        <v>9900010910</v>
      </c>
      <c r="H717" s="84" t="s">
        <v>153</v>
      </c>
      <c r="I717" s="87">
        <f t="shared" si="265"/>
        <v>202430.8</v>
      </c>
      <c r="J717" s="87"/>
      <c r="K717" s="87"/>
      <c r="L717" s="78"/>
      <c r="M717" s="78"/>
      <c r="N717" s="78"/>
      <c r="O717" s="78">
        <v>202430.8</v>
      </c>
      <c r="P717" s="78"/>
      <c r="Q717" s="78"/>
      <c r="R717" s="78"/>
      <c r="S717" s="78"/>
      <c r="T717" s="134"/>
    </row>
    <row r="718" spans="2:20" s="102" customFormat="1">
      <c r="B718" s="29"/>
      <c r="C718" s="39" t="s">
        <v>84</v>
      </c>
      <c r="D718" s="39">
        <v>929</v>
      </c>
      <c r="E718" s="135" t="s">
        <v>30</v>
      </c>
      <c r="F718" s="135" t="s">
        <v>26</v>
      </c>
      <c r="G718" s="83"/>
      <c r="H718" s="84"/>
      <c r="I718" s="87">
        <f t="shared" si="265"/>
        <v>3774300</v>
      </c>
      <c r="J718" s="87">
        <f t="shared" ref="J718:T720" si="280">J719</f>
        <v>3774300</v>
      </c>
      <c r="K718" s="87">
        <f t="shared" si="280"/>
        <v>0</v>
      </c>
      <c r="L718" s="78">
        <f t="shared" si="280"/>
        <v>0</v>
      </c>
      <c r="M718" s="78">
        <f t="shared" si="280"/>
        <v>0</v>
      </c>
      <c r="N718" s="78">
        <f t="shared" si="280"/>
        <v>0</v>
      </c>
      <c r="O718" s="78">
        <f t="shared" si="280"/>
        <v>0</v>
      </c>
      <c r="P718" s="78">
        <f t="shared" si="280"/>
        <v>0</v>
      </c>
      <c r="Q718" s="78">
        <f t="shared" si="280"/>
        <v>0</v>
      </c>
      <c r="R718" s="78">
        <f t="shared" si="280"/>
        <v>0</v>
      </c>
      <c r="S718" s="78">
        <f t="shared" si="280"/>
        <v>0</v>
      </c>
      <c r="T718" s="134">
        <f t="shared" si="280"/>
        <v>0</v>
      </c>
    </row>
    <row r="719" spans="2:20" s="102" customFormat="1" ht="37.5">
      <c r="B719" s="29"/>
      <c r="C719" s="39" t="s">
        <v>103</v>
      </c>
      <c r="D719" s="39">
        <v>929</v>
      </c>
      <c r="E719" s="135" t="s">
        <v>30</v>
      </c>
      <c r="F719" s="135" t="s">
        <v>26</v>
      </c>
      <c r="G719" s="83">
        <v>5000000000</v>
      </c>
      <c r="H719" s="84"/>
      <c r="I719" s="87">
        <f t="shared" si="265"/>
        <v>3774300</v>
      </c>
      <c r="J719" s="87">
        <f t="shared" si="280"/>
        <v>3774300</v>
      </c>
      <c r="K719" s="87">
        <f t="shared" si="280"/>
        <v>0</v>
      </c>
      <c r="L719" s="78">
        <f t="shared" si="280"/>
        <v>0</v>
      </c>
      <c r="M719" s="78">
        <f t="shared" si="280"/>
        <v>0</v>
      </c>
      <c r="N719" s="78">
        <f t="shared" si="280"/>
        <v>0</v>
      </c>
      <c r="O719" s="78">
        <f t="shared" si="280"/>
        <v>0</v>
      </c>
      <c r="P719" s="78">
        <f t="shared" si="280"/>
        <v>0</v>
      </c>
      <c r="Q719" s="78">
        <f t="shared" si="280"/>
        <v>0</v>
      </c>
      <c r="R719" s="78">
        <f t="shared" si="280"/>
        <v>0</v>
      </c>
      <c r="S719" s="78">
        <f t="shared" si="280"/>
        <v>0</v>
      </c>
      <c r="T719" s="134">
        <f t="shared" si="280"/>
        <v>0</v>
      </c>
    </row>
    <row r="720" spans="2:20" s="102" customFormat="1" ht="37.5">
      <c r="B720" s="29"/>
      <c r="C720" s="39" t="s">
        <v>111</v>
      </c>
      <c r="D720" s="39">
        <v>929</v>
      </c>
      <c r="E720" s="135" t="s">
        <v>30</v>
      </c>
      <c r="F720" s="135" t="s">
        <v>26</v>
      </c>
      <c r="G720" s="83">
        <v>5020000000</v>
      </c>
      <c r="H720" s="84"/>
      <c r="I720" s="87">
        <f t="shared" si="265"/>
        <v>3774300</v>
      </c>
      <c r="J720" s="87">
        <f t="shared" si="280"/>
        <v>3774300</v>
      </c>
      <c r="K720" s="87">
        <f t="shared" si="280"/>
        <v>0</v>
      </c>
      <c r="L720" s="78">
        <f t="shared" si="280"/>
        <v>0</v>
      </c>
      <c r="M720" s="78">
        <f t="shared" si="280"/>
        <v>0</v>
      </c>
      <c r="N720" s="78">
        <f t="shared" si="280"/>
        <v>0</v>
      </c>
      <c r="O720" s="78">
        <f t="shared" si="280"/>
        <v>0</v>
      </c>
      <c r="P720" s="78">
        <f t="shared" si="280"/>
        <v>0</v>
      </c>
      <c r="Q720" s="78">
        <f t="shared" si="280"/>
        <v>0</v>
      </c>
      <c r="R720" s="78">
        <f t="shared" si="280"/>
        <v>0</v>
      </c>
      <c r="S720" s="78">
        <f t="shared" si="280"/>
        <v>0</v>
      </c>
      <c r="T720" s="134">
        <f t="shared" si="280"/>
        <v>0</v>
      </c>
    </row>
    <row r="721" spans="2:977" s="102" customFormat="1" ht="37.5">
      <c r="B721" s="29"/>
      <c r="C721" s="39" t="s">
        <v>431</v>
      </c>
      <c r="D721" s="39">
        <v>929</v>
      </c>
      <c r="E721" s="135" t="s">
        <v>30</v>
      </c>
      <c r="F721" s="135" t="s">
        <v>26</v>
      </c>
      <c r="G721" s="83">
        <v>5020000190</v>
      </c>
      <c r="H721" s="84"/>
      <c r="I721" s="87">
        <f t="shared" si="265"/>
        <v>3774300</v>
      </c>
      <c r="J721" s="87">
        <f t="shared" ref="J721:T721" si="281">J722+J723</f>
        <v>3774300</v>
      </c>
      <c r="K721" s="87">
        <f t="shared" si="281"/>
        <v>0</v>
      </c>
      <c r="L721" s="78">
        <f t="shared" si="281"/>
        <v>0</v>
      </c>
      <c r="M721" s="78">
        <f t="shared" si="281"/>
        <v>0</v>
      </c>
      <c r="N721" s="78">
        <f t="shared" si="281"/>
        <v>0</v>
      </c>
      <c r="O721" s="78">
        <f t="shared" si="281"/>
        <v>0</v>
      </c>
      <c r="P721" s="78">
        <f t="shared" si="281"/>
        <v>0</v>
      </c>
      <c r="Q721" s="78">
        <f t="shared" si="281"/>
        <v>0</v>
      </c>
      <c r="R721" s="78">
        <f t="shared" si="281"/>
        <v>0</v>
      </c>
      <c r="S721" s="78">
        <f t="shared" si="281"/>
        <v>0</v>
      </c>
      <c r="T721" s="134">
        <f t="shared" si="281"/>
        <v>0</v>
      </c>
    </row>
    <row r="722" spans="2:977" s="102" customFormat="1" ht="93.75">
      <c r="B722" s="29"/>
      <c r="C722" s="39" t="s">
        <v>106</v>
      </c>
      <c r="D722" s="39">
        <v>929</v>
      </c>
      <c r="E722" s="135" t="s">
        <v>30</v>
      </c>
      <c r="F722" s="135" t="s">
        <v>26</v>
      </c>
      <c r="G722" s="83">
        <v>5020000190</v>
      </c>
      <c r="H722" s="84" t="s">
        <v>107</v>
      </c>
      <c r="I722" s="87">
        <f t="shared" si="265"/>
        <v>3772300</v>
      </c>
      <c r="J722" s="87">
        <v>3772300</v>
      </c>
      <c r="K722" s="87"/>
      <c r="L722" s="78"/>
      <c r="M722" s="78"/>
      <c r="N722" s="78"/>
      <c r="O722" s="78"/>
      <c r="P722" s="78"/>
      <c r="Q722" s="78"/>
      <c r="R722" s="78"/>
      <c r="S722" s="78"/>
      <c r="T722" s="134"/>
    </row>
    <row r="723" spans="2:977" s="102" customFormat="1">
      <c r="B723" s="29"/>
      <c r="C723" s="39" t="s">
        <v>112</v>
      </c>
      <c r="D723" s="39">
        <v>929</v>
      </c>
      <c r="E723" s="135" t="s">
        <v>30</v>
      </c>
      <c r="F723" s="135" t="s">
        <v>26</v>
      </c>
      <c r="G723" s="83">
        <v>5020000190</v>
      </c>
      <c r="H723" s="84" t="s">
        <v>113</v>
      </c>
      <c r="I723" s="87">
        <f t="shared" si="265"/>
        <v>2000</v>
      </c>
      <c r="J723" s="87">
        <v>2000</v>
      </c>
      <c r="K723" s="87"/>
      <c r="L723" s="78"/>
      <c r="M723" s="78"/>
      <c r="N723" s="78"/>
      <c r="O723" s="78"/>
      <c r="P723" s="78"/>
      <c r="Q723" s="78"/>
      <c r="R723" s="78"/>
      <c r="S723" s="78"/>
      <c r="T723" s="134"/>
    </row>
    <row r="724" spans="2:977" s="113" customFormat="1" ht="56.25">
      <c r="B724" s="114" t="s">
        <v>86</v>
      </c>
      <c r="C724" s="30" t="s">
        <v>432</v>
      </c>
      <c r="D724" s="30">
        <v>934</v>
      </c>
      <c r="E724" s="138"/>
      <c r="F724" s="138"/>
      <c r="G724" s="90"/>
      <c r="H724" s="91"/>
      <c r="I724" s="128">
        <f t="shared" si="265"/>
        <v>31612100</v>
      </c>
      <c r="J724" s="128">
        <f t="shared" ref="J724:T724" si="282">J731+J725</f>
        <v>24462100</v>
      </c>
      <c r="K724" s="128">
        <f t="shared" si="282"/>
        <v>0</v>
      </c>
      <c r="L724" s="76">
        <f t="shared" si="282"/>
        <v>1650000</v>
      </c>
      <c r="M724" s="76">
        <f t="shared" si="282"/>
        <v>0</v>
      </c>
      <c r="N724" s="76">
        <f t="shared" si="282"/>
        <v>500000</v>
      </c>
      <c r="O724" s="76">
        <f t="shared" si="282"/>
        <v>0</v>
      </c>
      <c r="P724" s="76">
        <f t="shared" si="282"/>
        <v>0</v>
      </c>
      <c r="Q724" s="76">
        <f t="shared" si="282"/>
        <v>0</v>
      </c>
      <c r="R724" s="76">
        <f t="shared" si="282"/>
        <v>5000000</v>
      </c>
      <c r="S724" s="76">
        <f t="shared" si="282"/>
        <v>0</v>
      </c>
      <c r="T724" s="130">
        <f t="shared" si="282"/>
        <v>0</v>
      </c>
      <c r="AKO724" s="42"/>
    </row>
    <row r="725" spans="2:977" s="113" customFormat="1">
      <c r="B725" s="114"/>
      <c r="C725" s="39" t="s">
        <v>16</v>
      </c>
      <c r="D725" s="39">
        <v>934</v>
      </c>
      <c r="E725" s="135" t="s">
        <v>17</v>
      </c>
      <c r="F725" s="135" t="s">
        <v>88</v>
      </c>
      <c r="G725" s="83"/>
      <c r="H725" s="84"/>
      <c r="I725" s="87">
        <f t="shared" si="265"/>
        <v>600000</v>
      </c>
      <c r="J725" s="87">
        <f t="shared" ref="J725:T729" si="283">J726</f>
        <v>600000</v>
      </c>
      <c r="K725" s="87">
        <f t="shared" si="283"/>
        <v>0</v>
      </c>
      <c r="L725" s="78">
        <f t="shared" si="283"/>
        <v>0</v>
      </c>
      <c r="M725" s="78">
        <f t="shared" si="283"/>
        <v>0</v>
      </c>
      <c r="N725" s="78">
        <f t="shared" si="283"/>
        <v>0</v>
      </c>
      <c r="O725" s="78">
        <f t="shared" si="283"/>
        <v>0</v>
      </c>
      <c r="P725" s="78">
        <f t="shared" si="283"/>
        <v>0</v>
      </c>
      <c r="Q725" s="78">
        <f t="shared" si="283"/>
        <v>0</v>
      </c>
      <c r="R725" s="78">
        <f t="shared" si="283"/>
        <v>0</v>
      </c>
      <c r="S725" s="78">
        <f t="shared" si="283"/>
        <v>0</v>
      </c>
      <c r="T725" s="134">
        <f t="shared" si="283"/>
        <v>0</v>
      </c>
    </row>
    <row r="726" spans="2:977" s="113" customFormat="1">
      <c r="B726" s="114"/>
      <c r="C726" s="39" t="s">
        <v>32</v>
      </c>
      <c r="D726" s="39">
        <v>934</v>
      </c>
      <c r="E726" s="135" t="s">
        <v>17</v>
      </c>
      <c r="F726" s="135" t="s">
        <v>33</v>
      </c>
      <c r="G726" s="83"/>
      <c r="H726" s="84"/>
      <c r="I726" s="87">
        <f t="shared" si="265"/>
        <v>600000</v>
      </c>
      <c r="J726" s="87">
        <f t="shared" si="283"/>
        <v>600000</v>
      </c>
      <c r="K726" s="87">
        <f t="shared" si="283"/>
        <v>0</v>
      </c>
      <c r="L726" s="78">
        <f t="shared" si="283"/>
        <v>0</v>
      </c>
      <c r="M726" s="78">
        <f t="shared" si="283"/>
        <v>0</v>
      </c>
      <c r="N726" s="78">
        <f t="shared" si="283"/>
        <v>0</v>
      </c>
      <c r="O726" s="78">
        <f t="shared" si="283"/>
        <v>0</v>
      </c>
      <c r="P726" s="78">
        <f t="shared" si="283"/>
        <v>0</v>
      </c>
      <c r="Q726" s="78">
        <f t="shared" si="283"/>
        <v>0</v>
      </c>
      <c r="R726" s="78">
        <f t="shared" si="283"/>
        <v>0</v>
      </c>
      <c r="S726" s="78">
        <f t="shared" si="283"/>
        <v>0</v>
      </c>
      <c r="T726" s="134">
        <f t="shared" si="283"/>
        <v>0</v>
      </c>
    </row>
    <row r="727" spans="2:977" s="113" customFormat="1" ht="37.5">
      <c r="B727" s="114"/>
      <c r="C727" s="39" t="s">
        <v>103</v>
      </c>
      <c r="D727" s="39">
        <v>934</v>
      </c>
      <c r="E727" s="135" t="s">
        <v>17</v>
      </c>
      <c r="F727" s="135" t="s">
        <v>33</v>
      </c>
      <c r="G727" s="83">
        <v>500000000</v>
      </c>
      <c r="H727" s="84"/>
      <c r="I727" s="87">
        <f t="shared" si="265"/>
        <v>600000</v>
      </c>
      <c r="J727" s="87">
        <f t="shared" si="283"/>
        <v>600000</v>
      </c>
      <c r="K727" s="87">
        <f t="shared" si="283"/>
        <v>0</v>
      </c>
      <c r="L727" s="78">
        <f t="shared" si="283"/>
        <v>0</v>
      </c>
      <c r="M727" s="78">
        <f t="shared" si="283"/>
        <v>0</v>
      </c>
      <c r="N727" s="78">
        <f t="shared" si="283"/>
        <v>0</v>
      </c>
      <c r="O727" s="78">
        <f t="shared" si="283"/>
        <v>0</v>
      </c>
      <c r="P727" s="78">
        <f t="shared" si="283"/>
        <v>0</v>
      </c>
      <c r="Q727" s="78">
        <f t="shared" si="283"/>
        <v>0</v>
      </c>
      <c r="R727" s="78">
        <f t="shared" si="283"/>
        <v>0</v>
      </c>
      <c r="S727" s="78">
        <f t="shared" si="283"/>
        <v>0</v>
      </c>
      <c r="T727" s="134">
        <f t="shared" si="283"/>
        <v>0</v>
      </c>
    </row>
    <row r="728" spans="2:977" s="113" customFormat="1" ht="37.5">
      <c r="B728" s="114"/>
      <c r="C728" s="39" t="s">
        <v>122</v>
      </c>
      <c r="D728" s="39">
        <v>934</v>
      </c>
      <c r="E728" s="135" t="s">
        <v>17</v>
      </c>
      <c r="F728" s="135" t="s">
        <v>33</v>
      </c>
      <c r="G728" s="83">
        <v>5030000000</v>
      </c>
      <c r="H728" s="84"/>
      <c r="I728" s="87">
        <f t="shared" si="265"/>
        <v>600000</v>
      </c>
      <c r="J728" s="87">
        <f t="shared" si="283"/>
        <v>600000</v>
      </c>
      <c r="K728" s="87">
        <f t="shared" si="283"/>
        <v>0</v>
      </c>
      <c r="L728" s="78">
        <f t="shared" si="283"/>
        <v>0</v>
      </c>
      <c r="M728" s="78">
        <f t="shared" si="283"/>
        <v>0</v>
      </c>
      <c r="N728" s="78">
        <f t="shared" si="283"/>
        <v>0</v>
      </c>
      <c r="O728" s="78">
        <f t="shared" si="283"/>
        <v>0</v>
      </c>
      <c r="P728" s="78">
        <f t="shared" si="283"/>
        <v>0</v>
      </c>
      <c r="Q728" s="78">
        <f t="shared" si="283"/>
        <v>0</v>
      </c>
      <c r="R728" s="78">
        <f t="shared" si="283"/>
        <v>0</v>
      </c>
      <c r="S728" s="78">
        <f t="shared" si="283"/>
        <v>0</v>
      </c>
      <c r="T728" s="134">
        <f t="shared" si="283"/>
        <v>0</v>
      </c>
    </row>
    <row r="729" spans="2:977" s="113" customFormat="1" ht="37.5">
      <c r="B729" s="114"/>
      <c r="C729" s="39" t="s">
        <v>123</v>
      </c>
      <c r="D729" s="39">
        <v>934</v>
      </c>
      <c r="E729" s="135" t="s">
        <v>17</v>
      </c>
      <c r="F729" s="135" t="s">
        <v>33</v>
      </c>
      <c r="G729" s="83">
        <v>5030010030</v>
      </c>
      <c r="H729" s="84"/>
      <c r="I729" s="87">
        <f t="shared" si="265"/>
        <v>600000</v>
      </c>
      <c r="J729" s="87">
        <f t="shared" si="283"/>
        <v>600000</v>
      </c>
      <c r="K729" s="87">
        <f t="shared" si="283"/>
        <v>0</v>
      </c>
      <c r="L729" s="78">
        <f t="shared" si="283"/>
        <v>0</v>
      </c>
      <c r="M729" s="78">
        <f t="shared" si="283"/>
        <v>0</v>
      </c>
      <c r="N729" s="78">
        <f t="shared" si="283"/>
        <v>0</v>
      </c>
      <c r="O729" s="78">
        <f t="shared" si="283"/>
        <v>0</v>
      </c>
      <c r="P729" s="78">
        <f t="shared" si="283"/>
        <v>0</v>
      </c>
      <c r="Q729" s="78">
        <f t="shared" si="283"/>
        <v>0</v>
      </c>
      <c r="R729" s="78">
        <f t="shared" si="283"/>
        <v>0</v>
      </c>
      <c r="S729" s="78">
        <f t="shared" si="283"/>
        <v>0</v>
      </c>
      <c r="T729" s="134">
        <f t="shared" si="283"/>
        <v>0</v>
      </c>
    </row>
    <row r="730" spans="2:977" s="113" customFormat="1" ht="37.5">
      <c r="B730" s="114"/>
      <c r="C730" s="39" t="s">
        <v>109</v>
      </c>
      <c r="D730" s="39">
        <v>934</v>
      </c>
      <c r="E730" s="135" t="s">
        <v>17</v>
      </c>
      <c r="F730" s="135" t="s">
        <v>33</v>
      </c>
      <c r="G730" s="83">
        <v>5030010030</v>
      </c>
      <c r="H730" s="84" t="s">
        <v>110</v>
      </c>
      <c r="I730" s="87">
        <f t="shared" si="265"/>
        <v>600000</v>
      </c>
      <c r="J730" s="87">
        <v>600000</v>
      </c>
      <c r="K730" s="87"/>
      <c r="L730" s="78"/>
      <c r="M730" s="78"/>
      <c r="N730" s="78"/>
      <c r="O730" s="78"/>
      <c r="P730" s="78"/>
      <c r="Q730" s="78"/>
      <c r="R730" s="78"/>
      <c r="S730" s="78"/>
      <c r="T730" s="134"/>
    </row>
    <row r="731" spans="2:977" s="102" customFormat="1">
      <c r="B731" s="133"/>
      <c r="C731" s="39" t="s">
        <v>58</v>
      </c>
      <c r="D731" s="39">
        <v>934</v>
      </c>
      <c r="E731" s="135" t="s">
        <v>59</v>
      </c>
      <c r="F731" s="135" t="s">
        <v>88</v>
      </c>
      <c r="G731" s="83"/>
      <c r="H731" s="84"/>
      <c r="I731" s="87">
        <f t="shared" si="265"/>
        <v>31012100</v>
      </c>
      <c r="J731" s="87">
        <f t="shared" ref="J731:T731" si="284">J732+J769</f>
        <v>23862100</v>
      </c>
      <c r="K731" s="87">
        <f t="shared" si="284"/>
        <v>0</v>
      </c>
      <c r="L731" s="78">
        <f t="shared" si="284"/>
        <v>1650000</v>
      </c>
      <c r="M731" s="78">
        <f t="shared" si="284"/>
        <v>0</v>
      </c>
      <c r="N731" s="78">
        <f t="shared" si="284"/>
        <v>500000</v>
      </c>
      <c r="O731" s="78">
        <f t="shared" si="284"/>
        <v>0</v>
      </c>
      <c r="P731" s="78">
        <f t="shared" si="284"/>
        <v>0</v>
      </c>
      <c r="Q731" s="78">
        <f t="shared" si="284"/>
        <v>0</v>
      </c>
      <c r="R731" s="78">
        <f t="shared" si="284"/>
        <v>5000000</v>
      </c>
      <c r="S731" s="78">
        <f t="shared" si="284"/>
        <v>0</v>
      </c>
      <c r="T731" s="134">
        <f t="shared" si="284"/>
        <v>0</v>
      </c>
    </row>
    <row r="732" spans="2:977" s="102" customFormat="1">
      <c r="B732" s="114"/>
      <c r="C732" s="39" t="s">
        <v>63</v>
      </c>
      <c r="D732" s="39">
        <v>934</v>
      </c>
      <c r="E732" s="135" t="s">
        <v>59</v>
      </c>
      <c r="F732" s="135" t="s">
        <v>59</v>
      </c>
      <c r="G732" s="83"/>
      <c r="H732" s="84"/>
      <c r="I732" s="87">
        <f t="shared" si="265"/>
        <v>28404500</v>
      </c>
      <c r="J732" s="87">
        <f>J733+J744+J754+J758+J762</f>
        <v>21254500</v>
      </c>
      <c r="K732" s="87">
        <f>K733+K744+K754+K758+K762</f>
        <v>0</v>
      </c>
      <c r="L732" s="78">
        <f t="shared" ref="L732:T732" si="285">L733+L744+L754+L758+L762+L766</f>
        <v>1650000</v>
      </c>
      <c r="M732" s="78">
        <f t="shared" si="285"/>
        <v>0</v>
      </c>
      <c r="N732" s="78">
        <f t="shared" si="285"/>
        <v>500000</v>
      </c>
      <c r="O732" s="78">
        <f t="shared" si="285"/>
        <v>0</v>
      </c>
      <c r="P732" s="78">
        <f t="shared" si="285"/>
        <v>0</v>
      </c>
      <c r="Q732" s="78">
        <f t="shared" si="285"/>
        <v>0</v>
      </c>
      <c r="R732" s="78">
        <f t="shared" si="285"/>
        <v>5000000</v>
      </c>
      <c r="S732" s="78">
        <f t="shared" si="285"/>
        <v>0</v>
      </c>
      <c r="T732" s="134">
        <f t="shared" si="285"/>
        <v>0</v>
      </c>
    </row>
    <row r="733" spans="2:977" s="102" customFormat="1" ht="37.5">
      <c r="B733" s="114"/>
      <c r="C733" s="39" t="s">
        <v>134</v>
      </c>
      <c r="D733" s="39">
        <v>934</v>
      </c>
      <c r="E733" s="135" t="s">
        <v>59</v>
      </c>
      <c r="F733" s="135" t="s">
        <v>59</v>
      </c>
      <c r="G733" s="83">
        <v>5200000000</v>
      </c>
      <c r="H733" s="84"/>
      <c r="I733" s="87">
        <f t="shared" si="265"/>
        <v>24257800</v>
      </c>
      <c r="J733" s="87">
        <f t="shared" ref="J733:T733" si="286">J734+J739</f>
        <v>19257800</v>
      </c>
      <c r="K733" s="87">
        <f t="shared" si="286"/>
        <v>0</v>
      </c>
      <c r="L733" s="78">
        <f t="shared" si="286"/>
        <v>0</v>
      </c>
      <c r="M733" s="78">
        <f t="shared" si="286"/>
        <v>0</v>
      </c>
      <c r="N733" s="78">
        <f t="shared" si="286"/>
        <v>0</v>
      </c>
      <c r="O733" s="78">
        <f t="shared" si="286"/>
        <v>0</v>
      </c>
      <c r="P733" s="78">
        <f t="shared" si="286"/>
        <v>0</v>
      </c>
      <c r="Q733" s="78">
        <f t="shared" si="286"/>
        <v>0</v>
      </c>
      <c r="R733" s="78">
        <f t="shared" si="286"/>
        <v>5000000</v>
      </c>
      <c r="S733" s="78">
        <f t="shared" si="286"/>
        <v>0</v>
      </c>
      <c r="T733" s="134">
        <f t="shared" si="286"/>
        <v>0</v>
      </c>
    </row>
    <row r="734" spans="2:977" s="102" customFormat="1">
      <c r="B734" s="114"/>
      <c r="C734" s="39" t="s">
        <v>142</v>
      </c>
      <c r="D734" s="39">
        <v>934</v>
      </c>
      <c r="E734" s="135" t="s">
        <v>59</v>
      </c>
      <c r="F734" s="135" t="s">
        <v>59</v>
      </c>
      <c r="G734" s="83">
        <v>5270000000</v>
      </c>
      <c r="H734" s="84"/>
      <c r="I734" s="87">
        <f t="shared" si="265"/>
        <v>20130300</v>
      </c>
      <c r="J734" s="87">
        <f t="shared" ref="J734:T734" si="287">J735</f>
        <v>15130300</v>
      </c>
      <c r="K734" s="87">
        <f t="shared" si="287"/>
        <v>0</v>
      </c>
      <c r="L734" s="78">
        <f t="shared" si="287"/>
        <v>0</v>
      </c>
      <c r="M734" s="78">
        <f t="shared" si="287"/>
        <v>0</v>
      </c>
      <c r="N734" s="78">
        <f t="shared" si="287"/>
        <v>0</v>
      </c>
      <c r="O734" s="78">
        <f t="shared" si="287"/>
        <v>0</v>
      </c>
      <c r="P734" s="78">
        <f t="shared" si="287"/>
        <v>0</v>
      </c>
      <c r="Q734" s="78">
        <f t="shared" si="287"/>
        <v>0</v>
      </c>
      <c r="R734" s="78">
        <f t="shared" si="287"/>
        <v>5000000</v>
      </c>
      <c r="S734" s="78">
        <f t="shared" si="287"/>
        <v>0</v>
      </c>
      <c r="T734" s="134">
        <f t="shared" si="287"/>
        <v>0</v>
      </c>
    </row>
    <row r="735" spans="2:977" s="102" customFormat="1" ht="37.5">
      <c r="B735" s="114"/>
      <c r="C735" s="39" t="s">
        <v>136</v>
      </c>
      <c r="D735" s="39">
        <v>934</v>
      </c>
      <c r="E735" s="135" t="s">
        <v>59</v>
      </c>
      <c r="F735" s="135" t="s">
        <v>59</v>
      </c>
      <c r="G735" s="83">
        <v>5270000590</v>
      </c>
      <c r="H735" s="84"/>
      <c r="I735" s="87">
        <f t="shared" si="265"/>
        <v>20130300</v>
      </c>
      <c r="J735" s="87">
        <f t="shared" ref="J735:T735" si="288">J736+J737+J738</f>
        <v>15130300</v>
      </c>
      <c r="K735" s="87">
        <f t="shared" si="288"/>
        <v>0</v>
      </c>
      <c r="L735" s="78">
        <f t="shared" si="288"/>
        <v>0</v>
      </c>
      <c r="M735" s="78">
        <f t="shared" si="288"/>
        <v>0</v>
      </c>
      <c r="N735" s="78">
        <f t="shared" si="288"/>
        <v>0</v>
      </c>
      <c r="O735" s="78">
        <f t="shared" si="288"/>
        <v>0</v>
      </c>
      <c r="P735" s="78">
        <f t="shared" si="288"/>
        <v>0</v>
      </c>
      <c r="Q735" s="78">
        <f t="shared" si="288"/>
        <v>0</v>
      </c>
      <c r="R735" s="78">
        <f t="shared" si="288"/>
        <v>5000000</v>
      </c>
      <c r="S735" s="78">
        <f t="shared" si="288"/>
        <v>0</v>
      </c>
      <c r="T735" s="134">
        <f t="shared" si="288"/>
        <v>0</v>
      </c>
    </row>
    <row r="736" spans="2:977" s="102" customFormat="1" ht="93.75">
      <c r="B736" s="114"/>
      <c r="C736" s="39" t="s">
        <v>106</v>
      </c>
      <c r="D736" s="39">
        <v>934</v>
      </c>
      <c r="E736" s="135" t="s">
        <v>59</v>
      </c>
      <c r="F736" s="135" t="s">
        <v>59</v>
      </c>
      <c r="G736" s="83">
        <v>5270000590</v>
      </c>
      <c r="H736" s="84" t="s">
        <v>107</v>
      </c>
      <c r="I736" s="87">
        <f t="shared" si="265"/>
        <v>13567100</v>
      </c>
      <c r="J736" s="87">
        <v>13567100</v>
      </c>
      <c r="K736" s="87"/>
      <c r="L736" s="78"/>
      <c r="M736" s="78"/>
      <c r="N736" s="78"/>
      <c r="O736" s="78"/>
      <c r="P736" s="78"/>
      <c r="Q736" s="78"/>
      <c r="R736" s="78"/>
      <c r="S736" s="78"/>
      <c r="T736" s="134"/>
    </row>
    <row r="737" spans="2:20" s="102" customFormat="1" ht="37.5">
      <c r="B737" s="114"/>
      <c r="C737" s="39" t="s">
        <v>109</v>
      </c>
      <c r="D737" s="39">
        <v>934</v>
      </c>
      <c r="E737" s="135" t="s">
        <v>59</v>
      </c>
      <c r="F737" s="135" t="s">
        <v>59</v>
      </c>
      <c r="G737" s="83">
        <v>5270000590</v>
      </c>
      <c r="H737" s="84" t="s">
        <v>110</v>
      </c>
      <c r="I737" s="87">
        <f t="shared" ref="I737:I800" si="289">SUM(J737:T737)</f>
        <v>6558200</v>
      </c>
      <c r="J737" s="87">
        <v>1558200</v>
      </c>
      <c r="K737" s="87"/>
      <c r="L737" s="78"/>
      <c r="M737" s="78"/>
      <c r="N737" s="78"/>
      <c r="O737" s="78"/>
      <c r="P737" s="78"/>
      <c r="Q737" s="78"/>
      <c r="R737" s="78">
        <v>5000000</v>
      </c>
      <c r="S737" s="78"/>
      <c r="T737" s="134"/>
    </row>
    <row r="738" spans="2:20" s="102" customFormat="1">
      <c r="B738" s="114"/>
      <c r="C738" s="39" t="s">
        <v>112</v>
      </c>
      <c r="D738" s="39">
        <v>934</v>
      </c>
      <c r="E738" s="135" t="s">
        <v>59</v>
      </c>
      <c r="F738" s="135" t="s">
        <v>59</v>
      </c>
      <c r="G738" s="83">
        <v>5270000590</v>
      </c>
      <c r="H738" s="84" t="s">
        <v>113</v>
      </c>
      <c r="I738" s="87">
        <f t="shared" si="289"/>
        <v>5000</v>
      </c>
      <c r="J738" s="87">
        <v>5000</v>
      </c>
      <c r="K738" s="87"/>
      <c r="L738" s="78"/>
      <c r="M738" s="78"/>
      <c r="N738" s="78"/>
      <c r="O738" s="78"/>
      <c r="P738" s="78"/>
      <c r="Q738" s="78"/>
      <c r="R738" s="78"/>
      <c r="S738" s="78"/>
      <c r="T738" s="134"/>
    </row>
    <row r="739" spans="2:20" s="102" customFormat="1" ht="37.5">
      <c r="B739" s="114"/>
      <c r="C739" s="39" t="s">
        <v>143</v>
      </c>
      <c r="D739" s="39">
        <v>934</v>
      </c>
      <c r="E739" s="135" t="s">
        <v>59</v>
      </c>
      <c r="F739" s="135" t="s">
        <v>59</v>
      </c>
      <c r="G739" s="83">
        <v>5280000000</v>
      </c>
      <c r="H739" s="84"/>
      <c r="I739" s="87">
        <f t="shared" si="289"/>
        <v>4127500</v>
      </c>
      <c r="J739" s="87">
        <f t="shared" ref="J739:T739" si="290">J740</f>
        <v>4127500</v>
      </c>
      <c r="K739" s="87">
        <f t="shared" si="290"/>
        <v>0</v>
      </c>
      <c r="L739" s="78">
        <f t="shared" si="290"/>
        <v>0</v>
      </c>
      <c r="M739" s="78">
        <f t="shared" si="290"/>
        <v>0</v>
      </c>
      <c r="N739" s="78">
        <f t="shared" si="290"/>
        <v>0</v>
      </c>
      <c r="O739" s="78">
        <f t="shared" si="290"/>
        <v>0</v>
      </c>
      <c r="P739" s="78">
        <f t="shared" si="290"/>
        <v>0</v>
      </c>
      <c r="Q739" s="78">
        <f t="shared" si="290"/>
        <v>0</v>
      </c>
      <c r="R739" s="78">
        <f t="shared" si="290"/>
        <v>0</v>
      </c>
      <c r="S739" s="78">
        <f t="shared" si="290"/>
        <v>0</v>
      </c>
      <c r="T739" s="134">
        <f t="shared" si="290"/>
        <v>0</v>
      </c>
    </row>
    <row r="740" spans="2:20" s="102" customFormat="1" ht="37.5">
      <c r="B740" s="114"/>
      <c r="C740" s="39" t="s">
        <v>144</v>
      </c>
      <c r="D740" s="39">
        <v>934</v>
      </c>
      <c r="E740" s="135" t="s">
        <v>59</v>
      </c>
      <c r="F740" s="135" t="s">
        <v>59</v>
      </c>
      <c r="G740" s="83">
        <v>5280000590</v>
      </c>
      <c r="H740" s="84"/>
      <c r="I740" s="87">
        <f t="shared" si="289"/>
        <v>4127500</v>
      </c>
      <c r="J740" s="87">
        <f t="shared" ref="J740:T740" si="291">J741+J742+J743</f>
        <v>4127500</v>
      </c>
      <c r="K740" s="87">
        <f t="shared" si="291"/>
        <v>0</v>
      </c>
      <c r="L740" s="78">
        <f t="shared" si="291"/>
        <v>0</v>
      </c>
      <c r="M740" s="78">
        <f t="shared" si="291"/>
        <v>0</v>
      </c>
      <c r="N740" s="78">
        <f t="shared" si="291"/>
        <v>0</v>
      </c>
      <c r="O740" s="78">
        <f t="shared" si="291"/>
        <v>0</v>
      </c>
      <c r="P740" s="78">
        <f t="shared" si="291"/>
        <v>0</v>
      </c>
      <c r="Q740" s="78">
        <f t="shared" si="291"/>
        <v>0</v>
      </c>
      <c r="R740" s="78">
        <f t="shared" si="291"/>
        <v>0</v>
      </c>
      <c r="S740" s="78">
        <f t="shared" si="291"/>
        <v>0</v>
      </c>
      <c r="T740" s="134">
        <f t="shared" si="291"/>
        <v>0</v>
      </c>
    </row>
    <row r="741" spans="2:20" s="102" customFormat="1" ht="93.75">
      <c r="B741" s="114"/>
      <c r="C741" s="39" t="s">
        <v>106</v>
      </c>
      <c r="D741" s="39">
        <v>934</v>
      </c>
      <c r="E741" s="135" t="s">
        <v>59</v>
      </c>
      <c r="F741" s="135" t="s">
        <v>59</v>
      </c>
      <c r="G741" s="83">
        <v>5280000590</v>
      </c>
      <c r="H741" s="84" t="s">
        <v>107</v>
      </c>
      <c r="I741" s="87">
        <f t="shared" si="289"/>
        <v>3965500</v>
      </c>
      <c r="J741" s="87">
        <v>3965500</v>
      </c>
      <c r="K741" s="87"/>
      <c r="L741" s="78"/>
      <c r="M741" s="78"/>
      <c r="N741" s="78"/>
      <c r="O741" s="78"/>
      <c r="P741" s="78"/>
      <c r="Q741" s="78"/>
      <c r="R741" s="78"/>
      <c r="S741" s="78"/>
      <c r="T741" s="134"/>
    </row>
    <row r="742" spans="2:20" s="102" customFormat="1" ht="37.5">
      <c r="B742" s="114"/>
      <c r="C742" s="39" t="s">
        <v>109</v>
      </c>
      <c r="D742" s="39">
        <v>934</v>
      </c>
      <c r="E742" s="135" t="s">
        <v>59</v>
      </c>
      <c r="F742" s="135" t="s">
        <v>59</v>
      </c>
      <c r="G742" s="83">
        <v>5280000590</v>
      </c>
      <c r="H742" s="84" t="s">
        <v>110</v>
      </c>
      <c r="I742" s="87">
        <f t="shared" si="289"/>
        <v>161000</v>
      </c>
      <c r="J742" s="87">
        <v>161000</v>
      </c>
      <c r="K742" s="87"/>
      <c r="L742" s="78"/>
      <c r="M742" s="78"/>
      <c r="N742" s="78"/>
      <c r="O742" s="78"/>
      <c r="P742" s="78"/>
      <c r="Q742" s="78"/>
      <c r="R742" s="78"/>
      <c r="S742" s="78"/>
      <c r="T742" s="134"/>
    </row>
    <row r="743" spans="2:20" s="102" customFormat="1">
      <c r="B743" s="114"/>
      <c r="C743" s="39" t="s">
        <v>112</v>
      </c>
      <c r="D743" s="39">
        <v>934</v>
      </c>
      <c r="E743" s="135" t="s">
        <v>59</v>
      </c>
      <c r="F743" s="135" t="s">
        <v>59</v>
      </c>
      <c r="G743" s="83">
        <v>5280000590</v>
      </c>
      <c r="H743" s="84" t="s">
        <v>113</v>
      </c>
      <c r="I743" s="87">
        <f t="shared" si="289"/>
        <v>1000</v>
      </c>
      <c r="J743" s="87">
        <v>1000</v>
      </c>
      <c r="K743" s="87"/>
      <c r="L743" s="78"/>
      <c r="M743" s="78"/>
      <c r="N743" s="78"/>
      <c r="O743" s="78"/>
      <c r="P743" s="78"/>
      <c r="Q743" s="78"/>
      <c r="R743" s="78"/>
      <c r="S743" s="78"/>
      <c r="T743" s="134"/>
    </row>
    <row r="744" spans="2:20" s="102" customFormat="1" ht="37.5">
      <c r="B744" s="114"/>
      <c r="C744" s="39" t="s">
        <v>145</v>
      </c>
      <c r="D744" s="39">
        <v>934</v>
      </c>
      <c r="E744" s="135" t="s">
        <v>59</v>
      </c>
      <c r="F744" s="135" t="s">
        <v>59</v>
      </c>
      <c r="G744" s="83">
        <v>5300000000</v>
      </c>
      <c r="H744" s="84"/>
      <c r="I744" s="87">
        <f t="shared" si="289"/>
        <v>2760700</v>
      </c>
      <c r="J744" s="87">
        <f>J745</f>
        <v>760700</v>
      </c>
      <c r="K744" s="87">
        <f>K745</f>
        <v>0</v>
      </c>
      <c r="L744" s="78">
        <f t="shared" ref="L744:T744" si="292">L745+L750</f>
        <v>1500000</v>
      </c>
      <c r="M744" s="78">
        <f t="shared" si="292"/>
        <v>0</v>
      </c>
      <c r="N744" s="78">
        <f t="shared" si="292"/>
        <v>500000</v>
      </c>
      <c r="O744" s="78">
        <f t="shared" si="292"/>
        <v>0</v>
      </c>
      <c r="P744" s="78">
        <f t="shared" si="292"/>
        <v>0</v>
      </c>
      <c r="Q744" s="78">
        <f t="shared" si="292"/>
        <v>0</v>
      </c>
      <c r="R744" s="78">
        <f t="shared" si="292"/>
        <v>0</v>
      </c>
      <c r="S744" s="78">
        <f t="shared" si="292"/>
        <v>0</v>
      </c>
      <c r="T744" s="134">
        <f t="shared" si="292"/>
        <v>0</v>
      </c>
    </row>
    <row r="745" spans="2:20" s="102" customFormat="1">
      <c r="B745" s="114"/>
      <c r="C745" s="39" t="s">
        <v>146</v>
      </c>
      <c r="D745" s="39">
        <v>934</v>
      </c>
      <c r="E745" s="135" t="s">
        <v>59</v>
      </c>
      <c r="F745" s="135" t="s">
        <v>59</v>
      </c>
      <c r="G745" s="83">
        <v>5310000000</v>
      </c>
      <c r="H745" s="84"/>
      <c r="I745" s="87">
        <f t="shared" si="289"/>
        <v>1760700</v>
      </c>
      <c r="J745" s="87">
        <f>J746</f>
        <v>760700</v>
      </c>
      <c r="K745" s="87">
        <f>K746</f>
        <v>0</v>
      </c>
      <c r="L745" s="78">
        <f t="shared" ref="L745:T745" si="293">L746</f>
        <v>500000</v>
      </c>
      <c r="M745" s="78">
        <f t="shared" si="293"/>
        <v>0</v>
      </c>
      <c r="N745" s="78">
        <f t="shared" si="293"/>
        <v>500000</v>
      </c>
      <c r="O745" s="78">
        <f t="shared" si="293"/>
        <v>0</v>
      </c>
      <c r="P745" s="78">
        <f t="shared" si="293"/>
        <v>0</v>
      </c>
      <c r="Q745" s="78">
        <f t="shared" si="293"/>
        <v>0</v>
      </c>
      <c r="R745" s="78">
        <f t="shared" si="293"/>
        <v>0</v>
      </c>
      <c r="S745" s="78">
        <f t="shared" si="293"/>
        <v>0</v>
      </c>
      <c r="T745" s="134">
        <f t="shared" si="293"/>
        <v>0</v>
      </c>
    </row>
    <row r="746" spans="2:20" s="102" customFormat="1">
      <c r="B746" s="114"/>
      <c r="C746" s="39" t="s">
        <v>147</v>
      </c>
      <c r="D746" s="39">
        <v>934</v>
      </c>
      <c r="E746" s="135" t="s">
        <v>59</v>
      </c>
      <c r="F746" s="135" t="s">
        <v>59</v>
      </c>
      <c r="G746" s="83">
        <v>5310010350</v>
      </c>
      <c r="H746" s="84"/>
      <c r="I746" s="87">
        <f t="shared" si="289"/>
        <v>1760700</v>
      </c>
      <c r="J746" s="87">
        <f t="shared" ref="J746:T746" si="294">J747+J748+J749</f>
        <v>760700</v>
      </c>
      <c r="K746" s="87">
        <f t="shared" si="294"/>
        <v>0</v>
      </c>
      <c r="L746" s="78">
        <f t="shared" si="294"/>
        <v>500000</v>
      </c>
      <c r="M746" s="78">
        <f t="shared" si="294"/>
        <v>0</v>
      </c>
      <c r="N746" s="78">
        <f t="shared" si="294"/>
        <v>500000</v>
      </c>
      <c r="O746" s="78">
        <f t="shared" si="294"/>
        <v>0</v>
      </c>
      <c r="P746" s="78">
        <f t="shared" si="294"/>
        <v>0</v>
      </c>
      <c r="Q746" s="78">
        <f t="shared" si="294"/>
        <v>0</v>
      </c>
      <c r="R746" s="78">
        <f t="shared" si="294"/>
        <v>0</v>
      </c>
      <c r="S746" s="78">
        <f t="shared" si="294"/>
        <v>0</v>
      </c>
      <c r="T746" s="134">
        <f t="shared" si="294"/>
        <v>0</v>
      </c>
    </row>
    <row r="747" spans="2:20" s="102" customFormat="1" ht="93.75">
      <c r="B747" s="114"/>
      <c r="C747" s="39" t="s">
        <v>106</v>
      </c>
      <c r="D747" s="39">
        <v>934</v>
      </c>
      <c r="E747" s="135" t="s">
        <v>59</v>
      </c>
      <c r="F747" s="135" t="s">
        <v>59</v>
      </c>
      <c r="G747" s="83">
        <v>5310010350</v>
      </c>
      <c r="H747" s="84" t="s">
        <v>107</v>
      </c>
      <c r="I747" s="87">
        <f t="shared" si="289"/>
        <v>100000</v>
      </c>
      <c r="J747" s="87">
        <v>100000</v>
      </c>
      <c r="K747" s="87"/>
      <c r="L747" s="78"/>
      <c r="M747" s="78"/>
      <c r="N747" s="78"/>
      <c r="O747" s="78"/>
      <c r="P747" s="78"/>
      <c r="Q747" s="78"/>
      <c r="R747" s="78"/>
      <c r="S747" s="78"/>
      <c r="T747" s="134"/>
    </row>
    <row r="748" spans="2:20" s="102" customFormat="1" ht="37.5">
      <c r="B748" s="114"/>
      <c r="C748" s="39" t="s">
        <v>109</v>
      </c>
      <c r="D748" s="39">
        <v>934</v>
      </c>
      <c r="E748" s="135" t="s">
        <v>59</v>
      </c>
      <c r="F748" s="135" t="s">
        <v>59</v>
      </c>
      <c r="G748" s="83">
        <v>5310010350</v>
      </c>
      <c r="H748" s="84" t="s">
        <v>110</v>
      </c>
      <c r="I748" s="87">
        <f t="shared" si="289"/>
        <v>1210700</v>
      </c>
      <c r="J748" s="87">
        <v>210700</v>
      </c>
      <c r="K748" s="87"/>
      <c r="L748" s="78">
        <v>500000</v>
      </c>
      <c r="M748" s="78">
        <v>0</v>
      </c>
      <c r="N748" s="78">
        <v>500000</v>
      </c>
      <c r="O748" s="78">
        <v>0</v>
      </c>
      <c r="P748" s="78">
        <v>0</v>
      </c>
      <c r="Q748" s="78">
        <v>0</v>
      </c>
      <c r="R748" s="78">
        <v>0</v>
      </c>
      <c r="S748" s="78">
        <v>0</v>
      </c>
      <c r="T748" s="134">
        <v>0</v>
      </c>
    </row>
    <row r="749" spans="2:20" s="102" customFormat="1">
      <c r="B749" s="114"/>
      <c r="C749" s="39" t="s">
        <v>148</v>
      </c>
      <c r="D749" s="39">
        <v>934</v>
      </c>
      <c r="E749" s="135" t="s">
        <v>59</v>
      </c>
      <c r="F749" s="135" t="s">
        <v>59</v>
      </c>
      <c r="G749" s="83">
        <v>5310010350</v>
      </c>
      <c r="H749" s="84" t="s">
        <v>149</v>
      </c>
      <c r="I749" s="87">
        <f t="shared" si="289"/>
        <v>450000</v>
      </c>
      <c r="J749" s="87">
        <v>450000</v>
      </c>
      <c r="K749" s="87"/>
      <c r="L749" s="78"/>
      <c r="M749" s="78"/>
      <c r="N749" s="78"/>
      <c r="O749" s="78"/>
      <c r="P749" s="78"/>
      <c r="Q749" s="78"/>
      <c r="R749" s="78"/>
      <c r="S749" s="78"/>
      <c r="T749" s="134"/>
    </row>
    <row r="750" spans="2:20" s="102" customFormat="1">
      <c r="B750" s="114"/>
      <c r="C750" s="39" t="s">
        <v>150</v>
      </c>
      <c r="D750" s="39">
        <v>934</v>
      </c>
      <c r="E750" s="135" t="s">
        <v>59</v>
      </c>
      <c r="F750" s="135" t="s">
        <v>59</v>
      </c>
      <c r="G750" s="83">
        <v>5320000000</v>
      </c>
      <c r="H750" s="84"/>
      <c r="I750" s="87">
        <f t="shared" si="289"/>
        <v>1000000</v>
      </c>
      <c r="J750" s="87"/>
      <c r="K750" s="87"/>
      <c r="L750" s="78">
        <f t="shared" ref="L750:T750" si="295">L751</f>
        <v>1000000</v>
      </c>
      <c r="M750" s="78">
        <f t="shared" si="295"/>
        <v>0</v>
      </c>
      <c r="N750" s="78">
        <f t="shared" si="295"/>
        <v>0</v>
      </c>
      <c r="O750" s="78">
        <f t="shared" si="295"/>
        <v>0</v>
      </c>
      <c r="P750" s="78">
        <f t="shared" si="295"/>
        <v>0</v>
      </c>
      <c r="Q750" s="78">
        <f t="shared" si="295"/>
        <v>0</v>
      </c>
      <c r="R750" s="78">
        <f t="shared" si="295"/>
        <v>0</v>
      </c>
      <c r="S750" s="78">
        <f t="shared" si="295"/>
        <v>0</v>
      </c>
      <c r="T750" s="134">
        <f t="shared" si="295"/>
        <v>0</v>
      </c>
    </row>
    <row r="751" spans="2:20" s="102" customFormat="1" ht="37.5">
      <c r="B751" s="114"/>
      <c r="C751" s="39" t="s">
        <v>151</v>
      </c>
      <c r="D751" s="39">
        <v>934</v>
      </c>
      <c r="E751" s="135" t="s">
        <v>59</v>
      </c>
      <c r="F751" s="135" t="s">
        <v>59</v>
      </c>
      <c r="G751" s="83">
        <v>5320010360</v>
      </c>
      <c r="H751" s="84"/>
      <c r="I751" s="87">
        <f t="shared" si="289"/>
        <v>1000000</v>
      </c>
      <c r="J751" s="87"/>
      <c r="K751" s="87"/>
      <c r="L751" s="78">
        <f t="shared" ref="L751:T751" si="296">L752+L753</f>
        <v>1000000</v>
      </c>
      <c r="M751" s="78">
        <f t="shared" si="296"/>
        <v>0</v>
      </c>
      <c r="N751" s="78">
        <f t="shared" si="296"/>
        <v>0</v>
      </c>
      <c r="O751" s="78">
        <f t="shared" si="296"/>
        <v>0</v>
      </c>
      <c r="P751" s="78">
        <f t="shared" si="296"/>
        <v>0</v>
      </c>
      <c r="Q751" s="78">
        <f t="shared" si="296"/>
        <v>0</v>
      </c>
      <c r="R751" s="78">
        <f t="shared" si="296"/>
        <v>0</v>
      </c>
      <c r="S751" s="78">
        <f t="shared" si="296"/>
        <v>0</v>
      </c>
      <c r="T751" s="134">
        <f t="shared" si="296"/>
        <v>0</v>
      </c>
    </row>
    <row r="752" spans="2:20" s="102" customFormat="1" ht="93.75">
      <c r="B752" s="114"/>
      <c r="C752" s="39" t="s">
        <v>106</v>
      </c>
      <c r="D752" s="39">
        <v>934</v>
      </c>
      <c r="E752" s="135" t="s">
        <v>59</v>
      </c>
      <c r="F752" s="135" t="s">
        <v>59</v>
      </c>
      <c r="G752" s="83">
        <v>5320010360</v>
      </c>
      <c r="H752" s="84" t="s">
        <v>107</v>
      </c>
      <c r="I752" s="87">
        <f t="shared" si="289"/>
        <v>900000</v>
      </c>
      <c r="J752" s="87"/>
      <c r="K752" s="87"/>
      <c r="L752" s="78">
        <v>900000</v>
      </c>
      <c r="M752" s="78">
        <v>0</v>
      </c>
      <c r="N752" s="78">
        <v>0</v>
      </c>
      <c r="O752" s="78">
        <v>0</v>
      </c>
      <c r="P752" s="78">
        <v>0</v>
      </c>
      <c r="Q752" s="78">
        <v>0</v>
      </c>
      <c r="R752" s="78">
        <v>0</v>
      </c>
      <c r="S752" s="78">
        <v>0</v>
      </c>
      <c r="T752" s="134">
        <v>0</v>
      </c>
    </row>
    <row r="753" spans="2:20" s="102" customFormat="1">
      <c r="B753" s="114"/>
      <c r="C753" s="39" t="s">
        <v>112</v>
      </c>
      <c r="D753" s="39">
        <v>934</v>
      </c>
      <c r="E753" s="135" t="s">
        <v>59</v>
      </c>
      <c r="F753" s="135" t="s">
        <v>59</v>
      </c>
      <c r="G753" s="83">
        <v>5320010360</v>
      </c>
      <c r="H753" s="84" t="s">
        <v>113</v>
      </c>
      <c r="I753" s="87">
        <f t="shared" si="289"/>
        <v>100000</v>
      </c>
      <c r="J753" s="87"/>
      <c r="K753" s="87"/>
      <c r="L753" s="78">
        <v>100000</v>
      </c>
      <c r="M753" s="78">
        <v>0</v>
      </c>
      <c r="N753" s="78">
        <v>0</v>
      </c>
      <c r="O753" s="78">
        <v>0</v>
      </c>
      <c r="P753" s="78">
        <v>0</v>
      </c>
      <c r="Q753" s="78">
        <v>0</v>
      </c>
      <c r="R753" s="78">
        <v>0</v>
      </c>
      <c r="S753" s="78">
        <v>0</v>
      </c>
      <c r="T753" s="134">
        <v>0</v>
      </c>
    </row>
    <row r="754" spans="2:20" s="102" customFormat="1" ht="56.25">
      <c r="B754" s="114"/>
      <c r="C754" s="39" t="s">
        <v>317</v>
      </c>
      <c r="D754" s="39">
        <v>934</v>
      </c>
      <c r="E754" s="135" t="s">
        <v>59</v>
      </c>
      <c r="F754" s="135" t="s">
        <v>59</v>
      </c>
      <c r="G754" s="83">
        <v>6700000000</v>
      </c>
      <c r="H754" s="84"/>
      <c r="I754" s="87">
        <f t="shared" si="289"/>
        <v>100000</v>
      </c>
      <c r="J754" s="87">
        <f t="shared" ref="J754:T756" si="297">J755</f>
        <v>100000</v>
      </c>
      <c r="K754" s="87">
        <f t="shared" si="297"/>
        <v>0</v>
      </c>
      <c r="L754" s="78">
        <f t="shared" si="297"/>
        <v>0</v>
      </c>
      <c r="M754" s="78">
        <f t="shared" si="297"/>
        <v>0</v>
      </c>
      <c r="N754" s="78">
        <f t="shared" si="297"/>
        <v>0</v>
      </c>
      <c r="O754" s="78">
        <f t="shared" si="297"/>
        <v>0</v>
      </c>
      <c r="P754" s="78">
        <f t="shared" si="297"/>
        <v>0</v>
      </c>
      <c r="Q754" s="78">
        <f t="shared" si="297"/>
        <v>0</v>
      </c>
      <c r="R754" s="78">
        <f t="shared" si="297"/>
        <v>0</v>
      </c>
      <c r="S754" s="78">
        <f t="shared" si="297"/>
        <v>0</v>
      </c>
      <c r="T754" s="134">
        <f t="shared" si="297"/>
        <v>0</v>
      </c>
    </row>
    <row r="755" spans="2:20" s="102" customFormat="1" ht="37.5">
      <c r="B755" s="114"/>
      <c r="C755" s="39" t="s">
        <v>318</v>
      </c>
      <c r="D755" s="39">
        <v>934</v>
      </c>
      <c r="E755" s="135" t="s">
        <v>59</v>
      </c>
      <c r="F755" s="135" t="s">
        <v>59</v>
      </c>
      <c r="G755" s="83">
        <v>6710000000</v>
      </c>
      <c r="H755" s="84"/>
      <c r="I755" s="87">
        <f t="shared" si="289"/>
        <v>100000</v>
      </c>
      <c r="J755" s="87">
        <f t="shared" si="297"/>
        <v>100000</v>
      </c>
      <c r="K755" s="87">
        <f t="shared" si="297"/>
        <v>0</v>
      </c>
      <c r="L755" s="78">
        <f t="shared" si="297"/>
        <v>0</v>
      </c>
      <c r="M755" s="78">
        <f t="shared" si="297"/>
        <v>0</v>
      </c>
      <c r="N755" s="78">
        <f t="shared" si="297"/>
        <v>0</v>
      </c>
      <c r="O755" s="78">
        <f t="shared" si="297"/>
        <v>0</v>
      </c>
      <c r="P755" s="78">
        <f t="shared" si="297"/>
        <v>0</v>
      </c>
      <c r="Q755" s="78">
        <f t="shared" si="297"/>
        <v>0</v>
      </c>
      <c r="R755" s="78">
        <f t="shared" si="297"/>
        <v>0</v>
      </c>
      <c r="S755" s="78">
        <f t="shared" si="297"/>
        <v>0</v>
      </c>
      <c r="T755" s="134">
        <f t="shared" si="297"/>
        <v>0</v>
      </c>
    </row>
    <row r="756" spans="2:20" s="102" customFormat="1">
      <c r="B756" s="114"/>
      <c r="C756" s="39" t="s">
        <v>319</v>
      </c>
      <c r="D756" s="39">
        <v>934</v>
      </c>
      <c r="E756" s="135" t="s">
        <v>59</v>
      </c>
      <c r="F756" s="135" t="s">
        <v>59</v>
      </c>
      <c r="G756" s="83">
        <v>6710010220</v>
      </c>
      <c r="H756" s="84"/>
      <c r="I756" s="87">
        <f t="shared" si="289"/>
        <v>100000</v>
      </c>
      <c r="J756" s="87">
        <f t="shared" si="297"/>
        <v>100000</v>
      </c>
      <c r="K756" s="87">
        <f t="shared" si="297"/>
        <v>0</v>
      </c>
      <c r="L756" s="78">
        <f t="shared" si="297"/>
        <v>0</v>
      </c>
      <c r="M756" s="78">
        <f t="shared" si="297"/>
        <v>0</v>
      </c>
      <c r="N756" s="78">
        <f t="shared" si="297"/>
        <v>0</v>
      </c>
      <c r="O756" s="78">
        <f t="shared" si="297"/>
        <v>0</v>
      </c>
      <c r="P756" s="78">
        <f t="shared" si="297"/>
        <v>0</v>
      </c>
      <c r="Q756" s="78">
        <f t="shared" si="297"/>
        <v>0</v>
      </c>
      <c r="R756" s="78">
        <f t="shared" si="297"/>
        <v>0</v>
      </c>
      <c r="S756" s="78">
        <f t="shared" si="297"/>
        <v>0</v>
      </c>
      <c r="T756" s="134">
        <f t="shared" si="297"/>
        <v>0</v>
      </c>
    </row>
    <row r="757" spans="2:20" s="102" customFormat="1" ht="37.5">
      <c r="B757" s="114"/>
      <c r="C757" s="39" t="s">
        <v>109</v>
      </c>
      <c r="D757" s="39">
        <v>934</v>
      </c>
      <c r="E757" s="135" t="s">
        <v>59</v>
      </c>
      <c r="F757" s="135" t="s">
        <v>59</v>
      </c>
      <c r="G757" s="83">
        <v>6710010220</v>
      </c>
      <c r="H757" s="84" t="s">
        <v>110</v>
      </c>
      <c r="I757" s="87">
        <f t="shared" si="289"/>
        <v>100000</v>
      </c>
      <c r="J757" s="87">
        <v>100000</v>
      </c>
      <c r="K757" s="87">
        <v>0</v>
      </c>
      <c r="L757" s="78">
        <v>0</v>
      </c>
      <c r="M757" s="78">
        <v>0</v>
      </c>
      <c r="N757" s="78">
        <v>0</v>
      </c>
      <c r="O757" s="78">
        <v>0</v>
      </c>
      <c r="P757" s="78">
        <v>0</v>
      </c>
      <c r="Q757" s="78">
        <v>0</v>
      </c>
      <c r="R757" s="78">
        <v>0</v>
      </c>
      <c r="S757" s="78">
        <v>0</v>
      </c>
      <c r="T757" s="134">
        <v>0</v>
      </c>
    </row>
    <row r="758" spans="2:20" s="102" customFormat="1" ht="112.5">
      <c r="B758" s="114"/>
      <c r="C758" s="39" t="s">
        <v>327</v>
      </c>
      <c r="D758" s="39">
        <v>934</v>
      </c>
      <c r="E758" s="135" t="s">
        <v>59</v>
      </c>
      <c r="F758" s="135" t="s">
        <v>59</v>
      </c>
      <c r="G758" s="83">
        <v>6900000000</v>
      </c>
      <c r="H758" s="84"/>
      <c r="I758" s="87">
        <f t="shared" si="289"/>
        <v>120000</v>
      </c>
      <c r="J758" s="87">
        <f t="shared" ref="J758:T760" si="298">J759</f>
        <v>120000</v>
      </c>
      <c r="K758" s="87">
        <f t="shared" si="298"/>
        <v>0</v>
      </c>
      <c r="L758" s="78">
        <f t="shared" si="298"/>
        <v>0</v>
      </c>
      <c r="M758" s="78">
        <f t="shared" si="298"/>
        <v>0</v>
      </c>
      <c r="N758" s="78">
        <f t="shared" si="298"/>
        <v>0</v>
      </c>
      <c r="O758" s="78">
        <f t="shared" si="298"/>
        <v>0</v>
      </c>
      <c r="P758" s="78">
        <f t="shared" si="298"/>
        <v>0</v>
      </c>
      <c r="Q758" s="78">
        <f t="shared" si="298"/>
        <v>0</v>
      </c>
      <c r="R758" s="78">
        <f t="shared" si="298"/>
        <v>0</v>
      </c>
      <c r="S758" s="78">
        <f t="shared" si="298"/>
        <v>0</v>
      </c>
      <c r="T758" s="134">
        <f t="shared" si="298"/>
        <v>0</v>
      </c>
    </row>
    <row r="759" spans="2:20" s="102" customFormat="1" ht="37.5">
      <c r="B759" s="114"/>
      <c r="C759" s="39" t="s">
        <v>328</v>
      </c>
      <c r="D759" s="39">
        <v>934</v>
      </c>
      <c r="E759" s="135" t="s">
        <v>59</v>
      </c>
      <c r="F759" s="135" t="s">
        <v>59</v>
      </c>
      <c r="G759" s="83">
        <v>6910000000</v>
      </c>
      <c r="H759" s="84"/>
      <c r="I759" s="87">
        <f t="shared" si="289"/>
        <v>120000</v>
      </c>
      <c r="J759" s="87">
        <f t="shared" si="298"/>
        <v>120000</v>
      </c>
      <c r="K759" s="87">
        <f t="shared" si="298"/>
        <v>0</v>
      </c>
      <c r="L759" s="78">
        <f t="shared" si="298"/>
        <v>0</v>
      </c>
      <c r="M759" s="78">
        <f t="shared" si="298"/>
        <v>0</v>
      </c>
      <c r="N759" s="78">
        <f t="shared" si="298"/>
        <v>0</v>
      </c>
      <c r="O759" s="78">
        <f t="shared" si="298"/>
        <v>0</v>
      </c>
      <c r="P759" s="78">
        <f t="shared" si="298"/>
        <v>0</v>
      </c>
      <c r="Q759" s="78">
        <f t="shared" si="298"/>
        <v>0</v>
      </c>
      <c r="R759" s="78">
        <f t="shared" si="298"/>
        <v>0</v>
      </c>
      <c r="S759" s="78">
        <f t="shared" si="298"/>
        <v>0</v>
      </c>
      <c r="T759" s="134">
        <f t="shared" si="298"/>
        <v>0</v>
      </c>
    </row>
    <row r="760" spans="2:20" s="102" customFormat="1" ht="112.5">
      <c r="B760" s="114"/>
      <c r="C760" s="39" t="s">
        <v>329</v>
      </c>
      <c r="D760" s="39">
        <v>934</v>
      </c>
      <c r="E760" s="135" t="s">
        <v>59</v>
      </c>
      <c r="F760" s="135" t="s">
        <v>59</v>
      </c>
      <c r="G760" s="83">
        <v>6910010500</v>
      </c>
      <c r="H760" s="84"/>
      <c r="I760" s="87">
        <f t="shared" si="289"/>
        <v>120000</v>
      </c>
      <c r="J760" s="87">
        <f t="shared" si="298"/>
        <v>120000</v>
      </c>
      <c r="K760" s="87">
        <f t="shared" si="298"/>
        <v>0</v>
      </c>
      <c r="L760" s="78">
        <f t="shared" si="298"/>
        <v>0</v>
      </c>
      <c r="M760" s="78">
        <f t="shared" si="298"/>
        <v>0</v>
      </c>
      <c r="N760" s="78">
        <f t="shared" si="298"/>
        <v>0</v>
      </c>
      <c r="O760" s="78">
        <f t="shared" si="298"/>
        <v>0</v>
      </c>
      <c r="P760" s="78">
        <f t="shared" si="298"/>
        <v>0</v>
      </c>
      <c r="Q760" s="78">
        <f t="shared" si="298"/>
        <v>0</v>
      </c>
      <c r="R760" s="78">
        <f t="shared" si="298"/>
        <v>0</v>
      </c>
      <c r="S760" s="78">
        <f t="shared" si="298"/>
        <v>0</v>
      </c>
      <c r="T760" s="134">
        <f t="shared" si="298"/>
        <v>0</v>
      </c>
    </row>
    <row r="761" spans="2:20" s="102" customFormat="1" ht="37.5">
      <c r="B761" s="114"/>
      <c r="C761" s="39" t="s">
        <v>109</v>
      </c>
      <c r="D761" s="39">
        <v>934</v>
      </c>
      <c r="E761" s="135" t="s">
        <v>59</v>
      </c>
      <c r="F761" s="135" t="s">
        <v>59</v>
      </c>
      <c r="G761" s="83">
        <v>6910010500</v>
      </c>
      <c r="H761" s="84" t="s">
        <v>110</v>
      </c>
      <c r="I761" s="87">
        <f t="shared" si="289"/>
        <v>120000</v>
      </c>
      <c r="J761" s="87">
        <v>120000</v>
      </c>
      <c r="K761" s="87">
        <v>0</v>
      </c>
      <c r="L761" s="78">
        <v>0</v>
      </c>
      <c r="M761" s="78">
        <v>0</v>
      </c>
      <c r="N761" s="78">
        <v>0</v>
      </c>
      <c r="O761" s="78">
        <v>0</v>
      </c>
      <c r="P761" s="78">
        <v>0</v>
      </c>
      <c r="Q761" s="78">
        <v>0</v>
      </c>
      <c r="R761" s="78">
        <v>0</v>
      </c>
      <c r="S761" s="78">
        <v>0</v>
      </c>
      <c r="T761" s="134">
        <v>0</v>
      </c>
    </row>
    <row r="762" spans="2:20" s="102" customFormat="1" ht="37.5">
      <c r="B762" s="114"/>
      <c r="C762" s="39" t="s">
        <v>343</v>
      </c>
      <c r="D762" s="39">
        <v>934</v>
      </c>
      <c r="E762" s="135" t="s">
        <v>59</v>
      </c>
      <c r="F762" s="135" t="s">
        <v>59</v>
      </c>
      <c r="G762" s="83">
        <v>7100000000</v>
      </c>
      <c r="H762" s="84"/>
      <c r="I762" s="87">
        <f t="shared" si="289"/>
        <v>1016000</v>
      </c>
      <c r="J762" s="87">
        <f t="shared" ref="J762:T764" si="299">J763</f>
        <v>1016000</v>
      </c>
      <c r="K762" s="87">
        <f t="shared" si="299"/>
        <v>0</v>
      </c>
      <c r="L762" s="78">
        <f t="shared" si="299"/>
        <v>0</v>
      </c>
      <c r="M762" s="78">
        <f t="shared" si="299"/>
        <v>0</v>
      </c>
      <c r="N762" s="78">
        <f t="shared" si="299"/>
        <v>0</v>
      </c>
      <c r="O762" s="78">
        <f t="shared" si="299"/>
        <v>0</v>
      </c>
      <c r="P762" s="78">
        <f t="shared" si="299"/>
        <v>0</v>
      </c>
      <c r="Q762" s="78">
        <f t="shared" si="299"/>
        <v>0</v>
      </c>
      <c r="R762" s="78">
        <f t="shared" si="299"/>
        <v>0</v>
      </c>
      <c r="S762" s="78">
        <f t="shared" si="299"/>
        <v>0</v>
      </c>
      <c r="T762" s="134">
        <f t="shared" si="299"/>
        <v>0</v>
      </c>
    </row>
    <row r="763" spans="2:20" s="102" customFormat="1" ht="56.25">
      <c r="B763" s="114"/>
      <c r="C763" s="39" t="s">
        <v>344</v>
      </c>
      <c r="D763" s="39">
        <v>934</v>
      </c>
      <c r="E763" s="135" t="s">
        <v>59</v>
      </c>
      <c r="F763" s="135" t="s">
        <v>59</v>
      </c>
      <c r="G763" s="83">
        <v>7110000000</v>
      </c>
      <c r="H763" s="84"/>
      <c r="I763" s="87">
        <f t="shared" si="289"/>
        <v>1016000</v>
      </c>
      <c r="J763" s="87">
        <f t="shared" si="299"/>
        <v>1016000</v>
      </c>
      <c r="K763" s="87">
        <f t="shared" si="299"/>
        <v>0</v>
      </c>
      <c r="L763" s="78">
        <f t="shared" si="299"/>
        <v>0</v>
      </c>
      <c r="M763" s="78">
        <f t="shared" si="299"/>
        <v>0</v>
      </c>
      <c r="N763" s="78">
        <f t="shared" si="299"/>
        <v>0</v>
      </c>
      <c r="O763" s="78">
        <f t="shared" si="299"/>
        <v>0</v>
      </c>
      <c r="P763" s="78">
        <f t="shared" si="299"/>
        <v>0</v>
      </c>
      <c r="Q763" s="78">
        <f t="shared" si="299"/>
        <v>0</v>
      </c>
      <c r="R763" s="78">
        <f t="shared" si="299"/>
        <v>0</v>
      </c>
      <c r="S763" s="78">
        <f t="shared" si="299"/>
        <v>0</v>
      </c>
      <c r="T763" s="134">
        <f t="shared" si="299"/>
        <v>0</v>
      </c>
    </row>
    <row r="764" spans="2:20" s="102" customFormat="1" ht="37.5">
      <c r="B764" s="114"/>
      <c r="C764" s="39" t="s">
        <v>345</v>
      </c>
      <c r="D764" s="39">
        <v>934</v>
      </c>
      <c r="E764" s="135" t="s">
        <v>59</v>
      </c>
      <c r="F764" s="135" t="s">
        <v>59</v>
      </c>
      <c r="G764" s="83">
        <v>7110010610</v>
      </c>
      <c r="H764" s="84"/>
      <c r="I764" s="87">
        <f t="shared" si="289"/>
        <v>1016000</v>
      </c>
      <c r="J764" s="87">
        <f t="shared" si="299"/>
        <v>1016000</v>
      </c>
      <c r="K764" s="87">
        <f t="shared" si="299"/>
        <v>0</v>
      </c>
      <c r="L764" s="78">
        <f t="shared" si="299"/>
        <v>0</v>
      </c>
      <c r="M764" s="78">
        <f t="shared" si="299"/>
        <v>0</v>
      </c>
      <c r="N764" s="78">
        <f t="shared" si="299"/>
        <v>0</v>
      </c>
      <c r="O764" s="78">
        <f t="shared" si="299"/>
        <v>0</v>
      </c>
      <c r="P764" s="78">
        <f t="shared" si="299"/>
        <v>0</v>
      </c>
      <c r="Q764" s="78">
        <f t="shared" si="299"/>
        <v>0</v>
      </c>
      <c r="R764" s="78">
        <f t="shared" si="299"/>
        <v>0</v>
      </c>
      <c r="S764" s="78">
        <f t="shared" si="299"/>
        <v>0</v>
      </c>
      <c r="T764" s="134">
        <f t="shared" si="299"/>
        <v>0</v>
      </c>
    </row>
    <row r="765" spans="2:20" s="102" customFormat="1" ht="37.5">
      <c r="B765" s="114"/>
      <c r="C765" s="39" t="s">
        <v>109</v>
      </c>
      <c r="D765" s="39">
        <v>934</v>
      </c>
      <c r="E765" s="135" t="s">
        <v>59</v>
      </c>
      <c r="F765" s="135" t="s">
        <v>59</v>
      </c>
      <c r="G765" s="83">
        <v>7110010610</v>
      </c>
      <c r="H765" s="84" t="s">
        <v>110</v>
      </c>
      <c r="I765" s="87">
        <f t="shared" si="289"/>
        <v>1016000</v>
      </c>
      <c r="J765" s="87">
        <v>1016000</v>
      </c>
      <c r="K765" s="87">
        <v>0</v>
      </c>
      <c r="L765" s="78">
        <v>0</v>
      </c>
      <c r="M765" s="78">
        <v>0</v>
      </c>
      <c r="N765" s="78">
        <v>0</v>
      </c>
      <c r="O765" s="78">
        <v>0</v>
      </c>
      <c r="P765" s="78">
        <v>0</v>
      </c>
      <c r="Q765" s="78">
        <v>0</v>
      </c>
      <c r="R765" s="78">
        <v>0</v>
      </c>
      <c r="S765" s="78">
        <v>0</v>
      </c>
      <c r="T765" s="134">
        <v>0</v>
      </c>
    </row>
    <row r="766" spans="2:20" s="102" customFormat="1" ht="37.5">
      <c r="B766" s="114"/>
      <c r="C766" s="39" t="s">
        <v>372</v>
      </c>
      <c r="D766" s="39">
        <v>934</v>
      </c>
      <c r="E766" s="135" t="s">
        <v>59</v>
      </c>
      <c r="F766" s="135" t="s">
        <v>59</v>
      </c>
      <c r="G766" s="83">
        <v>9900000000</v>
      </c>
      <c r="H766" s="84"/>
      <c r="I766" s="87">
        <f t="shared" si="289"/>
        <v>150000</v>
      </c>
      <c r="J766" s="87"/>
      <c r="K766" s="87"/>
      <c r="L766" s="78">
        <f t="shared" ref="L766:T767" si="300">L767</f>
        <v>150000</v>
      </c>
      <c r="M766" s="78">
        <f t="shared" si="300"/>
        <v>0</v>
      </c>
      <c r="N766" s="78">
        <f t="shared" si="300"/>
        <v>0</v>
      </c>
      <c r="O766" s="78">
        <f t="shared" si="300"/>
        <v>0</v>
      </c>
      <c r="P766" s="78">
        <f t="shared" si="300"/>
        <v>0</v>
      </c>
      <c r="Q766" s="78">
        <f t="shared" si="300"/>
        <v>0</v>
      </c>
      <c r="R766" s="78">
        <f t="shared" si="300"/>
        <v>0</v>
      </c>
      <c r="S766" s="78">
        <f t="shared" si="300"/>
        <v>0</v>
      </c>
      <c r="T766" s="134">
        <f t="shared" si="300"/>
        <v>0</v>
      </c>
    </row>
    <row r="767" spans="2:20" s="102" customFormat="1" ht="37.5">
      <c r="B767" s="114"/>
      <c r="C767" s="39" t="s">
        <v>375</v>
      </c>
      <c r="D767" s="39">
        <v>934</v>
      </c>
      <c r="E767" s="135" t="s">
        <v>59</v>
      </c>
      <c r="F767" s="135" t="s">
        <v>59</v>
      </c>
      <c r="G767" s="83">
        <v>9900010150</v>
      </c>
      <c r="H767" s="84"/>
      <c r="I767" s="87">
        <f t="shared" si="289"/>
        <v>150000</v>
      </c>
      <c r="J767" s="87"/>
      <c r="K767" s="87"/>
      <c r="L767" s="78">
        <f t="shared" si="300"/>
        <v>150000</v>
      </c>
      <c r="M767" s="78">
        <f t="shared" si="300"/>
        <v>0</v>
      </c>
      <c r="N767" s="78">
        <f t="shared" si="300"/>
        <v>0</v>
      </c>
      <c r="O767" s="78">
        <f t="shared" si="300"/>
        <v>0</v>
      </c>
      <c r="P767" s="78">
        <f t="shared" si="300"/>
        <v>0</v>
      </c>
      <c r="Q767" s="78">
        <f t="shared" si="300"/>
        <v>0</v>
      </c>
      <c r="R767" s="78">
        <f t="shared" si="300"/>
        <v>0</v>
      </c>
      <c r="S767" s="78">
        <f t="shared" si="300"/>
        <v>0</v>
      </c>
      <c r="T767" s="134">
        <f t="shared" si="300"/>
        <v>0</v>
      </c>
    </row>
    <row r="768" spans="2:20" s="102" customFormat="1" ht="37.5">
      <c r="B768" s="114"/>
      <c r="C768" s="39" t="s">
        <v>109</v>
      </c>
      <c r="D768" s="39">
        <v>934</v>
      </c>
      <c r="E768" s="135" t="s">
        <v>59</v>
      </c>
      <c r="F768" s="135" t="s">
        <v>59</v>
      </c>
      <c r="G768" s="83">
        <v>9900010150</v>
      </c>
      <c r="H768" s="84" t="s">
        <v>110</v>
      </c>
      <c r="I768" s="87">
        <f t="shared" si="289"/>
        <v>150000</v>
      </c>
      <c r="J768" s="87"/>
      <c r="K768" s="87"/>
      <c r="L768" s="78">
        <v>150000</v>
      </c>
      <c r="M768" s="78">
        <v>0</v>
      </c>
      <c r="N768" s="78">
        <v>0</v>
      </c>
      <c r="O768" s="78">
        <v>0</v>
      </c>
      <c r="P768" s="78">
        <v>0</v>
      </c>
      <c r="Q768" s="78">
        <v>0</v>
      </c>
      <c r="R768" s="78">
        <v>0</v>
      </c>
      <c r="S768" s="78">
        <v>0</v>
      </c>
      <c r="T768" s="134">
        <v>0</v>
      </c>
    </row>
    <row r="769" spans="2:977" s="102" customFormat="1">
      <c r="B769" s="114"/>
      <c r="C769" s="39" t="s">
        <v>64</v>
      </c>
      <c r="D769" s="39">
        <v>934</v>
      </c>
      <c r="E769" s="135" t="s">
        <v>59</v>
      </c>
      <c r="F769" s="135" t="s">
        <v>38</v>
      </c>
      <c r="G769" s="83"/>
      <c r="H769" s="84"/>
      <c r="I769" s="87">
        <f t="shared" si="289"/>
        <v>2607600</v>
      </c>
      <c r="J769" s="87">
        <f t="shared" ref="J769:T771" si="301">J770</f>
        <v>2607600</v>
      </c>
      <c r="K769" s="87">
        <f t="shared" si="301"/>
        <v>0</v>
      </c>
      <c r="L769" s="78">
        <f t="shared" si="301"/>
        <v>0</v>
      </c>
      <c r="M769" s="78">
        <f t="shared" si="301"/>
        <v>0</v>
      </c>
      <c r="N769" s="78">
        <f t="shared" si="301"/>
        <v>0</v>
      </c>
      <c r="O769" s="78">
        <f t="shared" si="301"/>
        <v>0</v>
      </c>
      <c r="P769" s="78">
        <f t="shared" si="301"/>
        <v>0</v>
      </c>
      <c r="Q769" s="78">
        <f t="shared" si="301"/>
        <v>0</v>
      </c>
      <c r="R769" s="78">
        <f t="shared" si="301"/>
        <v>0</v>
      </c>
      <c r="S769" s="78">
        <f t="shared" si="301"/>
        <v>0</v>
      </c>
      <c r="T769" s="134">
        <f t="shared" si="301"/>
        <v>0</v>
      </c>
    </row>
    <row r="770" spans="2:977" s="102" customFormat="1" ht="37.5">
      <c r="B770" s="114"/>
      <c r="C770" s="39" t="s">
        <v>103</v>
      </c>
      <c r="D770" s="39">
        <v>934</v>
      </c>
      <c r="E770" s="135" t="s">
        <v>59</v>
      </c>
      <c r="F770" s="135" t="s">
        <v>38</v>
      </c>
      <c r="G770" s="83">
        <v>5000000000</v>
      </c>
      <c r="H770" s="84"/>
      <c r="I770" s="87">
        <f t="shared" si="289"/>
        <v>2607600</v>
      </c>
      <c r="J770" s="87">
        <f t="shared" si="301"/>
        <v>2607600</v>
      </c>
      <c r="K770" s="87">
        <f t="shared" si="301"/>
        <v>0</v>
      </c>
      <c r="L770" s="78">
        <f t="shared" si="301"/>
        <v>0</v>
      </c>
      <c r="M770" s="78">
        <f t="shared" si="301"/>
        <v>0</v>
      </c>
      <c r="N770" s="78">
        <f t="shared" si="301"/>
        <v>0</v>
      </c>
      <c r="O770" s="78">
        <f t="shared" si="301"/>
        <v>0</v>
      </c>
      <c r="P770" s="78">
        <f t="shared" si="301"/>
        <v>0</v>
      </c>
      <c r="Q770" s="78">
        <f t="shared" si="301"/>
        <v>0</v>
      </c>
      <c r="R770" s="78">
        <f t="shared" si="301"/>
        <v>0</v>
      </c>
      <c r="S770" s="78">
        <f t="shared" si="301"/>
        <v>0</v>
      </c>
      <c r="T770" s="134">
        <f t="shared" si="301"/>
        <v>0</v>
      </c>
    </row>
    <row r="771" spans="2:977" s="102" customFormat="1" ht="37.5">
      <c r="B771" s="114"/>
      <c r="C771" s="39" t="s">
        <v>111</v>
      </c>
      <c r="D771" s="39">
        <v>934</v>
      </c>
      <c r="E771" s="135" t="s">
        <v>59</v>
      </c>
      <c r="F771" s="135" t="s">
        <v>38</v>
      </c>
      <c r="G771" s="83">
        <v>5020000000</v>
      </c>
      <c r="H771" s="84"/>
      <c r="I771" s="87">
        <f t="shared" si="289"/>
        <v>2607600</v>
      </c>
      <c r="J771" s="87">
        <f t="shared" si="301"/>
        <v>2607600</v>
      </c>
      <c r="K771" s="87">
        <f t="shared" si="301"/>
        <v>0</v>
      </c>
      <c r="L771" s="78">
        <f t="shared" si="301"/>
        <v>0</v>
      </c>
      <c r="M771" s="78">
        <f t="shared" si="301"/>
        <v>0</v>
      </c>
      <c r="N771" s="78">
        <f t="shared" si="301"/>
        <v>0</v>
      </c>
      <c r="O771" s="78">
        <f t="shared" si="301"/>
        <v>0</v>
      </c>
      <c r="P771" s="78">
        <f t="shared" si="301"/>
        <v>0</v>
      </c>
      <c r="Q771" s="78">
        <f t="shared" si="301"/>
        <v>0</v>
      </c>
      <c r="R771" s="78">
        <f t="shared" si="301"/>
        <v>0</v>
      </c>
      <c r="S771" s="78">
        <f t="shared" si="301"/>
        <v>0</v>
      </c>
      <c r="T771" s="134">
        <f t="shared" si="301"/>
        <v>0</v>
      </c>
    </row>
    <row r="772" spans="2:977" s="102" customFormat="1" ht="37.5">
      <c r="B772" s="114"/>
      <c r="C772" s="39" t="s">
        <v>431</v>
      </c>
      <c r="D772" s="39">
        <v>934</v>
      </c>
      <c r="E772" s="135" t="s">
        <v>59</v>
      </c>
      <c r="F772" s="135" t="s">
        <v>38</v>
      </c>
      <c r="G772" s="83">
        <v>5020000190</v>
      </c>
      <c r="H772" s="84"/>
      <c r="I772" s="87">
        <f t="shared" si="289"/>
        <v>2607600</v>
      </c>
      <c r="J772" s="87">
        <f t="shared" ref="J772:T772" si="302">J773+J774</f>
        <v>2607600</v>
      </c>
      <c r="K772" s="87">
        <f t="shared" si="302"/>
        <v>0</v>
      </c>
      <c r="L772" s="78">
        <f t="shared" si="302"/>
        <v>0</v>
      </c>
      <c r="M772" s="78">
        <f t="shared" si="302"/>
        <v>0</v>
      </c>
      <c r="N772" s="78">
        <f t="shared" si="302"/>
        <v>0</v>
      </c>
      <c r="O772" s="78">
        <f t="shared" si="302"/>
        <v>0</v>
      </c>
      <c r="P772" s="78">
        <f t="shared" si="302"/>
        <v>0</v>
      </c>
      <c r="Q772" s="78">
        <f t="shared" si="302"/>
        <v>0</v>
      </c>
      <c r="R772" s="78">
        <f t="shared" si="302"/>
        <v>0</v>
      </c>
      <c r="S772" s="78">
        <f t="shared" si="302"/>
        <v>0</v>
      </c>
      <c r="T772" s="134">
        <f t="shared" si="302"/>
        <v>0</v>
      </c>
    </row>
    <row r="773" spans="2:977" s="102" customFormat="1" ht="93.75">
      <c r="B773" s="114"/>
      <c r="C773" s="39" t="s">
        <v>106</v>
      </c>
      <c r="D773" s="39">
        <v>934</v>
      </c>
      <c r="E773" s="135" t="s">
        <v>59</v>
      </c>
      <c r="F773" s="135" t="s">
        <v>38</v>
      </c>
      <c r="G773" s="83">
        <v>5020000190</v>
      </c>
      <c r="H773" s="84" t="s">
        <v>107</v>
      </c>
      <c r="I773" s="87">
        <f t="shared" si="289"/>
        <v>2606600</v>
      </c>
      <c r="J773" s="87">
        <v>2606600</v>
      </c>
      <c r="K773" s="87"/>
      <c r="L773" s="78"/>
      <c r="M773" s="78"/>
      <c r="N773" s="78"/>
      <c r="O773" s="78"/>
      <c r="P773" s="78"/>
      <c r="Q773" s="78"/>
      <c r="R773" s="78"/>
      <c r="S773" s="78"/>
      <c r="T773" s="134"/>
    </row>
    <row r="774" spans="2:977" s="102" customFormat="1">
      <c r="B774" s="114"/>
      <c r="C774" s="39" t="s">
        <v>112</v>
      </c>
      <c r="D774" s="39">
        <v>934</v>
      </c>
      <c r="E774" s="135" t="s">
        <v>59</v>
      </c>
      <c r="F774" s="135" t="s">
        <v>38</v>
      </c>
      <c r="G774" s="83">
        <v>5020000190</v>
      </c>
      <c r="H774" s="84" t="s">
        <v>113</v>
      </c>
      <c r="I774" s="87">
        <f t="shared" si="289"/>
        <v>1000</v>
      </c>
      <c r="J774" s="87">
        <v>1000</v>
      </c>
      <c r="K774" s="87"/>
      <c r="L774" s="78"/>
      <c r="M774" s="78"/>
      <c r="N774" s="78"/>
      <c r="O774" s="78"/>
      <c r="P774" s="78"/>
      <c r="Q774" s="78"/>
      <c r="R774" s="78"/>
      <c r="S774" s="78"/>
      <c r="T774" s="134"/>
    </row>
    <row r="775" spans="2:977" s="113" customFormat="1" ht="75">
      <c r="B775" s="114" t="s">
        <v>222</v>
      </c>
      <c r="C775" s="30" t="s">
        <v>433</v>
      </c>
      <c r="D775" s="30">
        <v>953</v>
      </c>
      <c r="E775" s="138"/>
      <c r="F775" s="138"/>
      <c r="G775" s="90"/>
      <c r="H775" s="91"/>
      <c r="I775" s="128">
        <f t="shared" si="289"/>
        <v>109891900</v>
      </c>
      <c r="J775" s="128">
        <f t="shared" ref="J775:T775" si="303">J782+J776</f>
        <v>105461100</v>
      </c>
      <c r="K775" s="128">
        <f t="shared" si="303"/>
        <v>0</v>
      </c>
      <c r="L775" s="76">
        <f t="shared" si="303"/>
        <v>0</v>
      </c>
      <c r="M775" s="76">
        <f t="shared" si="303"/>
        <v>0</v>
      </c>
      <c r="N775" s="76">
        <f t="shared" si="303"/>
        <v>0</v>
      </c>
      <c r="O775" s="76">
        <f t="shared" si="303"/>
        <v>0</v>
      </c>
      <c r="P775" s="76">
        <f t="shared" si="303"/>
        <v>0</v>
      </c>
      <c r="Q775" s="76">
        <f t="shared" si="303"/>
        <v>0</v>
      </c>
      <c r="R775" s="76">
        <f t="shared" si="303"/>
        <v>0</v>
      </c>
      <c r="S775" s="76">
        <f t="shared" si="303"/>
        <v>4430800</v>
      </c>
      <c r="T775" s="130">
        <f t="shared" si="303"/>
        <v>0</v>
      </c>
      <c r="AKO775" s="42"/>
    </row>
    <row r="776" spans="2:977" s="102" customFormat="1">
      <c r="B776" s="133"/>
      <c r="C776" s="39" t="s">
        <v>58</v>
      </c>
      <c r="D776" s="135">
        <v>953</v>
      </c>
      <c r="E776" s="135" t="s">
        <v>59</v>
      </c>
      <c r="F776" s="135" t="s">
        <v>88</v>
      </c>
      <c r="G776" s="83"/>
      <c r="H776" s="84"/>
      <c r="I776" s="87">
        <f t="shared" si="289"/>
        <v>275300</v>
      </c>
      <c r="J776" s="87">
        <f t="shared" ref="J776:T780" si="304">J777</f>
        <v>284300</v>
      </c>
      <c r="K776" s="87">
        <f t="shared" si="304"/>
        <v>0</v>
      </c>
      <c r="L776" s="78">
        <f t="shared" si="304"/>
        <v>0</v>
      </c>
      <c r="M776" s="78">
        <f t="shared" si="304"/>
        <v>0</v>
      </c>
      <c r="N776" s="78">
        <f t="shared" si="304"/>
        <v>0</v>
      </c>
      <c r="O776" s="78">
        <f t="shared" si="304"/>
        <v>0</v>
      </c>
      <c r="P776" s="78">
        <f t="shared" si="304"/>
        <v>0</v>
      </c>
      <c r="Q776" s="78">
        <f t="shared" si="304"/>
        <v>0</v>
      </c>
      <c r="R776" s="78">
        <f t="shared" si="304"/>
        <v>0</v>
      </c>
      <c r="S776" s="78">
        <f t="shared" si="304"/>
        <v>-9000</v>
      </c>
      <c r="T776" s="134">
        <f t="shared" si="304"/>
        <v>0</v>
      </c>
    </row>
    <row r="777" spans="2:977" s="102" customFormat="1">
      <c r="B777" s="133"/>
      <c r="C777" s="39" t="s">
        <v>63</v>
      </c>
      <c r="D777" s="135">
        <v>953</v>
      </c>
      <c r="E777" s="135" t="s">
        <v>59</v>
      </c>
      <c r="F777" s="135" t="s">
        <v>59</v>
      </c>
      <c r="G777" s="83"/>
      <c r="H777" s="84"/>
      <c r="I777" s="87">
        <f t="shared" si="289"/>
        <v>275300</v>
      </c>
      <c r="J777" s="87">
        <f t="shared" si="304"/>
        <v>284300</v>
      </c>
      <c r="K777" s="87">
        <f t="shared" si="304"/>
        <v>0</v>
      </c>
      <c r="L777" s="78">
        <f t="shared" si="304"/>
        <v>0</v>
      </c>
      <c r="M777" s="78">
        <f t="shared" si="304"/>
        <v>0</v>
      </c>
      <c r="N777" s="78">
        <f t="shared" si="304"/>
        <v>0</v>
      </c>
      <c r="O777" s="78">
        <f t="shared" si="304"/>
        <v>0</v>
      </c>
      <c r="P777" s="78">
        <f t="shared" si="304"/>
        <v>0</v>
      </c>
      <c r="Q777" s="78">
        <f t="shared" si="304"/>
        <v>0</v>
      </c>
      <c r="R777" s="78">
        <f t="shared" si="304"/>
        <v>0</v>
      </c>
      <c r="S777" s="78">
        <f t="shared" si="304"/>
        <v>-9000</v>
      </c>
      <c r="T777" s="134">
        <f t="shared" si="304"/>
        <v>0</v>
      </c>
    </row>
    <row r="778" spans="2:977" s="102" customFormat="1" ht="37.5">
      <c r="B778" s="133"/>
      <c r="C778" s="39" t="s">
        <v>154</v>
      </c>
      <c r="D778" s="135">
        <v>953</v>
      </c>
      <c r="E778" s="135" t="s">
        <v>59</v>
      </c>
      <c r="F778" s="135" t="s">
        <v>59</v>
      </c>
      <c r="G778" s="83">
        <v>5400000000</v>
      </c>
      <c r="H778" s="84"/>
      <c r="I778" s="87">
        <f t="shared" si="289"/>
        <v>275300</v>
      </c>
      <c r="J778" s="87">
        <f t="shared" si="304"/>
        <v>284300</v>
      </c>
      <c r="K778" s="87">
        <f t="shared" si="304"/>
        <v>0</v>
      </c>
      <c r="L778" s="78">
        <f t="shared" si="304"/>
        <v>0</v>
      </c>
      <c r="M778" s="78">
        <f t="shared" si="304"/>
        <v>0</v>
      </c>
      <c r="N778" s="78">
        <f t="shared" si="304"/>
        <v>0</v>
      </c>
      <c r="O778" s="78">
        <f t="shared" si="304"/>
        <v>0</v>
      </c>
      <c r="P778" s="78">
        <f t="shared" si="304"/>
        <v>0</v>
      </c>
      <c r="Q778" s="78">
        <f t="shared" si="304"/>
        <v>0</v>
      </c>
      <c r="R778" s="78">
        <f t="shared" si="304"/>
        <v>0</v>
      </c>
      <c r="S778" s="78">
        <f t="shared" si="304"/>
        <v>-9000</v>
      </c>
      <c r="T778" s="134">
        <f t="shared" si="304"/>
        <v>0</v>
      </c>
    </row>
    <row r="779" spans="2:977" s="102" customFormat="1">
      <c r="B779" s="133"/>
      <c r="C779" s="39" t="s">
        <v>155</v>
      </c>
      <c r="D779" s="135">
        <v>953</v>
      </c>
      <c r="E779" s="135" t="s">
        <v>59</v>
      </c>
      <c r="F779" s="135" t="s">
        <v>59</v>
      </c>
      <c r="G779" s="83">
        <v>5410000000</v>
      </c>
      <c r="H779" s="84"/>
      <c r="I779" s="87">
        <f t="shared" si="289"/>
        <v>275300</v>
      </c>
      <c r="J779" s="87">
        <f t="shared" si="304"/>
        <v>284300</v>
      </c>
      <c r="K779" s="87">
        <f t="shared" si="304"/>
        <v>0</v>
      </c>
      <c r="L779" s="78">
        <f t="shared" si="304"/>
        <v>0</v>
      </c>
      <c r="M779" s="78">
        <f t="shared" si="304"/>
        <v>0</v>
      </c>
      <c r="N779" s="78">
        <f t="shared" si="304"/>
        <v>0</v>
      </c>
      <c r="O779" s="78">
        <f t="shared" si="304"/>
        <v>0</v>
      </c>
      <c r="P779" s="78">
        <f t="shared" si="304"/>
        <v>0</v>
      </c>
      <c r="Q779" s="78">
        <f t="shared" si="304"/>
        <v>0</v>
      </c>
      <c r="R779" s="78">
        <f t="shared" si="304"/>
        <v>0</v>
      </c>
      <c r="S779" s="78">
        <f t="shared" si="304"/>
        <v>-9000</v>
      </c>
      <c r="T779" s="134">
        <f t="shared" si="304"/>
        <v>0</v>
      </c>
    </row>
    <row r="780" spans="2:977" s="102" customFormat="1" ht="131.25">
      <c r="B780" s="133"/>
      <c r="C780" s="39" t="s">
        <v>158</v>
      </c>
      <c r="D780" s="135">
        <v>953</v>
      </c>
      <c r="E780" s="135" t="s">
        <v>59</v>
      </c>
      <c r="F780" s="135" t="s">
        <v>59</v>
      </c>
      <c r="G780" s="83">
        <v>5410069120</v>
      </c>
      <c r="H780" s="84"/>
      <c r="I780" s="87">
        <f t="shared" si="289"/>
        <v>275300</v>
      </c>
      <c r="J780" s="87">
        <f t="shared" si="304"/>
        <v>284300</v>
      </c>
      <c r="K780" s="87">
        <f t="shared" si="304"/>
        <v>0</v>
      </c>
      <c r="L780" s="78">
        <f t="shared" si="304"/>
        <v>0</v>
      </c>
      <c r="M780" s="78">
        <f t="shared" si="304"/>
        <v>0</v>
      </c>
      <c r="N780" s="78">
        <f t="shared" si="304"/>
        <v>0</v>
      </c>
      <c r="O780" s="78">
        <f t="shared" si="304"/>
        <v>0</v>
      </c>
      <c r="P780" s="78">
        <f t="shared" si="304"/>
        <v>0</v>
      </c>
      <c r="Q780" s="78">
        <f t="shared" si="304"/>
        <v>0</v>
      </c>
      <c r="R780" s="78">
        <f t="shared" si="304"/>
        <v>0</v>
      </c>
      <c r="S780" s="78">
        <f t="shared" si="304"/>
        <v>-9000</v>
      </c>
      <c r="T780" s="134">
        <f t="shared" si="304"/>
        <v>0</v>
      </c>
    </row>
    <row r="781" spans="2:977" s="102" customFormat="1" ht="37.5">
      <c r="B781" s="133"/>
      <c r="C781" s="39" t="s">
        <v>109</v>
      </c>
      <c r="D781" s="135">
        <v>953</v>
      </c>
      <c r="E781" s="135" t="s">
        <v>59</v>
      </c>
      <c r="F781" s="135" t="s">
        <v>59</v>
      </c>
      <c r="G781" s="83">
        <v>5410069120</v>
      </c>
      <c r="H781" s="84" t="s">
        <v>110</v>
      </c>
      <c r="I781" s="87">
        <f t="shared" si="289"/>
        <v>275300</v>
      </c>
      <c r="J781" s="87">
        <v>284300</v>
      </c>
      <c r="K781" s="87"/>
      <c r="L781" s="78"/>
      <c r="M781" s="78"/>
      <c r="N781" s="78"/>
      <c r="O781" s="78"/>
      <c r="P781" s="78"/>
      <c r="Q781" s="78"/>
      <c r="R781" s="78"/>
      <c r="S781" s="78">
        <v>-9000</v>
      </c>
      <c r="T781" s="134"/>
    </row>
    <row r="782" spans="2:977" s="102" customFormat="1">
      <c r="B782" s="133"/>
      <c r="C782" s="39" t="s">
        <v>75</v>
      </c>
      <c r="D782" s="39">
        <v>953</v>
      </c>
      <c r="E782" s="135" t="s">
        <v>40</v>
      </c>
      <c r="F782" s="135" t="s">
        <v>88</v>
      </c>
      <c r="G782" s="83"/>
      <c r="H782" s="84"/>
      <c r="I782" s="87">
        <f t="shared" si="289"/>
        <v>109616600</v>
      </c>
      <c r="J782" s="87">
        <f t="shared" ref="J782:T782" si="305">J783+J794</f>
        <v>105176800</v>
      </c>
      <c r="K782" s="87">
        <f t="shared" si="305"/>
        <v>0</v>
      </c>
      <c r="L782" s="78">
        <f t="shared" si="305"/>
        <v>0</v>
      </c>
      <c r="M782" s="78">
        <f t="shared" si="305"/>
        <v>0</v>
      </c>
      <c r="N782" s="78">
        <f t="shared" si="305"/>
        <v>0</v>
      </c>
      <c r="O782" s="78">
        <f t="shared" si="305"/>
        <v>0</v>
      </c>
      <c r="P782" s="78">
        <f t="shared" si="305"/>
        <v>0</v>
      </c>
      <c r="Q782" s="78">
        <f t="shared" si="305"/>
        <v>0</v>
      </c>
      <c r="R782" s="78">
        <f t="shared" si="305"/>
        <v>0</v>
      </c>
      <c r="S782" s="78">
        <f t="shared" si="305"/>
        <v>4439800</v>
      </c>
      <c r="T782" s="134">
        <f t="shared" si="305"/>
        <v>0</v>
      </c>
    </row>
    <row r="783" spans="2:977" s="102" customFormat="1">
      <c r="B783" s="35"/>
      <c r="C783" s="39" t="s">
        <v>77</v>
      </c>
      <c r="D783" s="135">
        <v>953</v>
      </c>
      <c r="E783" s="131">
        <v>10</v>
      </c>
      <c r="F783" s="135" t="s">
        <v>24</v>
      </c>
      <c r="G783" s="83"/>
      <c r="H783" s="35"/>
      <c r="I783" s="87">
        <f t="shared" si="289"/>
        <v>96158500</v>
      </c>
      <c r="J783" s="87">
        <f t="shared" ref="J783:T784" si="306">J784</f>
        <v>91568700</v>
      </c>
      <c r="K783" s="87">
        <f t="shared" si="306"/>
        <v>0</v>
      </c>
      <c r="L783" s="78">
        <f t="shared" si="306"/>
        <v>0</v>
      </c>
      <c r="M783" s="78">
        <f t="shared" si="306"/>
        <v>0</v>
      </c>
      <c r="N783" s="78">
        <f t="shared" si="306"/>
        <v>0</v>
      </c>
      <c r="O783" s="78">
        <f t="shared" si="306"/>
        <v>0</v>
      </c>
      <c r="P783" s="78">
        <f t="shared" si="306"/>
        <v>0</v>
      </c>
      <c r="Q783" s="78">
        <f t="shared" si="306"/>
        <v>0</v>
      </c>
      <c r="R783" s="78">
        <f t="shared" si="306"/>
        <v>0</v>
      </c>
      <c r="S783" s="78">
        <f t="shared" si="306"/>
        <v>4589800</v>
      </c>
      <c r="T783" s="134">
        <f t="shared" si="306"/>
        <v>0</v>
      </c>
    </row>
    <row r="784" spans="2:977" s="102" customFormat="1" ht="37.5">
      <c r="B784" s="35"/>
      <c r="C784" s="39" t="s">
        <v>154</v>
      </c>
      <c r="D784" s="135">
        <v>953</v>
      </c>
      <c r="E784" s="131">
        <v>10</v>
      </c>
      <c r="F784" s="135" t="s">
        <v>24</v>
      </c>
      <c r="G784" s="83">
        <v>5400000000</v>
      </c>
      <c r="H784" s="35"/>
      <c r="I784" s="87">
        <f t="shared" si="289"/>
        <v>96158500</v>
      </c>
      <c r="J784" s="87">
        <f t="shared" si="306"/>
        <v>91568700</v>
      </c>
      <c r="K784" s="87">
        <f t="shared" si="306"/>
        <v>0</v>
      </c>
      <c r="L784" s="78">
        <f t="shared" si="306"/>
        <v>0</v>
      </c>
      <c r="M784" s="78">
        <f t="shared" si="306"/>
        <v>0</v>
      </c>
      <c r="N784" s="78">
        <f t="shared" si="306"/>
        <v>0</v>
      </c>
      <c r="O784" s="78">
        <f t="shared" si="306"/>
        <v>0</v>
      </c>
      <c r="P784" s="78">
        <f t="shared" si="306"/>
        <v>0</v>
      </c>
      <c r="Q784" s="78">
        <f t="shared" si="306"/>
        <v>0</v>
      </c>
      <c r="R784" s="78">
        <f t="shared" si="306"/>
        <v>0</v>
      </c>
      <c r="S784" s="78">
        <f t="shared" si="306"/>
        <v>4589800</v>
      </c>
      <c r="T784" s="134">
        <f t="shared" si="306"/>
        <v>0</v>
      </c>
    </row>
    <row r="785" spans="1:20" s="102" customFormat="1">
      <c r="B785" s="114"/>
      <c r="C785" s="39" t="s">
        <v>155</v>
      </c>
      <c r="D785" s="39">
        <v>953</v>
      </c>
      <c r="E785" s="135" t="s">
        <v>40</v>
      </c>
      <c r="F785" s="135" t="s">
        <v>24</v>
      </c>
      <c r="G785" s="83">
        <v>5410000000</v>
      </c>
      <c r="H785" s="89"/>
      <c r="I785" s="87">
        <f t="shared" si="289"/>
        <v>96158500</v>
      </c>
      <c r="J785" s="87">
        <f t="shared" ref="J785:T785" si="307">J786+J788+J790+J792</f>
        <v>91568700</v>
      </c>
      <c r="K785" s="87">
        <f t="shared" si="307"/>
        <v>0</v>
      </c>
      <c r="L785" s="78">
        <f t="shared" si="307"/>
        <v>0</v>
      </c>
      <c r="M785" s="78">
        <f t="shared" si="307"/>
        <v>0</v>
      </c>
      <c r="N785" s="78">
        <f t="shared" si="307"/>
        <v>0</v>
      </c>
      <c r="O785" s="78">
        <f t="shared" si="307"/>
        <v>0</v>
      </c>
      <c r="P785" s="78">
        <f t="shared" si="307"/>
        <v>0</v>
      </c>
      <c r="Q785" s="78">
        <f t="shared" si="307"/>
        <v>0</v>
      </c>
      <c r="R785" s="78">
        <f t="shared" si="307"/>
        <v>0</v>
      </c>
      <c r="S785" s="78">
        <f t="shared" si="307"/>
        <v>4589800</v>
      </c>
      <c r="T785" s="134">
        <f t="shared" si="307"/>
        <v>0</v>
      </c>
    </row>
    <row r="786" spans="1:20" s="102" customFormat="1" ht="112.5">
      <c r="B786" s="114"/>
      <c r="C786" s="39" t="s">
        <v>156</v>
      </c>
      <c r="D786" s="39">
        <v>953</v>
      </c>
      <c r="E786" s="135" t="s">
        <v>40</v>
      </c>
      <c r="F786" s="135" t="s">
        <v>24</v>
      </c>
      <c r="G786" s="83">
        <v>5410069100</v>
      </c>
      <c r="H786" s="89"/>
      <c r="I786" s="87">
        <f t="shared" si="289"/>
        <v>54201700</v>
      </c>
      <c r="J786" s="87">
        <f t="shared" ref="J786:T786" si="308">J787</f>
        <v>51959700</v>
      </c>
      <c r="K786" s="87">
        <f t="shared" si="308"/>
        <v>0</v>
      </c>
      <c r="L786" s="78">
        <f t="shared" si="308"/>
        <v>0</v>
      </c>
      <c r="M786" s="78">
        <f t="shared" si="308"/>
        <v>0</v>
      </c>
      <c r="N786" s="78">
        <f t="shared" si="308"/>
        <v>0</v>
      </c>
      <c r="O786" s="78">
        <f t="shared" si="308"/>
        <v>0</v>
      </c>
      <c r="P786" s="78">
        <f t="shared" si="308"/>
        <v>0</v>
      </c>
      <c r="Q786" s="78">
        <f t="shared" si="308"/>
        <v>0</v>
      </c>
      <c r="R786" s="78">
        <f t="shared" si="308"/>
        <v>0</v>
      </c>
      <c r="S786" s="78">
        <f t="shared" si="308"/>
        <v>2242000</v>
      </c>
      <c r="T786" s="134">
        <f t="shared" si="308"/>
        <v>0</v>
      </c>
    </row>
    <row r="787" spans="1:20" s="102" customFormat="1">
      <c r="B787" s="114"/>
      <c r="C787" s="39" t="s">
        <v>148</v>
      </c>
      <c r="D787" s="39">
        <v>953</v>
      </c>
      <c r="E787" s="135" t="s">
        <v>40</v>
      </c>
      <c r="F787" s="135" t="s">
        <v>24</v>
      </c>
      <c r="G787" s="83">
        <v>5410069100</v>
      </c>
      <c r="H787" s="89">
        <v>300</v>
      </c>
      <c r="I787" s="87">
        <f t="shared" si="289"/>
        <v>54201700</v>
      </c>
      <c r="J787" s="87">
        <v>51959700</v>
      </c>
      <c r="K787" s="87"/>
      <c r="L787" s="78"/>
      <c r="M787" s="78"/>
      <c r="N787" s="78"/>
      <c r="O787" s="78"/>
      <c r="P787" s="78"/>
      <c r="Q787" s="78"/>
      <c r="R787" s="78"/>
      <c r="S787" s="78">
        <v>2242000</v>
      </c>
      <c r="T787" s="134"/>
    </row>
    <row r="788" spans="1:20" s="102" customFormat="1" ht="75">
      <c r="B788" s="114"/>
      <c r="C788" s="39" t="s">
        <v>157</v>
      </c>
      <c r="D788" s="39">
        <v>953</v>
      </c>
      <c r="E788" s="135" t="s">
        <v>40</v>
      </c>
      <c r="F788" s="135" t="s">
        <v>24</v>
      </c>
      <c r="G788" s="83">
        <v>5410069110</v>
      </c>
      <c r="H788" s="89"/>
      <c r="I788" s="87">
        <f t="shared" si="289"/>
        <v>387100</v>
      </c>
      <c r="J788" s="87">
        <f t="shared" ref="J788:T788" si="309">J789</f>
        <v>378500</v>
      </c>
      <c r="K788" s="87">
        <f t="shared" si="309"/>
        <v>0</v>
      </c>
      <c r="L788" s="78">
        <f t="shared" si="309"/>
        <v>0</v>
      </c>
      <c r="M788" s="78">
        <f t="shared" si="309"/>
        <v>0</v>
      </c>
      <c r="N788" s="78">
        <f t="shared" si="309"/>
        <v>0</v>
      </c>
      <c r="O788" s="78">
        <f t="shared" si="309"/>
        <v>0</v>
      </c>
      <c r="P788" s="78">
        <f t="shared" si="309"/>
        <v>0</v>
      </c>
      <c r="Q788" s="78">
        <f t="shared" si="309"/>
        <v>0</v>
      </c>
      <c r="R788" s="78">
        <f t="shared" si="309"/>
        <v>0</v>
      </c>
      <c r="S788" s="78">
        <f t="shared" si="309"/>
        <v>8600</v>
      </c>
      <c r="T788" s="134">
        <f t="shared" si="309"/>
        <v>0</v>
      </c>
    </row>
    <row r="789" spans="1:20" s="102" customFormat="1">
      <c r="B789" s="114"/>
      <c r="C789" s="39" t="s">
        <v>148</v>
      </c>
      <c r="D789" s="39">
        <v>953</v>
      </c>
      <c r="E789" s="135" t="s">
        <v>40</v>
      </c>
      <c r="F789" s="135" t="s">
        <v>24</v>
      </c>
      <c r="G789" s="83">
        <v>5410069110</v>
      </c>
      <c r="H789" s="89">
        <v>300</v>
      </c>
      <c r="I789" s="87">
        <f t="shared" si="289"/>
        <v>387100</v>
      </c>
      <c r="J789" s="87">
        <v>378500</v>
      </c>
      <c r="K789" s="87"/>
      <c r="L789" s="78"/>
      <c r="M789" s="78"/>
      <c r="N789" s="78"/>
      <c r="O789" s="78"/>
      <c r="P789" s="78"/>
      <c r="Q789" s="78"/>
      <c r="R789" s="78"/>
      <c r="S789" s="78">
        <v>8600</v>
      </c>
      <c r="T789" s="134"/>
    </row>
    <row r="790" spans="1:20" s="102" customFormat="1" ht="80.099999999999994" customHeight="1">
      <c r="B790" s="114"/>
      <c r="C790" s="39" t="s">
        <v>159</v>
      </c>
      <c r="D790" s="39">
        <v>953</v>
      </c>
      <c r="E790" s="135" t="s">
        <v>40</v>
      </c>
      <c r="F790" s="135" t="s">
        <v>24</v>
      </c>
      <c r="G790" s="83">
        <v>5410069130</v>
      </c>
      <c r="H790" s="89"/>
      <c r="I790" s="87">
        <f t="shared" si="289"/>
        <v>41140600</v>
      </c>
      <c r="J790" s="87">
        <f t="shared" ref="J790:T790" si="310">J791</f>
        <v>38843600</v>
      </c>
      <c r="K790" s="87">
        <f t="shared" si="310"/>
        <v>0</v>
      </c>
      <c r="L790" s="78">
        <f t="shared" si="310"/>
        <v>0</v>
      </c>
      <c r="M790" s="78">
        <f t="shared" si="310"/>
        <v>0</v>
      </c>
      <c r="N790" s="78">
        <f t="shared" si="310"/>
        <v>0</v>
      </c>
      <c r="O790" s="78">
        <f t="shared" si="310"/>
        <v>0</v>
      </c>
      <c r="P790" s="78">
        <f t="shared" si="310"/>
        <v>0</v>
      </c>
      <c r="Q790" s="78">
        <f t="shared" si="310"/>
        <v>0</v>
      </c>
      <c r="R790" s="78">
        <f t="shared" si="310"/>
        <v>0</v>
      </c>
      <c r="S790" s="78">
        <f t="shared" si="310"/>
        <v>2297000</v>
      </c>
      <c r="T790" s="134">
        <f t="shared" si="310"/>
        <v>0</v>
      </c>
    </row>
    <row r="791" spans="1:20" s="102" customFormat="1">
      <c r="B791" s="114"/>
      <c r="C791" s="39" t="s">
        <v>148</v>
      </c>
      <c r="D791" s="39">
        <v>953</v>
      </c>
      <c r="E791" s="135" t="s">
        <v>40</v>
      </c>
      <c r="F791" s="135" t="s">
        <v>24</v>
      </c>
      <c r="G791" s="83">
        <v>5410069130</v>
      </c>
      <c r="H791" s="89">
        <v>300</v>
      </c>
      <c r="I791" s="87">
        <f t="shared" si="289"/>
        <v>41140600</v>
      </c>
      <c r="J791" s="87">
        <v>38843600</v>
      </c>
      <c r="K791" s="87"/>
      <c r="L791" s="78"/>
      <c r="M791" s="78"/>
      <c r="N791" s="78"/>
      <c r="O791" s="78"/>
      <c r="P791" s="78"/>
      <c r="Q791" s="78"/>
      <c r="R791" s="78"/>
      <c r="S791" s="78">
        <v>2297000</v>
      </c>
      <c r="T791" s="134"/>
    </row>
    <row r="792" spans="1:20" s="102" customFormat="1" ht="82.35" customHeight="1">
      <c r="B792" s="114"/>
      <c r="C792" s="39" t="s">
        <v>160</v>
      </c>
      <c r="D792" s="39">
        <v>953</v>
      </c>
      <c r="E792" s="135" t="s">
        <v>40</v>
      </c>
      <c r="F792" s="135" t="s">
        <v>24</v>
      </c>
      <c r="G792" s="83">
        <v>5410069140</v>
      </c>
      <c r="H792" s="89"/>
      <c r="I792" s="87">
        <f t="shared" si="289"/>
        <v>429100</v>
      </c>
      <c r="J792" s="87">
        <f t="shared" ref="J792:T792" si="311">J793</f>
        <v>386900</v>
      </c>
      <c r="K792" s="87">
        <f t="shared" si="311"/>
        <v>0</v>
      </c>
      <c r="L792" s="78">
        <f t="shared" si="311"/>
        <v>0</v>
      </c>
      <c r="M792" s="78">
        <f t="shared" si="311"/>
        <v>0</v>
      </c>
      <c r="N792" s="78">
        <f t="shared" si="311"/>
        <v>0</v>
      </c>
      <c r="O792" s="78">
        <f t="shared" si="311"/>
        <v>0</v>
      </c>
      <c r="P792" s="78">
        <f t="shared" si="311"/>
        <v>0</v>
      </c>
      <c r="Q792" s="78">
        <f t="shared" si="311"/>
        <v>0</v>
      </c>
      <c r="R792" s="78">
        <f t="shared" si="311"/>
        <v>0</v>
      </c>
      <c r="S792" s="78">
        <f t="shared" si="311"/>
        <v>42200</v>
      </c>
      <c r="T792" s="134">
        <f t="shared" si="311"/>
        <v>0</v>
      </c>
    </row>
    <row r="793" spans="1:20" s="102" customFormat="1">
      <c r="B793" s="114"/>
      <c r="C793" s="39" t="s">
        <v>148</v>
      </c>
      <c r="D793" s="39">
        <v>953</v>
      </c>
      <c r="E793" s="135" t="s">
        <v>40</v>
      </c>
      <c r="F793" s="135" t="s">
        <v>24</v>
      </c>
      <c r="G793" s="83">
        <v>5410069140</v>
      </c>
      <c r="H793" s="89">
        <v>300</v>
      </c>
      <c r="I793" s="87">
        <f t="shared" si="289"/>
        <v>429100</v>
      </c>
      <c r="J793" s="87">
        <v>386900</v>
      </c>
      <c r="K793" s="87"/>
      <c r="L793" s="78"/>
      <c r="M793" s="78"/>
      <c r="N793" s="78"/>
      <c r="O793" s="78"/>
      <c r="P793" s="78"/>
      <c r="Q793" s="78"/>
      <c r="R793" s="78"/>
      <c r="S793" s="78">
        <v>42200</v>
      </c>
      <c r="T793" s="134"/>
    </row>
    <row r="794" spans="1:20" s="102" customFormat="1">
      <c r="B794" s="133"/>
      <c r="C794" s="39" t="s">
        <v>78</v>
      </c>
      <c r="D794" s="39">
        <v>953</v>
      </c>
      <c r="E794" s="135" t="s">
        <v>40</v>
      </c>
      <c r="F794" s="135" t="s">
        <v>28</v>
      </c>
      <c r="G794" s="83"/>
      <c r="H794" s="84"/>
      <c r="I794" s="87">
        <f t="shared" si="289"/>
        <v>13458100</v>
      </c>
      <c r="J794" s="87">
        <f t="shared" ref="J794:T795" si="312">J795</f>
        <v>13608100</v>
      </c>
      <c r="K794" s="87">
        <f t="shared" si="312"/>
        <v>0</v>
      </c>
      <c r="L794" s="78">
        <f t="shared" si="312"/>
        <v>0</v>
      </c>
      <c r="M794" s="78">
        <f t="shared" si="312"/>
        <v>0</v>
      </c>
      <c r="N794" s="78">
        <f t="shared" si="312"/>
        <v>0</v>
      </c>
      <c r="O794" s="78">
        <f t="shared" si="312"/>
        <v>0</v>
      </c>
      <c r="P794" s="78">
        <f t="shared" si="312"/>
        <v>0</v>
      </c>
      <c r="Q794" s="78">
        <f t="shared" si="312"/>
        <v>0</v>
      </c>
      <c r="R794" s="78">
        <f t="shared" si="312"/>
        <v>0</v>
      </c>
      <c r="S794" s="78">
        <f t="shared" si="312"/>
        <v>-150000</v>
      </c>
      <c r="T794" s="134">
        <f t="shared" si="312"/>
        <v>0</v>
      </c>
    </row>
    <row r="795" spans="1:20" s="102" customFormat="1" ht="37.5">
      <c r="B795" s="114"/>
      <c r="C795" s="39" t="s">
        <v>103</v>
      </c>
      <c r="D795" s="39">
        <v>953</v>
      </c>
      <c r="E795" s="135" t="s">
        <v>40</v>
      </c>
      <c r="F795" s="135" t="s">
        <v>28</v>
      </c>
      <c r="G795" s="83">
        <v>5000000000</v>
      </c>
      <c r="H795" s="89"/>
      <c r="I795" s="87">
        <f t="shared" si="289"/>
        <v>13458100</v>
      </c>
      <c r="J795" s="87">
        <f t="shared" si="312"/>
        <v>13608100</v>
      </c>
      <c r="K795" s="87">
        <f t="shared" si="312"/>
        <v>0</v>
      </c>
      <c r="L795" s="78">
        <f t="shared" si="312"/>
        <v>0</v>
      </c>
      <c r="M795" s="78">
        <f t="shared" si="312"/>
        <v>0</v>
      </c>
      <c r="N795" s="78">
        <f t="shared" si="312"/>
        <v>0</v>
      </c>
      <c r="O795" s="78">
        <f t="shared" si="312"/>
        <v>0</v>
      </c>
      <c r="P795" s="78">
        <f t="shared" si="312"/>
        <v>0</v>
      </c>
      <c r="Q795" s="78">
        <f t="shared" si="312"/>
        <v>0</v>
      </c>
      <c r="R795" s="78">
        <f t="shared" si="312"/>
        <v>0</v>
      </c>
      <c r="S795" s="78">
        <f t="shared" si="312"/>
        <v>-150000</v>
      </c>
      <c r="T795" s="134">
        <f t="shared" si="312"/>
        <v>0</v>
      </c>
    </row>
    <row r="796" spans="1:20" s="102" customFormat="1" ht="37.5">
      <c r="B796" s="114"/>
      <c r="C796" s="39" t="s">
        <v>111</v>
      </c>
      <c r="D796" s="39">
        <v>953</v>
      </c>
      <c r="E796" s="135" t="s">
        <v>40</v>
      </c>
      <c r="F796" s="135" t="s">
        <v>28</v>
      </c>
      <c r="G796" s="83">
        <v>5020000000</v>
      </c>
      <c r="H796" s="89"/>
      <c r="I796" s="87">
        <f t="shared" si="289"/>
        <v>13458100</v>
      </c>
      <c r="J796" s="87">
        <f t="shared" ref="J796:T796" si="313">J797+J805+J801</f>
        <v>13608100</v>
      </c>
      <c r="K796" s="87">
        <f t="shared" si="313"/>
        <v>0</v>
      </c>
      <c r="L796" s="78">
        <f t="shared" si="313"/>
        <v>0</v>
      </c>
      <c r="M796" s="78">
        <f t="shared" si="313"/>
        <v>0</v>
      </c>
      <c r="N796" s="78">
        <f t="shared" si="313"/>
        <v>0</v>
      </c>
      <c r="O796" s="78">
        <f t="shared" si="313"/>
        <v>0</v>
      </c>
      <c r="P796" s="78">
        <f t="shared" si="313"/>
        <v>0</v>
      </c>
      <c r="Q796" s="78">
        <f t="shared" si="313"/>
        <v>0</v>
      </c>
      <c r="R796" s="78">
        <f t="shared" si="313"/>
        <v>0</v>
      </c>
      <c r="S796" s="78">
        <f t="shared" si="313"/>
        <v>-150000</v>
      </c>
      <c r="T796" s="134">
        <f t="shared" si="313"/>
        <v>0</v>
      </c>
    </row>
    <row r="797" spans="1:20" ht="190.35" customHeight="1">
      <c r="A797" s="102"/>
      <c r="C797" s="39" t="s">
        <v>116</v>
      </c>
      <c r="D797" s="39">
        <v>953</v>
      </c>
      <c r="E797" s="135" t="s">
        <v>40</v>
      </c>
      <c r="F797" s="135" t="s">
        <v>28</v>
      </c>
      <c r="G797" s="83">
        <v>5020069170</v>
      </c>
      <c r="H797" s="35"/>
      <c r="I797" s="87">
        <f t="shared" si="289"/>
        <v>1242200</v>
      </c>
      <c r="J797" s="87">
        <f t="shared" ref="J797:T797" si="314">J798+J799+J800</f>
        <v>1255400</v>
      </c>
      <c r="K797" s="87">
        <f t="shared" si="314"/>
        <v>0</v>
      </c>
      <c r="L797" s="78">
        <f t="shared" si="314"/>
        <v>0</v>
      </c>
      <c r="M797" s="78">
        <f t="shared" si="314"/>
        <v>0</v>
      </c>
      <c r="N797" s="78">
        <f t="shared" si="314"/>
        <v>0</v>
      </c>
      <c r="O797" s="78">
        <f t="shared" si="314"/>
        <v>0</v>
      </c>
      <c r="P797" s="78">
        <f t="shared" si="314"/>
        <v>0</v>
      </c>
      <c r="Q797" s="78">
        <f t="shared" si="314"/>
        <v>0</v>
      </c>
      <c r="R797" s="78">
        <f t="shared" si="314"/>
        <v>0</v>
      </c>
      <c r="S797" s="78">
        <f t="shared" si="314"/>
        <v>-13200</v>
      </c>
      <c r="T797" s="134">
        <f t="shared" si="314"/>
        <v>0</v>
      </c>
    </row>
    <row r="798" spans="1:20" ht="75">
      <c r="A798" s="102"/>
      <c r="C798" s="39" t="s">
        <v>117</v>
      </c>
      <c r="D798" s="39">
        <v>953</v>
      </c>
      <c r="E798" s="135" t="s">
        <v>40</v>
      </c>
      <c r="F798" s="135" t="s">
        <v>28</v>
      </c>
      <c r="G798" s="83">
        <v>5020069170</v>
      </c>
      <c r="H798" s="35">
        <v>100</v>
      </c>
      <c r="I798" s="87">
        <f t="shared" si="289"/>
        <v>1242200</v>
      </c>
      <c r="J798" s="87">
        <v>1255400</v>
      </c>
      <c r="K798" s="87"/>
      <c r="L798" s="78"/>
      <c r="M798" s="78"/>
      <c r="N798" s="78"/>
      <c r="O798" s="78"/>
      <c r="P798" s="78"/>
      <c r="Q798" s="78"/>
      <c r="R798" s="78"/>
      <c r="S798" s="78">
        <v>-13200</v>
      </c>
      <c r="T798" s="134"/>
    </row>
    <row r="799" spans="1:20" ht="37.5" hidden="1">
      <c r="A799" s="102"/>
      <c r="C799" s="39" t="s">
        <v>109</v>
      </c>
      <c r="D799" s="39">
        <v>953</v>
      </c>
      <c r="E799" s="135" t="s">
        <v>40</v>
      </c>
      <c r="F799" s="135" t="s">
        <v>28</v>
      </c>
      <c r="G799" s="83">
        <v>5020069170</v>
      </c>
      <c r="H799" s="35">
        <v>200</v>
      </c>
      <c r="I799" s="87">
        <f t="shared" si="289"/>
        <v>0</v>
      </c>
      <c r="J799" s="87"/>
      <c r="K799" s="87"/>
      <c r="L799" s="78"/>
      <c r="M799" s="78"/>
      <c r="N799" s="78"/>
      <c r="O799" s="78"/>
      <c r="P799" s="78"/>
      <c r="Q799" s="78"/>
      <c r="R799" s="78"/>
      <c r="S799" s="78"/>
      <c r="T799" s="134"/>
    </row>
    <row r="800" spans="1:20" hidden="1">
      <c r="A800" s="102"/>
      <c r="C800" s="39" t="s">
        <v>112</v>
      </c>
      <c r="D800" s="39">
        <v>953</v>
      </c>
      <c r="E800" s="135" t="s">
        <v>40</v>
      </c>
      <c r="F800" s="135" t="s">
        <v>28</v>
      </c>
      <c r="G800" s="83">
        <v>5020069170</v>
      </c>
      <c r="H800" s="89">
        <v>800</v>
      </c>
      <c r="I800" s="87">
        <f t="shared" si="289"/>
        <v>0</v>
      </c>
      <c r="J800" s="140"/>
      <c r="K800" s="140"/>
      <c r="L800" s="141"/>
      <c r="M800" s="141"/>
      <c r="N800" s="141"/>
      <c r="O800" s="141"/>
      <c r="P800" s="141"/>
      <c r="Q800" s="141"/>
      <c r="R800" s="141"/>
      <c r="S800" s="141"/>
      <c r="T800" s="142"/>
    </row>
    <row r="801" spans="1:20" ht="80.099999999999994" customHeight="1">
      <c r="A801" s="102"/>
      <c r="C801" s="39" t="s">
        <v>118</v>
      </c>
      <c r="D801" s="39">
        <v>953</v>
      </c>
      <c r="E801" s="135" t="s">
        <v>40</v>
      </c>
      <c r="F801" s="135" t="s">
        <v>28</v>
      </c>
      <c r="G801" s="83">
        <v>5020069180</v>
      </c>
      <c r="H801" s="89"/>
      <c r="I801" s="87">
        <f t="shared" ref="I801:I864" si="315">SUM(J801:T801)</f>
        <v>923300</v>
      </c>
      <c r="J801" s="140">
        <f t="shared" ref="J801:T801" si="316">J802+J803+J804</f>
        <v>933600</v>
      </c>
      <c r="K801" s="140">
        <f t="shared" si="316"/>
        <v>0</v>
      </c>
      <c r="L801" s="141">
        <f t="shared" si="316"/>
        <v>0</v>
      </c>
      <c r="M801" s="141">
        <f t="shared" si="316"/>
        <v>0</v>
      </c>
      <c r="N801" s="141">
        <f t="shared" si="316"/>
        <v>0</v>
      </c>
      <c r="O801" s="141">
        <f t="shared" si="316"/>
        <v>0</v>
      </c>
      <c r="P801" s="141">
        <f t="shared" si="316"/>
        <v>0</v>
      </c>
      <c r="Q801" s="141">
        <f t="shared" si="316"/>
        <v>0</v>
      </c>
      <c r="R801" s="141">
        <f t="shared" si="316"/>
        <v>0</v>
      </c>
      <c r="S801" s="141">
        <f t="shared" si="316"/>
        <v>-10300</v>
      </c>
      <c r="T801" s="142">
        <f t="shared" si="316"/>
        <v>0</v>
      </c>
    </row>
    <row r="802" spans="1:20" ht="75">
      <c r="A802" s="102"/>
      <c r="C802" s="39" t="s">
        <v>117</v>
      </c>
      <c r="D802" s="39">
        <v>953</v>
      </c>
      <c r="E802" s="135" t="s">
        <v>40</v>
      </c>
      <c r="F802" s="135" t="s">
        <v>28</v>
      </c>
      <c r="G802" s="83">
        <v>5020069180</v>
      </c>
      <c r="H802" s="89">
        <v>100</v>
      </c>
      <c r="I802" s="87">
        <f t="shared" si="315"/>
        <v>923300</v>
      </c>
      <c r="J802" s="140">
        <v>933600</v>
      </c>
      <c r="K802" s="140"/>
      <c r="L802" s="141"/>
      <c r="M802" s="141"/>
      <c r="N802" s="141"/>
      <c r="O802" s="141"/>
      <c r="P802" s="141"/>
      <c r="Q802" s="141"/>
      <c r="R802" s="141"/>
      <c r="S802" s="141">
        <v>-10300</v>
      </c>
      <c r="T802" s="142"/>
    </row>
    <row r="803" spans="1:20" ht="37.5" hidden="1">
      <c r="A803" s="102"/>
      <c r="C803" s="39" t="s">
        <v>109</v>
      </c>
      <c r="D803" s="39">
        <v>953</v>
      </c>
      <c r="E803" s="135" t="s">
        <v>40</v>
      </c>
      <c r="F803" s="135" t="s">
        <v>28</v>
      </c>
      <c r="G803" s="83">
        <v>5020069180</v>
      </c>
      <c r="H803" s="89">
        <v>200</v>
      </c>
      <c r="I803" s="87">
        <f t="shared" si="315"/>
        <v>0</v>
      </c>
      <c r="J803" s="140"/>
      <c r="K803" s="140"/>
      <c r="L803" s="141"/>
      <c r="M803" s="141"/>
      <c r="N803" s="141"/>
      <c r="O803" s="141"/>
      <c r="P803" s="141"/>
      <c r="Q803" s="141"/>
      <c r="R803" s="141"/>
      <c r="S803" s="141"/>
      <c r="T803" s="142"/>
    </row>
    <row r="804" spans="1:20" hidden="1">
      <c r="A804" s="102"/>
      <c r="C804" s="39" t="s">
        <v>112</v>
      </c>
      <c r="D804" s="39">
        <v>953</v>
      </c>
      <c r="E804" s="135" t="s">
        <v>40</v>
      </c>
      <c r="F804" s="135" t="s">
        <v>28</v>
      </c>
      <c r="G804" s="83">
        <v>5020069180</v>
      </c>
      <c r="H804" s="89">
        <v>800</v>
      </c>
      <c r="I804" s="87">
        <f t="shared" si="315"/>
        <v>0</v>
      </c>
      <c r="J804" s="140"/>
      <c r="K804" s="140"/>
      <c r="L804" s="141"/>
      <c r="M804" s="141"/>
      <c r="N804" s="141"/>
      <c r="O804" s="141"/>
      <c r="P804" s="141"/>
      <c r="Q804" s="141"/>
      <c r="R804" s="141"/>
      <c r="S804" s="141"/>
      <c r="T804" s="142"/>
    </row>
    <row r="805" spans="1:20" ht="56.25">
      <c r="A805" s="102"/>
      <c r="C805" s="39" t="s">
        <v>119</v>
      </c>
      <c r="D805" s="39">
        <v>953</v>
      </c>
      <c r="E805" s="135" t="s">
        <v>40</v>
      </c>
      <c r="F805" s="135" t="s">
        <v>28</v>
      </c>
      <c r="G805" s="83">
        <v>5020069190</v>
      </c>
      <c r="H805" s="89"/>
      <c r="I805" s="87">
        <f t="shared" si="315"/>
        <v>11292600</v>
      </c>
      <c r="J805" s="140">
        <f t="shared" ref="J805:T805" si="317">J806+J807+J808</f>
        <v>11419100</v>
      </c>
      <c r="K805" s="140">
        <f t="shared" si="317"/>
        <v>0</v>
      </c>
      <c r="L805" s="141">
        <f t="shared" si="317"/>
        <v>0</v>
      </c>
      <c r="M805" s="141">
        <f t="shared" si="317"/>
        <v>0</v>
      </c>
      <c r="N805" s="141">
        <f t="shared" si="317"/>
        <v>0</v>
      </c>
      <c r="O805" s="141">
        <f t="shared" si="317"/>
        <v>0</v>
      </c>
      <c r="P805" s="141">
        <f t="shared" si="317"/>
        <v>0</v>
      </c>
      <c r="Q805" s="141">
        <f t="shared" si="317"/>
        <v>0</v>
      </c>
      <c r="R805" s="141">
        <f t="shared" si="317"/>
        <v>0</v>
      </c>
      <c r="S805" s="141">
        <f t="shared" si="317"/>
        <v>-126500</v>
      </c>
      <c r="T805" s="142">
        <f t="shared" si="317"/>
        <v>0</v>
      </c>
    </row>
    <row r="806" spans="1:20" ht="74.25" customHeight="1">
      <c r="A806" s="102"/>
      <c r="C806" s="39" t="s">
        <v>117</v>
      </c>
      <c r="D806" s="39">
        <v>953</v>
      </c>
      <c r="E806" s="135" t="s">
        <v>40</v>
      </c>
      <c r="F806" s="135" t="s">
        <v>28</v>
      </c>
      <c r="G806" s="83">
        <v>5020069190</v>
      </c>
      <c r="H806" s="89">
        <v>100</v>
      </c>
      <c r="I806" s="87">
        <f t="shared" si="315"/>
        <v>10592100</v>
      </c>
      <c r="J806" s="140">
        <v>10718600</v>
      </c>
      <c r="K806" s="140"/>
      <c r="L806" s="141"/>
      <c r="M806" s="141"/>
      <c r="N806" s="141"/>
      <c r="O806" s="141"/>
      <c r="P806" s="141"/>
      <c r="Q806" s="141"/>
      <c r="R806" s="141"/>
      <c r="S806" s="141">
        <v>-126500</v>
      </c>
      <c r="T806" s="142"/>
    </row>
    <row r="807" spans="1:20" ht="37.5">
      <c r="A807" s="102"/>
      <c r="C807" s="39" t="s">
        <v>109</v>
      </c>
      <c r="D807" s="39">
        <v>953</v>
      </c>
      <c r="E807" s="135" t="s">
        <v>40</v>
      </c>
      <c r="F807" s="135" t="s">
        <v>28</v>
      </c>
      <c r="G807" s="83">
        <v>5020069190</v>
      </c>
      <c r="H807" s="89">
        <v>200</v>
      </c>
      <c r="I807" s="87">
        <f t="shared" si="315"/>
        <v>700000</v>
      </c>
      <c r="J807" s="140">
        <v>700000</v>
      </c>
      <c r="K807" s="140"/>
      <c r="L807" s="141"/>
      <c r="M807" s="141"/>
      <c r="N807" s="141"/>
      <c r="O807" s="141"/>
      <c r="P807" s="141"/>
      <c r="Q807" s="141"/>
      <c r="R807" s="141"/>
      <c r="S807" s="141"/>
      <c r="T807" s="142"/>
    </row>
    <row r="808" spans="1:20">
      <c r="A808" s="102"/>
      <c r="C808" s="39" t="s">
        <v>112</v>
      </c>
      <c r="D808" s="39">
        <v>953</v>
      </c>
      <c r="E808" s="135" t="s">
        <v>40</v>
      </c>
      <c r="F808" s="135" t="s">
        <v>28</v>
      </c>
      <c r="G808" s="83">
        <v>5020069190</v>
      </c>
      <c r="H808" s="89">
        <v>800</v>
      </c>
      <c r="I808" s="87">
        <f t="shared" si="315"/>
        <v>500</v>
      </c>
      <c r="J808" s="140">
        <v>500</v>
      </c>
      <c r="K808" s="140"/>
      <c r="L808" s="141"/>
      <c r="M808" s="141"/>
      <c r="N808" s="141"/>
      <c r="O808" s="141"/>
      <c r="P808" s="141"/>
      <c r="Q808" s="141"/>
      <c r="R808" s="141"/>
      <c r="S808" s="141"/>
      <c r="T808" s="142"/>
    </row>
    <row r="809" spans="1:20">
      <c r="A809" s="102"/>
      <c r="D809" s="24"/>
      <c r="E809" s="37"/>
      <c r="F809" s="37"/>
      <c r="G809" s="116"/>
      <c r="H809" s="117"/>
      <c r="I809" s="118"/>
      <c r="K809" s="105"/>
    </row>
    <row r="810" spans="1:20">
      <c r="C810" s="15" t="s">
        <v>91</v>
      </c>
      <c r="D810" s="36"/>
      <c r="I810" s="49"/>
    </row>
    <row r="811" spans="1:20" ht="17.45" customHeight="1">
      <c r="C811" s="6" t="s">
        <v>92</v>
      </c>
      <c r="D811" s="6"/>
      <c r="I811" s="49"/>
    </row>
    <row r="812" spans="1:20" ht="17.45" customHeight="1">
      <c r="C812" s="6" t="s">
        <v>93</v>
      </c>
      <c r="D812" s="6"/>
      <c r="G812" s="15"/>
      <c r="H812" s="49"/>
      <c r="I812" s="49"/>
    </row>
    <row r="813" spans="1:20">
      <c r="C813" s="39" t="s">
        <v>94</v>
      </c>
      <c r="G813"/>
      <c r="I813" s="49" t="s">
        <v>95</v>
      </c>
    </row>
  </sheetData>
  <mergeCells count="19">
    <mergeCell ref="C811:D811"/>
    <mergeCell ref="C812:D812"/>
    <mergeCell ref="P5:P7"/>
    <mergeCell ref="Q5:Q7"/>
    <mergeCell ref="R5:R7"/>
    <mergeCell ref="S5:S7"/>
    <mergeCell ref="T5:T7"/>
    <mergeCell ref="K5:K7"/>
    <mergeCell ref="L5:L7"/>
    <mergeCell ref="M5:M7"/>
    <mergeCell ref="N5:N7"/>
    <mergeCell ref="O5:O7"/>
    <mergeCell ref="H2:J2"/>
    <mergeCell ref="C3:I3"/>
    <mergeCell ref="B5:B6"/>
    <mergeCell ref="C5:C6"/>
    <mergeCell ref="D5:H5"/>
    <mergeCell ref="I5:I6"/>
    <mergeCell ref="J5:J6"/>
  </mergeCells>
  <pageMargins left="0.196527777777778" right="0.196527777777778" top="0.78749999999999998" bottom="0.196527777777778" header="0.51180555555555496" footer="0.51180555555555496"/>
  <pageSetup paperSize="9" scale="97" firstPageNumber="0" orientation="landscape" horizontalDpi="300" verticalDpi="300" r:id="rId1"/>
</worksheet>
</file>

<file path=docProps/app.xml><?xml version="1.0" encoding="utf-8"?>
<Properties xmlns="http://schemas.openxmlformats.org/officeDocument/2006/extended-properties" xmlns:vt="http://schemas.openxmlformats.org/officeDocument/2006/docPropsVTypes">
  <Template>Normal.dotm</Template>
  <TotalTime>510</TotalTime>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11</vt:i4>
      </vt:variant>
    </vt:vector>
  </HeadingPairs>
  <TitlesOfParts>
    <vt:vector size="14" baseType="lpstr">
      <vt:lpstr>приложение 6</vt:lpstr>
      <vt:lpstr>приложение 8</vt:lpstr>
      <vt:lpstr>приложение 10</vt:lpstr>
      <vt:lpstr>'приложение 8'!_ФильтрБазыДанных</vt:lpstr>
      <vt:lpstr>'приложение 8'!Excel_BuiltIn__FilterDatabase</vt:lpstr>
      <vt:lpstr>'приложение 10'!Excel_BuiltIn_Print_Area</vt:lpstr>
      <vt:lpstr>'приложение 6'!Excel_BuiltIn_Print_Area</vt:lpstr>
      <vt:lpstr>'приложение 8'!Excel_BuiltIn_Print_Area</vt:lpstr>
      <vt:lpstr>'приложение 10'!Print_Area_0_0</vt:lpstr>
      <vt:lpstr>'приложение 10'!Print_Area_0_0_0</vt:lpstr>
      <vt:lpstr>'приложение 10'!Z_EF5A4981_C8E4_11D8_A2FC_006098EF8BA8__wvu_PrintArea</vt:lpstr>
      <vt:lpstr>'приложение 10'!Область_печати</vt:lpstr>
      <vt:lpstr>'приложение 6'!Область_печати</vt:lpstr>
      <vt:lpstr>'приложение 8'!Область_печати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RePack by Diakov</cp:lastModifiedBy>
  <cp:revision>102</cp:revision>
  <cp:lastPrinted>2025-08-01T07:42:17Z</cp:lastPrinted>
  <dcterms:modified xsi:type="dcterms:W3CDTF">2025-08-04T07:17:18Z</dcterms:modified>
  <dc:language>ru-RU</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15.0000</vt:lpwstr>
  </property>
</Properties>
</file>