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Desktop\41 сессия 18.12.2025\Решение № 231 О бюджете на 2026 год\"/>
    </mc:Choice>
  </mc:AlternateContent>
  <xr:revisionPtr revIDLastSave="0" documentId="13_ncr:1_{8AEFA40B-4138-4454-AEA4-B740F9690AFB}" xr6:coauthVersionLast="47" xr6:coauthVersionMax="47" xr10:uidLastSave="{00000000-0000-0000-0000-000000000000}"/>
  <bookViews>
    <workbookView xWindow="-120" yWindow="-120" windowWidth="29040" windowHeight="15840" tabRatio="500" activeTab="2" xr2:uid="{00000000-000D-0000-FFFF-FFFF00000000}"/>
  </bookViews>
  <sheets>
    <sheet name="приложение 6" sheetId="1" r:id="rId1"/>
    <sheet name="приложение 8" sheetId="2" r:id="rId2"/>
    <sheet name="приложение 10" sheetId="3" r:id="rId3"/>
  </sheets>
  <definedNames>
    <definedName name="_xlnm._FilterDatabase" localSheetId="2" hidden="1">'приложение 10'!$G:$G</definedName>
    <definedName name="Excel_BuiltIn__FilterDatabase" localSheetId="1">'приложение 8'!$C$2:$C$372</definedName>
    <definedName name="Excel_BuiltIn_Print_Area" localSheetId="2">'приложение 10'!$B$1:$M$669</definedName>
    <definedName name="Excel_BuiltIn_Print_Area" localSheetId="0">'приложение 6'!$A$1:$G$58</definedName>
    <definedName name="Excel_BuiltIn_Print_Area" localSheetId="1">'приложение 8'!$A$2:$E$376</definedName>
    <definedName name="Print_Area_0" localSheetId="1">'приложение 8'!$A$2:$E$378</definedName>
    <definedName name="Print_Area_0_0" localSheetId="2">'приложение 10'!$A$1:$M$673</definedName>
    <definedName name="Print_Area_0_0" localSheetId="0">'приложение 6'!$A$1:$G$53</definedName>
    <definedName name="Print_Area_0_0_0" localSheetId="2">'приложение 10'!$B$1:$M$673</definedName>
    <definedName name="Print_Area_0_0_0_0" localSheetId="2">'приложение 10'!$B$1:$M$672</definedName>
    <definedName name="Print_Area_0_0_0_0_0" localSheetId="2">'приложение 10'!$A$1:$M$672</definedName>
    <definedName name="Print_Area_0_0_0_0_0_0" localSheetId="2">'приложение 10'!$A$1:$M$672</definedName>
    <definedName name="Print_Area_0_0_0_0_0_0_0" localSheetId="2">'приложение 10'!$B$1:$M$672</definedName>
    <definedName name="Print_Area_0_0_0_0_0_0_0_0" localSheetId="2">'приложение 10'!$A$1:$M$672</definedName>
    <definedName name="Print_Area_0_0_0_0_0_0_0_0_0" localSheetId="2">'приложение 10'!$A$1:$M$672</definedName>
    <definedName name="Z_4F3F96C3_7B8B_440F_A7C0_DFFBDC784942__wvu_FilterData" localSheetId="2">#REF!</definedName>
    <definedName name="Z_6CB88F76_ADF1_43EB_B8FB_32CF6D2656A6__wvu_Cols" localSheetId="2">#REF!</definedName>
    <definedName name="Z_6CB88F76_ADF1_43EB_B8FB_32CF6D2656A6__wvu_FilterData" localSheetId="2">#REF!</definedName>
    <definedName name="Z_6CB88F76_ADF1_43EB_B8FB_32CF6D2656A6__wvu_PrintArea" localSheetId="2">#REF!</definedName>
    <definedName name="Z_7BCFB845_C80C_48FE_B4FE_79B4B69115F3__wvu_FilterData" localSheetId="2">#REF!</definedName>
    <definedName name="Z_7D67130F_5829_47C5_93DE_738E8D41F162__wvu_FilterData" localSheetId="2">#REF!</definedName>
    <definedName name="Z_8E2E7D81_C767_11D8_A2FD_006098EF8B30__wvu_Cols" localSheetId="2">#REF!</definedName>
    <definedName name="Z_8E2E7D81_C767_11D8_A2FD_006098EF8B30__wvu_FilterData" localSheetId="2">#REF!</definedName>
    <definedName name="Z_8E2E7D81_C767_11D8_A2FD_006098EF8B30__wvu_PrintArea" localSheetId="2">#REF!</definedName>
    <definedName name="Z_AAB63AD1_4FE4_4C7A_A62E_5A604C03BF55__wvu_FilterData" localSheetId="2">#REF!</definedName>
    <definedName name="Z_C231806E_9211_4D8F_9EB3_1A15C537C808__wvu_FilterData" localSheetId="2">#REF!</definedName>
    <definedName name="Z_D05021AF_1DB5_4AD7_B085_4CD71612CDB6__wvu_FilterData" localSheetId="2">#REF!</definedName>
    <definedName name="Z_D5E1AF6B_71F1_4B33_880B_72787157ADA9__wvu_FilterData" localSheetId="2">#REF!</definedName>
    <definedName name="Z_D5E1AF6B_71F1_4B33_880B_72787157ADA9__wvu_PrintArea" localSheetId="2">#REF!</definedName>
    <definedName name="Z_E2E14CAC_FED5_4087_B580_6F7DEE9C9BA1__wvu_FilterData" localSheetId="2">#REF!</definedName>
    <definedName name="Z_EF5A4981_C8E4_11D8_A2FC_006098EF8BA8__wvu_Cols" localSheetId="2">#REF!</definedName>
    <definedName name="Z_EF5A4981_C8E4_11D8_A2FC_006098EF8BA8__wvu_PrintArea" localSheetId="2">'приложение 10'!$A$3</definedName>
    <definedName name="Z_EF5A4981_C8E4_11D8_A2FC_006098EF8BA8__wvu_PrintTitles" localSheetId="2">#REF!</definedName>
    <definedName name="Z_EFA5B1DC_5497_4E2C_A2B5_ED756C88CC7C__wvu_Cols" localSheetId="2">#REF!</definedName>
    <definedName name="Z_EFA5B1DC_5497_4E2C_A2B5_ED756C88CC7C__wvu_FilterData" localSheetId="2">#REF!</definedName>
    <definedName name="_xlnm.Print_Area" localSheetId="2">'приложение 10'!$B$1:$J$673</definedName>
    <definedName name="_xlnm.Print_Area" localSheetId="0">'приложение 6'!$A$1:$G$55</definedName>
    <definedName name="_xlnm.Print_Area" localSheetId="1">'приложение 8'!$A$2:$E$380</definedName>
  </definedNames>
  <calcPr calcId="181029"/>
  <extLst>
    <ext xmlns:loext="http://schemas.libreoffice.org/" uri="{7626C862-2A13-11E5-B345-FEFF819CDC9F}">
      <loext:extCalcPr stringRefSyntax="CalcA1ExcelA1"/>
    </ext>
  </extLst>
</workbook>
</file>

<file path=xl/calcChain.xml><?xml version="1.0" encoding="utf-8"?>
<calcChain xmlns="http://schemas.openxmlformats.org/spreadsheetml/2006/main">
  <c r="I668" i="3" l="1"/>
  <c r="I667" i="3"/>
  <c r="I666" i="3"/>
  <c r="M665" i="3"/>
  <c r="L665" i="3"/>
  <c r="K665" i="3"/>
  <c r="J665" i="3"/>
  <c r="I665" i="3"/>
  <c r="I664" i="3"/>
  <c r="M663" i="3"/>
  <c r="L663" i="3"/>
  <c r="I663" i="3" s="1"/>
  <c r="K663" i="3"/>
  <c r="J663" i="3"/>
  <c r="I662" i="3"/>
  <c r="I661" i="3"/>
  <c r="I660" i="3"/>
  <c r="M659" i="3"/>
  <c r="L659" i="3"/>
  <c r="L658" i="3" s="1"/>
  <c r="L657" i="3" s="1"/>
  <c r="L656" i="3" s="1"/>
  <c r="K659" i="3"/>
  <c r="J659" i="3"/>
  <c r="I659" i="3"/>
  <c r="M658" i="3"/>
  <c r="M657" i="3" s="1"/>
  <c r="M656" i="3" s="1"/>
  <c r="K658" i="3"/>
  <c r="J658" i="3"/>
  <c r="I658" i="3"/>
  <c r="K657" i="3"/>
  <c r="K656" i="3" s="1"/>
  <c r="J657" i="3"/>
  <c r="J656" i="3" s="1"/>
  <c r="I655" i="3"/>
  <c r="M654" i="3"/>
  <c r="L654" i="3"/>
  <c r="K654" i="3"/>
  <c r="J654" i="3"/>
  <c r="I654" i="3"/>
  <c r="I653" i="3"/>
  <c r="M652" i="3"/>
  <c r="L652" i="3"/>
  <c r="L647" i="3" s="1"/>
  <c r="L646" i="3" s="1"/>
  <c r="L645" i="3" s="1"/>
  <c r="L644" i="3" s="1"/>
  <c r="K652" i="3"/>
  <c r="J652" i="3"/>
  <c r="I651" i="3"/>
  <c r="M650" i="3"/>
  <c r="L650" i="3"/>
  <c r="K650" i="3"/>
  <c r="J650" i="3"/>
  <c r="I649" i="3"/>
  <c r="M648" i="3"/>
  <c r="L648" i="3"/>
  <c r="K648" i="3"/>
  <c r="J648" i="3"/>
  <c r="M647" i="3"/>
  <c r="M646" i="3" s="1"/>
  <c r="M645" i="3" s="1"/>
  <c r="M644" i="3"/>
  <c r="I643" i="3"/>
  <c r="M642" i="3"/>
  <c r="M641" i="3" s="1"/>
  <c r="M640" i="3" s="1"/>
  <c r="M639" i="3" s="1"/>
  <c r="L642" i="3"/>
  <c r="K642" i="3"/>
  <c r="K641" i="3" s="1"/>
  <c r="K640" i="3" s="1"/>
  <c r="K639" i="3" s="1"/>
  <c r="J642" i="3"/>
  <c r="L641" i="3"/>
  <c r="J641" i="3"/>
  <c r="L640" i="3"/>
  <c r="L639" i="3"/>
  <c r="I638" i="3"/>
  <c r="M637" i="3"/>
  <c r="L637" i="3"/>
  <c r="K637" i="3"/>
  <c r="J637" i="3"/>
  <c r="M636" i="3"/>
  <c r="M635" i="3" s="1"/>
  <c r="M634" i="3" s="1"/>
  <c r="L636" i="3"/>
  <c r="L635" i="3" s="1"/>
  <c r="L634" i="3" s="1"/>
  <c r="L633" i="3" s="1"/>
  <c r="K636" i="3"/>
  <c r="K635" i="3" s="1"/>
  <c r="K634" i="3" s="1"/>
  <c r="K633" i="3" s="1"/>
  <c r="I631" i="3"/>
  <c r="I630" i="3"/>
  <c r="M629" i="3"/>
  <c r="L629" i="3"/>
  <c r="K629" i="3"/>
  <c r="J629" i="3"/>
  <c r="M628" i="3"/>
  <c r="M627" i="3" s="1"/>
  <c r="M626" i="3" s="1"/>
  <c r="L628" i="3"/>
  <c r="L627" i="3" s="1"/>
  <c r="L626" i="3" s="1"/>
  <c r="K628" i="3"/>
  <c r="K627" i="3" s="1"/>
  <c r="K626" i="3" s="1"/>
  <c r="I625" i="3"/>
  <c r="M624" i="3"/>
  <c r="M623" i="3" s="1"/>
  <c r="M622" i="3" s="1"/>
  <c r="L624" i="3"/>
  <c r="K624" i="3"/>
  <c r="K623" i="3" s="1"/>
  <c r="K622" i="3" s="1"/>
  <c r="J624" i="3"/>
  <c r="L623" i="3"/>
  <c r="L622" i="3" s="1"/>
  <c r="J623" i="3"/>
  <c r="J622" i="3" s="1"/>
  <c r="I621" i="3"/>
  <c r="M620" i="3"/>
  <c r="M619" i="3" s="1"/>
  <c r="M618" i="3" s="1"/>
  <c r="I618" i="3" s="1"/>
  <c r="L620" i="3"/>
  <c r="K620" i="3"/>
  <c r="K619" i="3" s="1"/>
  <c r="K618" i="3" s="1"/>
  <c r="J620" i="3"/>
  <c r="I620" i="3" s="1"/>
  <c r="L619" i="3"/>
  <c r="L618" i="3" s="1"/>
  <c r="J619" i="3"/>
  <c r="J618" i="3" s="1"/>
  <c r="I617" i="3"/>
  <c r="M616" i="3"/>
  <c r="M615" i="3" s="1"/>
  <c r="M614" i="3" s="1"/>
  <c r="L616" i="3"/>
  <c r="K616" i="3"/>
  <c r="K615" i="3" s="1"/>
  <c r="K614" i="3" s="1"/>
  <c r="I614" i="3" s="1"/>
  <c r="J616" i="3"/>
  <c r="I616" i="3" s="1"/>
  <c r="L615" i="3"/>
  <c r="L614" i="3" s="1"/>
  <c r="J615" i="3"/>
  <c r="J614" i="3" s="1"/>
  <c r="I613" i="3"/>
  <c r="I612" i="3"/>
  <c r="I611" i="3"/>
  <c r="M610" i="3"/>
  <c r="M609" i="3" s="1"/>
  <c r="M608" i="3" s="1"/>
  <c r="L610" i="3"/>
  <c r="K610" i="3"/>
  <c r="J610" i="3"/>
  <c r="I610" i="3"/>
  <c r="L609" i="3"/>
  <c r="L608" i="3" s="1"/>
  <c r="K609" i="3"/>
  <c r="K608" i="3" s="1"/>
  <c r="J609" i="3"/>
  <c r="J608" i="3" s="1"/>
  <c r="I608" i="3" s="1"/>
  <c r="I607" i="3"/>
  <c r="I606" i="3"/>
  <c r="I605" i="3"/>
  <c r="M604" i="3"/>
  <c r="L604" i="3"/>
  <c r="K604" i="3"/>
  <c r="J604" i="3"/>
  <c r="M603" i="3"/>
  <c r="L603" i="3"/>
  <c r="J603" i="3"/>
  <c r="I602" i="3"/>
  <c r="I601" i="3"/>
  <c r="I600" i="3"/>
  <c r="M599" i="3"/>
  <c r="L599" i="3"/>
  <c r="L598" i="3" s="1"/>
  <c r="L597" i="3" s="1"/>
  <c r="K599" i="3"/>
  <c r="J599" i="3"/>
  <c r="M598" i="3"/>
  <c r="M597" i="3" s="1"/>
  <c r="M596" i="3" s="1"/>
  <c r="M595" i="3" s="1"/>
  <c r="M588" i="3" s="1"/>
  <c r="K598" i="3"/>
  <c r="J598" i="3"/>
  <c r="J597" i="3"/>
  <c r="I594" i="3"/>
  <c r="M593" i="3"/>
  <c r="L593" i="3"/>
  <c r="K593" i="3"/>
  <c r="J593" i="3"/>
  <c r="M592" i="3"/>
  <c r="M591" i="3" s="1"/>
  <c r="M590" i="3" s="1"/>
  <c r="M589" i="3" s="1"/>
  <c r="L592" i="3"/>
  <c r="K592" i="3"/>
  <c r="K591" i="3" s="1"/>
  <c r="K590" i="3" s="1"/>
  <c r="L591" i="3"/>
  <c r="L590" i="3" s="1"/>
  <c r="L589" i="3"/>
  <c r="K589" i="3"/>
  <c r="I587" i="3"/>
  <c r="I586" i="3"/>
  <c r="M585" i="3"/>
  <c r="L585" i="3"/>
  <c r="K585" i="3"/>
  <c r="J585" i="3"/>
  <c r="M584" i="3"/>
  <c r="M583" i="3" s="1"/>
  <c r="M582" i="3" s="1"/>
  <c r="L584" i="3"/>
  <c r="L583" i="3" s="1"/>
  <c r="L582" i="3" s="1"/>
  <c r="K584" i="3"/>
  <c r="K583" i="3" s="1"/>
  <c r="K582" i="3" s="1"/>
  <c r="I581" i="3"/>
  <c r="M580" i="3"/>
  <c r="M579" i="3" s="1"/>
  <c r="L580" i="3"/>
  <c r="K580" i="3"/>
  <c r="K579" i="3" s="1"/>
  <c r="J580" i="3"/>
  <c r="L579" i="3"/>
  <c r="J579" i="3"/>
  <c r="I578" i="3"/>
  <c r="M577" i="3"/>
  <c r="L577" i="3"/>
  <c r="K577" i="3"/>
  <c r="J577" i="3"/>
  <c r="I577" i="3" s="1"/>
  <c r="I576" i="3"/>
  <c r="M575" i="3"/>
  <c r="L575" i="3"/>
  <c r="K575" i="3"/>
  <c r="I575" i="3" s="1"/>
  <c r="I574" i="3"/>
  <c r="M573" i="3"/>
  <c r="M572" i="3" s="1"/>
  <c r="M571" i="3" s="1"/>
  <c r="M570" i="3" s="1"/>
  <c r="L573" i="3"/>
  <c r="K573" i="3"/>
  <c r="K572" i="3" s="1"/>
  <c r="K571" i="3" s="1"/>
  <c r="K570" i="3" s="1"/>
  <c r="J573" i="3"/>
  <c r="I569" i="3"/>
  <c r="M568" i="3"/>
  <c r="L568" i="3"/>
  <c r="K568" i="3"/>
  <c r="J568" i="3"/>
  <c r="M567" i="3"/>
  <c r="M566" i="3" s="1"/>
  <c r="M565" i="3" s="1"/>
  <c r="L567" i="3"/>
  <c r="L566" i="3" s="1"/>
  <c r="L565" i="3" s="1"/>
  <c r="K567" i="3"/>
  <c r="K566" i="3" s="1"/>
  <c r="K565" i="3" s="1"/>
  <c r="I564" i="3"/>
  <c r="I563" i="3"/>
  <c r="M562" i="3"/>
  <c r="M561" i="3" s="1"/>
  <c r="M560" i="3" s="1"/>
  <c r="M559" i="3" s="1"/>
  <c r="M558" i="3" s="1"/>
  <c r="M557" i="3" s="1"/>
  <c r="M550" i="3" s="1"/>
  <c r="L562" i="3"/>
  <c r="L561" i="3" s="1"/>
  <c r="L560" i="3" s="1"/>
  <c r="K562" i="3"/>
  <c r="J562" i="3"/>
  <c r="K561" i="3"/>
  <c r="K560" i="3" s="1"/>
  <c r="K559" i="3" s="1"/>
  <c r="K558" i="3" s="1"/>
  <c r="K557" i="3" s="1"/>
  <c r="J561" i="3"/>
  <c r="J560" i="3" s="1"/>
  <c r="L559" i="3"/>
  <c r="L558" i="3"/>
  <c r="I556" i="3"/>
  <c r="M555" i="3"/>
  <c r="M554" i="3" s="1"/>
  <c r="M553" i="3" s="1"/>
  <c r="M552" i="3" s="1"/>
  <c r="M551" i="3" s="1"/>
  <c r="L555" i="3"/>
  <c r="K555" i="3"/>
  <c r="K554" i="3" s="1"/>
  <c r="K553" i="3" s="1"/>
  <c r="J555" i="3"/>
  <c r="L554" i="3"/>
  <c r="J554" i="3"/>
  <c r="J553" i="3" s="1"/>
  <c r="J552" i="3" s="1"/>
  <c r="K552" i="3"/>
  <c r="K551" i="3" s="1"/>
  <c r="I549" i="3"/>
  <c r="M548" i="3"/>
  <c r="L548" i="3"/>
  <c r="L547" i="3" s="1"/>
  <c r="L546" i="3" s="1"/>
  <c r="K548" i="3"/>
  <c r="J548" i="3"/>
  <c r="J547" i="3" s="1"/>
  <c r="J546" i="3" s="1"/>
  <c r="I546" i="3" s="1"/>
  <c r="M547" i="3"/>
  <c r="K547" i="3"/>
  <c r="K546" i="3" s="1"/>
  <c r="I547" i="3"/>
  <c r="M546" i="3"/>
  <c r="I545" i="3"/>
  <c r="M544" i="3"/>
  <c r="M543" i="3" s="1"/>
  <c r="M542" i="3" s="1"/>
  <c r="L544" i="3"/>
  <c r="L543" i="3" s="1"/>
  <c r="L542" i="3" s="1"/>
  <c r="K544" i="3"/>
  <c r="K543" i="3" s="1"/>
  <c r="K542" i="3" s="1"/>
  <c r="J544" i="3"/>
  <c r="J543" i="3" s="1"/>
  <c r="J542" i="3" s="1"/>
  <c r="I541" i="3"/>
  <c r="K540" i="3"/>
  <c r="I540" i="3"/>
  <c r="K539" i="3"/>
  <c r="I537" i="3"/>
  <c r="I536" i="3"/>
  <c r="I535" i="3"/>
  <c r="M534" i="3"/>
  <c r="M533" i="3" s="1"/>
  <c r="M532" i="3" s="1"/>
  <c r="L534" i="3"/>
  <c r="L533" i="3" s="1"/>
  <c r="K534" i="3"/>
  <c r="K533" i="3" s="1"/>
  <c r="K532" i="3" s="1"/>
  <c r="J534" i="3"/>
  <c r="J533" i="3"/>
  <c r="J532" i="3" s="1"/>
  <c r="I531" i="3"/>
  <c r="I530" i="3"/>
  <c r="M529" i="3"/>
  <c r="M528" i="3" s="1"/>
  <c r="M527" i="3" s="1"/>
  <c r="L529" i="3"/>
  <c r="L528" i="3" s="1"/>
  <c r="L527" i="3" s="1"/>
  <c r="K529" i="3"/>
  <c r="J529" i="3"/>
  <c r="K528" i="3"/>
  <c r="K527" i="3" s="1"/>
  <c r="J528" i="3"/>
  <c r="J527" i="3"/>
  <c r="I525" i="3"/>
  <c r="M524" i="3"/>
  <c r="L524" i="3"/>
  <c r="K524" i="3"/>
  <c r="J524" i="3"/>
  <c r="I523" i="3"/>
  <c r="M522" i="3"/>
  <c r="L522" i="3"/>
  <c r="K522" i="3"/>
  <c r="I522" i="3" s="1"/>
  <c r="J522" i="3"/>
  <c r="M521" i="3"/>
  <c r="M517" i="3" s="1"/>
  <c r="M516" i="3" s="1"/>
  <c r="L521" i="3"/>
  <c r="I520" i="3"/>
  <c r="M519" i="3"/>
  <c r="L519" i="3"/>
  <c r="L518" i="3" s="1"/>
  <c r="L517" i="3" s="1"/>
  <c r="L516" i="3" s="1"/>
  <c r="K519" i="3"/>
  <c r="J519" i="3"/>
  <c r="J518" i="3" s="1"/>
  <c r="M518" i="3"/>
  <c r="K518" i="3"/>
  <c r="I514" i="3"/>
  <c r="M513" i="3"/>
  <c r="M512" i="3" s="1"/>
  <c r="M511" i="3" s="1"/>
  <c r="L513" i="3"/>
  <c r="K513" i="3"/>
  <c r="L512" i="3"/>
  <c r="L511" i="3" s="1"/>
  <c r="I510" i="3"/>
  <c r="M509" i="3"/>
  <c r="M508" i="3" s="1"/>
  <c r="L509" i="3"/>
  <c r="K509" i="3"/>
  <c r="K508" i="3" s="1"/>
  <c r="K507" i="3" s="1"/>
  <c r="J509" i="3"/>
  <c r="I509" i="3" s="1"/>
  <c r="L508" i="3"/>
  <c r="J508" i="3"/>
  <c r="M507" i="3"/>
  <c r="M506" i="3" s="1"/>
  <c r="L507" i="3"/>
  <c r="L506" i="3"/>
  <c r="I505" i="3"/>
  <c r="M504" i="3"/>
  <c r="L504" i="3"/>
  <c r="K504" i="3"/>
  <c r="J504" i="3"/>
  <c r="I504" i="3" s="1"/>
  <c r="I503" i="3"/>
  <c r="M502" i="3"/>
  <c r="M501" i="3" s="1"/>
  <c r="M500" i="3" s="1"/>
  <c r="M499" i="3" s="1"/>
  <c r="M498" i="3" s="1"/>
  <c r="L502" i="3"/>
  <c r="L501" i="3" s="1"/>
  <c r="L500" i="3" s="1"/>
  <c r="K502" i="3"/>
  <c r="J502" i="3"/>
  <c r="K501" i="3"/>
  <c r="K500" i="3" s="1"/>
  <c r="K499" i="3" s="1"/>
  <c r="J501" i="3"/>
  <c r="J500" i="3"/>
  <c r="L499" i="3"/>
  <c r="L498" i="3" s="1"/>
  <c r="I497" i="3"/>
  <c r="M496" i="3"/>
  <c r="L496" i="3"/>
  <c r="K496" i="3"/>
  <c r="J496" i="3"/>
  <c r="M495" i="3"/>
  <c r="M494" i="3" s="1"/>
  <c r="M493" i="3" s="1"/>
  <c r="M492" i="3" s="1"/>
  <c r="L495" i="3"/>
  <c r="K495" i="3"/>
  <c r="K494" i="3" s="1"/>
  <c r="K493" i="3" s="1"/>
  <c r="K492" i="3" s="1"/>
  <c r="L494" i="3"/>
  <c r="L493" i="3" s="1"/>
  <c r="L492" i="3"/>
  <c r="I490" i="3"/>
  <c r="M489" i="3"/>
  <c r="M486" i="3" s="1"/>
  <c r="L489" i="3"/>
  <c r="K489" i="3"/>
  <c r="I489" i="3" s="1"/>
  <c r="I488" i="3"/>
  <c r="M487" i="3"/>
  <c r="L487" i="3"/>
  <c r="L486" i="3" s="1"/>
  <c r="K487" i="3"/>
  <c r="I485" i="3"/>
  <c r="M484" i="3"/>
  <c r="L484" i="3"/>
  <c r="K484" i="3"/>
  <c r="I483" i="3"/>
  <c r="M482" i="3"/>
  <c r="L482" i="3"/>
  <c r="I482" i="3" s="1"/>
  <c r="K482" i="3"/>
  <c r="I481" i="3"/>
  <c r="M480" i="3"/>
  <c r="L480" i="3"/>
  <c r="I480" i="3" s="1"/>
  <c r="K480" i="3"/>
  <c r="M479" i="3"/>
  <c r="M478" i="3" s="1"/>
  <c r="M477" i="3" s="1"/>
  <c r="M476" i="3" s="1"/>
  <c r="I475" i="3"/>
  <c r="I474" i="3"/>
  <c r="M473" i="3"/>
  <c r="M472" i="3" s="1"/>
  <c r="M471" i="3" s="1"/>
  <c r="M470" i="3" s="1"/>
  <c r="L473" i="3"/>
  <c r="L472" i="3" s="1"/>
  <c r="L471" i="3" s="1"/>
  <c r="L470" i="3" s="1"/>
  <c r="K473" i="3"/>
  <c r="K472" i="3" s="1"/>
  <c r="K471" i="3" s="1"/>
  <c r="J473" i="3"/>
  <c r="J472" i="3"/>
  <c r="K470" i="3"/>
  <c r="I469" i="3"/>
  <c r="M468" i="3"/>
  <c r="L468" i="3"/>
  <c r="L461" i="3" s="1"/>
  <c r="L460" i="3" s="1"/>
  <c r="K468" i="3"/>
  <c r="J468" i="3"/>
  <c r="J461" i="3" s="1"/>
  <c r="I467" i="3"/>
  <c r="M466" i="3"/>
  <c r="L466" i="3"/>
  <c r="K466" i="3"/>
  <c r="J466" i="3"/>
  <c r="I466" i="3" s="1"/>
  <c r="I465" i="3"/>
  <c r="M464" i="3"/>
  <c r="L464" i="3"/>
  <c r="K464" i="3"/>
  <c r="J464" i="3"/>
  <c r="I463" i="3"/>
  <c r="K462" i="3"/>
  <c r="I462" i="3"/>
  <c r="M461" i="3"/>
  <c r="M460" i="3" s="1"/>
  <c r="K461" i="3"/>
  <c r="K460" i="3"/>
  <c r="J460" i="3"/>
  <c r="I459" i="3"/>
  <c r="M458" i="3"/>
  <c r="L458" i="3"/>
  <c r="K458" i="3"/>
  <c r="J458" i="3"/>
  <c r="M457" i="3"/>
  <c r="M456" i="3" s="1"/>
  <c r="L457" i="3"/>
  <c r="L456" i="3" s="1"/>
  <c r="J457" i="3"/>
  <c r="J456" i="3"/>
  <c r="I455" i="3"/>
  <c r="M454" i="3"/>
  <c r="L454" i="3"/>
  <c r="K454" i="3"/>
  <c r="K453" i="3" s="1"/>
  <c r="I453" i="3" s="1"/>
  <c r="J454" i="3"/>
  <c r="M453" i="3"/>
  <c r="L453" i="3"/>
  <c r="J453" i="3"/>
  <c r="I452" i="3"/>
  <c r="M451" i="3"/>
  <c r="L451" i="3"/>
  <c r="L448" i="3" s="1"/>
  <c r="K451" i="3"/>
  <c r="I450" i="3"/>
  <c r="M449" i="3"/>
  <c r="L449" i="3"/>
  <c r="K449" i="3"/>
  <c r="K448" i="3" s="1"/>
  <c r="J449" i="3"/>
  <c r="M448" i="3"/>
  <c r="M443" i="3" s="1"/>
  <c r="J448" i="3"/>
  <c r="I447" i="3"/>
  <c r="M446" i="3"/>
  <c r="L446" i="3"/>
  <c r="L445" i="3" s="1"/>
  <c r="L444" i="3" s="1"/>
  <c r="K446" i="3"/>
  <c r="J446" i="3"/>
  <c r="J445" i="3" s="1"/>
  <c r="J444" i="3" s="1"/>
  <c r="M445" i="3"/>
  <c r="K445" i="3"/>
  <c r="K444" i="3" s="1"/>
  <c r="M444" i="3"/>
  <c r="K443" i="3"/>
  <c r="J443" i="3"/>
  <c r="I442" i="3"/>
  <c r="I441" i="3"/>
  <c r="I440" i="3"/>
  <c r="M439" i="3"/>
  <c r="M438" i="3" s="1"/>
  <c r="M437" i="3" s="1"/>
  <c r="L439" i="3"/>
  <c r="K439" i="3"/>
  <c r="K438" i="3" s="1"/>
  <c r="K437" i="3" s="1"/>
  <c r="J439" i="3"/>
  <c r="L438" i="3"/>
  <c r="L437" i="3"/>
  <c r="I436" i="3"/>
  <c r="I435" i="3"/>
  <c r="I434" i="3"/>
  <c r="M433" i="3"/>
  <c r="M432" i="3" s="1"/>
  <c r="M431" i="3" s="1"/>
  <c r="L433" i="3"/>
  <c r="K433" i="3"/>
  <c r="K432" i="3" s="1"/>
  <c r="K431" i="3" s="1"/>
  <c r="J433" i="3"/>
  <c r="L432" i="3"/>
  <c r="L431" i="3" s="1"/>
  <c r="I431" i="3" s="1"/>
  <c r="J432" i="3"/>
  <c r="J431" i="3" s="1"/>
  <c r="I429" i="3"/>
  <c r="K428" i="3"/>
  <c r="I428" i="3"/>
  <c r="I427" i="3"/>
  <c r="M426" i="3"/>
  <c r="M425" i="3" s="1"/>
  <c r="L426" i="3"/>
  <c r="L425" i="3" s="1"/>
  <c r="K426" i="3"/>
  <c r="I426" i="3" s="1"/>
  <c r="J426" i="3"/>
  <c r="J425" i="3"/>
  <c r="I424" i="3"/>
  <c r="M423" i="3"/>
  <c r="L423" i="3"/>
  <c r="K423" i="3"/>
  <c r="J423" i="3"/>
  <c r="I423" i="3" s="1"/>
  <c r="I422" i="3"/>
  <c r="I421" i="3"/>
  <c r="M420" i="3"/>
  <c r="L420" i="3"/>
  <c r="K420" i="3"/>
  <c r="J420" i="3"/>
  <c r="I420" i="3"/>
  <c r="I419" i="3"/>
  <c r="I418" i="3"/>
  <c r="M417" i="3"/>
  <c r="L417" i="3"/>
  <c r="K417" i="3"/>
  <c r="J417" i="3"/>
  <c r="M416" i="3"/>
  <c r="M415" i="3" s="1"/>
  <c r="M414" i="3" s="1"/>
  <c r="J416" i="3"/>
  <c r="J415" i="3" s="1"/>
  <c r="I413" i="3"/>
  <c r="M412" i="3"/>
  <c r="M411" i="3" s="1"/>
  <c r="L412" i="3"/>
  <c r="K412" i="3"/>
  <c r="K411" i="3" s="1"/>
  <c r="J412" i="3"/>
  <c r="J411" i="3" s="1"/>
  <c r="L411" i="3"/>
  <c r="I410" i="3"/>
  <c r="M409" i="3"/>
  <c r="L409" i="3"/>
  <c r="K409" i="3"/>
  <c r="J409" i="3"/>
  <c r="I409" i="3" s="1"/>
  <c r="M408" i="3"/>
  <c r="I408" i="3" s="1"/>
  <c r="L408" i="3"/>
  <c r="L407" i="3" s="1"/>
  <c r="L406" i="3" s="1"/>
  <c r="L405" i="3" s="1"/>
  <c r="K407" i="3"/>
  <c r="J407" i="3"/>
  <c r="K406" i="3"/>
  <c r="K405" i="3" s="1"/>
  <c r="J406" i="3"/>
  <c r="J405" i="3" s="1"/>
  <c r="I404" i="3"/>
  <c r="M403" i="3"/>
  <c r="I403" i="3" s="1"/>
  <c r="L403" i="3"/>
  <c r="J403" i="3"/>
  <c r="I402" i="3"/>
  <c r="M401" i="3"/>
  <c r="L401" i="3"/>
  <c r="L400" i="3" s="1"/>
  <c r="J401" i="3"/>
  <c r="J400" i="3" s="1"/>
  <c r="I399" i="3"/>
  <c r="M398" i="3"/>
  <c r="L398" i="3"/>
  <c r="K398" i="3"/>
  <c r="I398" i="3" s="1"/>
  <c r="I397" i="3"/>
  <c r="M396" i="3"/>
  <c r="L396" i="3"/>
  <c r="K396" i="3"/>
  <c r="I396" i="3" s="1"/>
  <c r="I395" i="3"/>
  <c r="M394" i="3"/>
  <c r="L394" i="3"/>
  <c r="J394" i="3"/>
  <c r="I394" i="3" s="1"/>
  <c r="I393" i="3"/>
  <c r="M392" i="3"/>
  <c r="L392" i="3"/>
  <c r="K392" i="3"/>
  <c r="J392" i="3"/>
  <c r="I392" i="3" s="1"/>
  <c r="I391" i="3"/>
  <c r="M390" i="3"/>
  <c r="L390" i="3"/>
  <c r="J390" i="3"/>
  <c r="I390" i="3" s="1"/>
  <c r="I389" i="3"/>
  <c r="M388" i="3"/>
  <c r="M377" i="3" s="1"/>
  <c r="L388" i="3"/>
  <c r="K388" i="3"/>
  <c r="J388" i="3"/>
  <c r="J377" i="3" s="1"/>
  <c r="I388" i="3"/>
  <c r="I387" i="3"/>
  <c r="M386" i="3"/>
  <c r="L386" i="3"/>
  <c r="K386" i="3"/>
  <c r="I386" i="3" s="1"/>
  <c r="I385" i="3"/>
  <c r="M384" i="3"/>
  <c r="L384" i="3"/>
  <c r="L377" i="3" s="1"/>
  <c r="K384" i="3"/>
  <c r="I384" i="3" s="1"/>
  <c r="I383" i="3"/>
  <c r="M382" i="3"/>
  <c r="I382" i="3" s="1"/>
  <c r="L382" i="3"/>
  <c r="K382" i="3"/>
  <c r="I381" i="3"/>
  <c r="M380" i="3"/>
  <c r="I380" i="3" s="1"/>
  <c r="L380" i="3"/>
  <c r="K380" i="3"/>
  <c r="I379" i="3"/>
  <c r="M378" i="3"/>
  <c r="L378" i="3"/>
  <c r="K378" i="3"/>
  <c r="K377" i="3" s="1"/>
  <c r="J378" i="3"/>
  <c r="I376" i="3"/>
  <c r="J375" i="3"/>
  <c r="I375" i="3" s="1"/>
  <c r="I374" i="3"/>
  <c r="M373" i="3"/>
  <c r="L373" i="3"/>
  <c r="K373" i="3"/>
  <c r="J373" i="3"/>
  <c r="I373" i="3"/>
  <c r="I372" i="3"/>
  <c r="M371" i="3"/>
  <c r="L371" i="3"/>
  <c r="K371" i="3"/>
  <c r="J371" i="3"/>
  <c r="I371" i="3" s="1"/>
  <c r="I370" i="3"/>
  <c r="M369" i="3"/>
  <c r="L369" i="3"/>
  <c r="K369" i="3"/>
  <c r="J369" i="3"/>
  <c r="I368" i="3"/>
  <c r="M367" i="3"/>
  <c r="L367" i="3"/>
  <c r="L360" i="3" s="1"/>
  <c r="L359" i="3" s="1"/>
  <c r="L358" i="3" s="1"/>
  <c r="K367" i="3"/>
  <c r="J367" i="3"/>
  <c r="I367" i="3" s="1"/>
  <c r="I366" i="3"/>
  <c r="M365" i="3"/>
  <c r="L365" i="3"/>
  <c r="K365" i="3"/>
  <c r="J365" i="3"/>
  <c r="I365" i="3"/>
  <c r="I364" i="3"/>
  <c r="M363" i="3"/>
  <c r="L363" i="3"/>
  <c r="K363" i="3"/>
  <c r="J363" i="3"/>
  <c r="I363" i="3" s="1"/>
  <c r="I362" i="3"/>
  <c r="M361" i="3"/>
  <c r="L361" i="3"/>
  <c r="I361" i="3" s="1"/>
  <c r="K361" i="3"/>
  <c r="J361" i="3"/>
  <c r="I357" i="3"/>
  <c r="M356" i="3"/>
  <c r="L356" i="3"/>
  <c r="K356" i="3"/>
  <c r="J356" i="3"/>
  <c r="M355" i="3"/>
  <c r="L355" i="3"/>
  <c r="K355" i="3"/>
  <c r="I354" i="3"/>
  <c r="M353" i="3"/>
  <c r="M352" i="3" s="1"/>
  <c r="M351" i="3" s="1"/>
  <c r="L353" i="3"/>
  <c r="K353" i="3"/>
  <c r="J353" i="3"/>
  <c r="K352" i="3"/>
  <c r="J352" i="3"/>
  <c r="K351" i="3"/>
  <c r="I350" i="3"/>
  <c r="K349" i="3"/>
  <c r="I348" i="3"/>
  <c r="M347" i="3"/>
  <c r="L347" i="3"/>
  <c r="I347" i="3" s="1"/>
  <c r="K347" i="3"/>
  <c r="J347" i="3"/>
  <c r="M346" i="3"/>
  <c r="L346" i="3"/>
  <c r="J346" i="3"/>
  <c r="I345" i="3"/>
  <c r="M344" i="3"/>
  <c r="L344" i="3"/>
  <c r="L337" i="3" s="1"/>
  <c r="L336" i="3" s="1"/>
  <c r="L335" i="3" s="1"/>
  <c r="K344" i="3"/>
  <c r="J344" i="3"/>
  <c r="I343" i="3"/>
  <c r="M342" i="3"/>
  <c r="L342" i="3"/>
  <c r="K342" i="3"/>
  <c r="J342" i="3"/>
  <c r="I342" i="3"/>
  <c r="I341" i="3"/>
  <c r="M340" i="3"/>
  <c r="L340" i="3"/>
  <c r="K340" i="3"/>
  <c r="J340" i="3"/>
  <c r="I340" i="3" s="1"/>
  <c r="I339" i="3"/>
  <c r="M338" i="3"/>
  <c r="L338" i="3"/>
  <c r="I338" i="3" s="1"/>
  <c r="K338" i="3"/>
  <c r="J338" i="3"/>
  <c r="J337" i="3"/>
  <c r="I333" i="3"/>
  <c r="I332" i="3"/>
  <c r="M331" i="3"/>
  <c r="L331" i="3"/>
  <c r="I331" i="3" s="1"/>
  <c r="K331" i="3"/>
  <c r="K330" i="3" s="1"/>
  <c r="J331" i="3"/>
  <c r="M330" i="3"/>
  <c r="M329" i="3" s="1"/>
  <c r="M328" i="3" s="1"/>
  <c r="M327" i="3" s="1"/>
  <c r="L330" i="3"/>
  <c r="L329" i="3" s="1"/>
  <c r="L328" i="3" s="1"/>
  <c r="J330" i="3"/>
  <c r="J329" i="3"/>
  <c r="L327" i="3"/>
  <c r="I325" i="3"/>
  <c r="M324" i="3"/>
  <c r="L324" i="3"/>
  <c r="K324" i="3"/>
  <c r="J324" i="3"/>
  <c r="J323" i="3" s="1"/>
  <c r="M323" i="3"/>
  <c r="L323" i="3"/>
  <c r="L322" i="3" s="1"/>
  <c r="L321" i="3" s="1"/>
  <c r="L320" i="3" s="1"/>
  <c r="K323" i="3"/>
  <c r="K322" i="3" s="1"/>
  <c r="K321" i="3" s="1"/>
  <c r="K320" i="3" s="1"/>
  <c r="M322" i="3"/>
  <c r="M321" i="3"/>
  <c r="M320" i="3" s="1"/>
  <c r="I319" i="3"/>
  <c r="M318" i="3"/>
  <c r="L318" i="3"/>
  <c r="K318" i="3"/>
  <c r="J318" i="3"/>
  <c r="I318" i="3"/>
  <c r="M317" i="3"/>
  <c r="L317" i="3"/>
  <c r="K317" i="3"/>
  <c r="J317" i="3"/>
  <c r="I317" i="3" s="1"/>
  <c r="I316" i="3"/>
  <c r="M315" i="3"/>
  <c r="L315" i="3"/>
  <c r="L314" i="3" s="1"/>
  <c r="K315" i="3"/>
  <c r="I315" i="3" s="1"/>
  <c r="J315" i="3"/>
  <c r="M314" i="3"/>
  <c r="J314" i="3"/>
  <c r="I313" i="3"/>
  <c r="I312" i="3"/>
  <c r="I311" i="3"/>
  <c r="M310" i="3"/>
  <c r="L310" i="3"/>
  <c r="L309" i="3" s="1"/>
  <c r="L308" i="3" s="1"/>
  <c r="L307" i="3" s="1"/>
  <c r="L306" i="3" s="1"/>
  <c r="K310" i="3"/>
  <c r="J310" i="3"/>
  <c r="I310" i="3"/>
  <c r="M309" i="3"/>
  <c r="M308" i="3" s="1"/>
  <c r="M307" i="3" s="1"/>
  <c r="M306" i="3" s="1"/>
  <c r="M305" i="3" s="1"/>
  <c r="K309" i="3"/>
  <c r="J309" i="3"/>
  <c r="J308" i="3"/>
  <c r="I304" i="3"/>
  <c r="M303" i="3"/>
  <c r="L303" i="3"/>
  <c r="I303" i="3" s="1"/>
  <c r="K303" i="3"/>
  <c r="J303" i="3"/>
  <c r="M302" i="3"/>
  <c r="L302" i="3"/>
  <c r="K302" i="3"/>
  <c r="J302" i="3"/>
  <c r="I302" i="3" s="1"/>
  <c r="I301" i="3"/>
  <c r="M300" i="3"/>
  <c r="L300" i="3"/>
  <c r="K300" i="3"/>
  <c r="K299" i="3" s="1"/>
  <c r="K298" i="3" s="1"/>
  <c r="J300" i="3"/>
  <c r="I300" i="3" s="1"/>
  <c r="M299" i="3"/>
  <c r="L299" i="3"/>
  <c r="M298" i="3"/>
  <c r="L298" i="3"/>
  <c r="I297" i="3"/>
  <c r="I296" i="3"/>
  <c r="M295" i="3"/>
  <c r="L295" i="3"/>
  <c r="L291" i="3" s="1"/>
  <c r="L290" i="3" s="1"/>
  <c r="L289" i="3" s="1"/>
  <c r="L288" i="3" s="1"/>
  <c r="K295" i="3"/>
  <c r="J295" i="3"/>
  <c r="I294" i="3"/>
  <c r="I293" i="3"/>
  <c r="M292" i="3"/>
  <c r="L292" i="3"/>
  <c r="K292" i="3"/>
  <c r="K291" i="3" s="1"/>
  <c r="K290" i="3" s="1"/>
  <c r="K289" i="3" s="1"/>
  <c r="K288" i="3" s="1"/>
  <c r="J292" i="3"/>
  <c r="I292" i="3" s="1"/>
  <c r="M291" i="3"/>
  <c r="M290" i="3"/>
  <c r="I287" i="3"/>
  <c r="M286" i="3"/>
  <c r="M285" i="3" s="1"/>
  <c r="M284" i="3" s="1"/>
  <c r="M283" i="3" s="1"/>
  <c r="M282" i="3" s="1"/>
  <c r="L286" i="3"/>
  <c r="L285" i="3" s="1"/>
  <c r="L284" i="3" s="1"/>
  <c r="K286" i="3"/>
  <c r="J286" i="3"/>
  <c r="K285" i="3"/>
  <c r="J285" i="3"/>
  <c r="K284" i="3"/>
  <c r="L283" i="3"/>
  <c r="L282" i="3" s="1"/>
  <c r="K283" i="3"/>
  <c r="K282" i="3" s="1"/>
  <c r="I280" i="3"/>
  <c r="M279" i="3"/>
  <c r="L279" i="3"/>
  <c r="L278" i="3" s="1"/>
  <c r="L277" i="3" s="1"/>
  <c r="L276" i="3" s="1"/>
  <c r="K279" i="3"/>
  <c r="J279" i="3"/>
  <c r="M278" i="3"/>
  <c r="J278" i="3"/>
  <c r="M277" i="3"/>
  <c r="M276" i="3" s="1"/>
  <c r="J277" i="3"/>
  <c r="J276" i="3"/>
  <c r="I275" i="3"/>
  <c r="I274" i="3"/>
  <c r="M273" i="3"/>
  <c r="M272" i="3" s="1"/>
  <c r="L273" i="3"/>
  <c r="K273" i="3"/>
  <c r="J273" i="3"/>
  <c r="L272" i="3"/>
  <c r="K272" i="3"/>
  <c r="I271" i="3"/>
  <c r="M270" i="3"/>
  <c r="M269" i="3" s="1"/>
  <c r="L270" i="3"/>
  <c r="L269" i="3" s="1"/>
  <c r="L268" i="3" s="1"/>
  <c r="L267" i="3" s="1"/>
  <c r="L266" i="3" s="1"/>
  <c r="L265" i="3" s="1"/>
  <c r="K270" i="3"/>
  <c r="J270" i="3"/>
  <c r="K269" i="3"/>
  <c r="J269" i="3"/>
  <c r="K268" i="3"/>
  <c r="K267" i="3"/>
  <c r="I264" i="3"/>
  <c r="I263" i="3"/>
  <c r="M262" i="3"/>
  <c r="M261" i="3" s="1"/>
  <c r="M260" i="3" s="1"/>
  <c r="M259" i="3" s="1"/>
  <c r="M258" i="3" s="1"/>
  <c r="L262" i="3"/>
  <c r="K262" i="3"/>
  <c r="J262" i="3"/>
  <c r="K261" i="3"/>
  <c r="J261" i="3"/>
  <c r="K260" i="3"/>
  <c r="K259" i="3"/>
  <c r="K258" i="3" s="1"/>
  <c r="I257" i="3"/>
  <c r="M256" i="3"/>
  <c r="L256" i="3"/>
  <c r="K256" i="3"/>
  <c r="J256" i="3"/>
  <c r="J255" i="3" s="1"/>
  <c r="M255" i="3"/>
  <c r="L255" i="3"/>
  <c r="L254" i="3" s="1"/>
  <c r="L253" i="3" s="1"/>
  <c r="K255" i="3"/>
  <c r="K254" i="3" s="1"/>
  <c r="K253" i="3" s="1"/>
  <c r="M254" i="3"/>
  <c r="M253" i="3"/>
  <c r="I252" i="3"/>
  <c r="I251" i="3"/>
  <c r="M250" i="3"/>
  <c r="M249" i="3" s="1"/>
  <c r="M248" i="3" s="1"/>
  <c r="M247" i="3" s="1"/>
  <c r="M246" i="3" s="1"/>
  <c r="M245" i="3" s="1"/>
  <c r="L250" i="3"/>
  <c r="K250" i="3"/>
  <c r="J250" i="3"/>
  <c r="L249" i="3"/>
  <c r="K249" i="3"/>
  <c r="K248" i="3" s="1"/>
  <c r="K247" i="3" s="1"/>
  <c r="K246" i="3" s="1"/>
  <c r="K245" i="3" s="1"/>
  <c r="J249" i="3"/>
  <c r="L248" i="3"/>
  <c r="L247" i="3"/>
  <c r="L246" i="3" s="1"/>
  <c r="I244" i="3"/>
  <c r="I243" i="3"/>
  <c r="M242" i="3"/>
  <c r="M239" i="3" s="1"/>
  <c r="L242" i="3"/>
  <c r="L239" i="3" s="1"/>
  <c r="L238" i="3" s="1"/>
  <c r="K242" i="3"/>
  <c r="J242" i="3"/>
  <c r="I241" i="3"/>
  <c r="M240" i="3"/>
  <c r="L240" i="3"/>
  <c r="K240" i="3"/>
  <c r="K239" i="3" s="1"/>
  <c r="K238" i="3" s="1"/>
  <c r="J240" i="3"/>
  <c r="I240" i="3" s="1"/>
  <c r="J239" i="3"/>
  <c r="J238" i="3" s="1"/>
  <c r="M238" i="3"/>
  <c r="I237" i="3"/>
  <c r="M236" i="3"/>
  <c r="L236" i="3"/>
  <c r="K236" i="3"/>
  <c r="K233" i="3" s="1"/>
  <c r="I233" i="3" s="1"/>
  <c r="J236" i="3"/>
  <c r="I235" i="3"/>
  <c r="M234" i="3"/>
  <c r="L234" i="3"/>
  <c r="K234" i="3"/>
  <c r="J234" i="3"/>
  <c r="I234" i="3"/>
  <c r="M233" i="3"/>
  <c r="M232" i="3" s="1"/>
  <c r="L233" i="3"/>
  <c r="L232" i="3" s="1"/>
  <c r="J233" i="3"/>
  <c r="K232" i="3"/>
  <c r="K231" i="3" s="1"/>
  <c r="J232" i="3"/>
  <c r="I232" i="3" s="1"/>
  <c r="I230" i="3"/>
  <c r="M229" i="3"/>
  <c r="M228" i="3" s="1"/>
  <c r="M227" i="3" s="1"/>
  <c r="L229" i="3"/>
  <c r="I229" i="3" s="1"/>
  <c r="K229" i="3"/>
  <c r="J229" i="3"/>
  <c r="K228" i="3"/>
  <c r="K227" i="3" s="1"/>
  <c r="J228" i="3"/>
  <c r="I225" i="3"/>
  <c r="I224" i="3"/>
  <c r="I223" i="3"/>
  <c r="M222" i="3"/>
  <c r="M221" i="3" s="1"/>
  <c r="M220" i="3" s="1"/>
  <c r="M219" i="3" s="1"/>
  <c r="L222" i="3"/>
  <c r="L221" i="3" s="1"/>
  <c r="L220" i="3" s="1"/>
  <c r="L219" i="3" s="1"/>
  <c r="L201" i="3" s="1"/>
  <c r="K222" i="3"/>
  <c r="K221" i="3" s="1"/>
  <c r="K220" i="3" s="1"/>
  <c r="K219" i="3" s="1"/>
  <c r="J222" i="3"/>
  <c r="I222" i="3" s="1"/>
  <c r="J221" i="3"/>
  <c r="I218" i="3"/>
  <c r="M217" i="3"/>
  <c r="L217" i="3"/>
  <c r="K217" i="3"/>
  <c r="I217" i="3"/>
  <c r="M216" i="3"/>
  <c r="M215" i="3" s="1"/>
  <c r="M214" i="3" s="1"/>
  <c r="L216" i="3"/>
  <c r="I216" i="3" s="1"/>
  <c r="K216" i="3"/>
  <c r="K215" i="3" s="1"/>
  <c r="K214" i="3" s="1"/>
  <c r="I213" i="3"/>
  <c r="M212" i="3"/>
  <c r="L212" i="3"/>
  <c r="K212" i="3"/>
  <c r="I211" i="3"/>
  <c r="M210" i="3"/>
  <c r="L210" i="3"/>
  <c r="K210" i="3"/>
  <c r="I210" i="3" s="1"/>
  <c r="M209" i="3"/>
  <c r="M208" i="3" s="1"/>
  <c r="M207" i="3" s="1"/>
  <c r="L209" i="3"/>
  <c r="L208" i="3" s="1"/>
  <c r="L207" i="3" s="1"/>
  <c r="I206" i="3"/>
  <c r="M205" i="3"/>
  <c r="L205" i="3"/>
  <c r="K205" i="3"/>
  <c r="I205" i="3"/>
  <c r="M204" i="3"/>
  <c r="M203" i="3" s="1"/>
  <c r="L204" i="3"/>
  <c r="L203" i="3" s="1"/>
  <c r="L202" i="3" s="1"/>
  <c r="K204" i="3"/>
  <c r="M202" i="3"/>
  <c r="I200" i="3"/>
  <c r="I199" i="3"/>
  <c r="M198" i="3"/>
  <c r="L198" i="3"/>
  <c r="K198" i="3"/>
  <c r="J198" i="3"/>
  <c r="I198" i="3" s="1"/>
  <c r="I197" i="3"/>
  <c r="I196" i="3"/>
  <c r="M195" i="3"/>
  <c r="L195" i="3"/>
  <c r="K195" i="3"/>
  <c r="J195" i="3"/>
  <c r="I195" i="3" s="1"/>
  <c r="M194" i="3"/>
  <c r="L194" i="3"/>
  <c r="K194" i="3"/>
  <c r="J194" i="3"/>
  <c r="I194" i="3" s="1"/>
  <c r="I193" i="3"/>
  <c r="M192" i="3"/>
  <c r="L192" i="3"/>
  <c r="K192" i="3"/>
  <c r="K191" i="3" s="1"/>
  <c r="J192" i="3"/>
  <c r="M191" i="3"/>
  <c r="L191" i="3"/>
  <c r="I190" i="3"/>
  <c r="M189" i="3"/>
  <c r="M186" i="3" s="1"/>
  <c r="M185" i="3" s="1"/>
  <c r="L189" i="3"/>
  <c r="K189" i="3"/>
  <c r="J189" i="3"/>
  <c r="I188" i="3"/>
  <c r="M187" i="3"/>
  <c r="L187" i="3"/>
  <c r="L186" i="3" s="1"/>
  <c r="L185" i="3" s="1"/>
  <c r="K187" i="3"/>
  <c r="K186" i="3" s="1"/>
  <c r="K185" i="3" s="1"/>
  <c r="J187" i="3"/>
  <c r="I187" i="3" s="1"/>
  <c r="I184" i="3"/>
  <c r="M183" i="3"/>
  <c r="L183" i="3"/>
  <c r="L182" i="3" s="1"/>
  <c r="L178" i="3" s="1"/>
  <c r="K183" i="3"/>
  <c r="J183" i="3"/>
  <c r="M182" i="3"/>
  <c r="J182" i="3"/>
  <c r="I181" i="3"/>
  <c r="K180" i="3"/>
  <c r="J180" i="3"/>
  <c r="I180" i="3"/>
  <c r="M179" i="3"/>
  <c r="L179" i="3"/>
  <c r="K179" i="3"/>
  <c r="J179" i="3"/>
  <c r="J178" i="3" s="1"/>
  <c r="I179" i="3"/>
  <c r="M178" i="3"/>
  <c r="I176" i="3"/>
  <c r="M175" i="3"/>
  <c r="L175" i="3"/>
  <c r="L174" i="3" s="1"/>
  <c r="L173" i="3" s="1"/>
  <c r="L172" i="3" s="1"/>
  <c r="K175" i="3"/>
  <c r="K174" i="3" s="1"/>
  <c r="M174" i="3"/>
  <c r="M173" i="3" s="1"/>
  <c r="M172" i="3" s="1"/>
  <c r="I170" i="3"/>
  <c r="M169" i="3"/>
  <c r="L169" i="3"/>
  <c r="K169" i="3"/>
  <c r="I169" i="3" s="1"/>
  <c r="I168" i="3"/>
  <c r="M167" i="3"/>
  <c r="L167" i="3"/>
  <c r="L166" i="3" s="1"/>
  <c r="K167" i="3"/>
  <c r="I167" i="3" s="1"/>
  <c r="M166" i="3"/>
  <c r="K166" i="3"/>
  <c r="K165" i="3" s="1"/>
  <c r="M165" i="3"/>
  <c r="L165" i="3"/>
  <c r="I164" i="3"/>
  <c r="M163" i="3"/>
  <c r="M162" i="3" s="1"/>
  <c r="M161" i="3" s="1"/>
  <c r="L163" i="3"/>
  <c r="K163" i="3"/>
  <c r="J163" i="3"/>
  <c r="I163" i="3" s="1"/>
  <c r="L162" i="3"/>
  <c r="L161" i="3" s="1"/>
  <c r="K162" i="3"/>
  <c r="K161" i="3" s="1"/>
  <c r="J162" i="3"/>
  <c r="I162" i="3" s="1"/>
  <c r="I160" i="3"/>
  <c r="M159" i="3"/>
  <c r="M158" i="3" s="1"/>
  <c r="M157" i="3" s="1"/>
  <c r="M156" i="3" s="1"/>
  <c r="L159" i="3"/>
  <c r="K159" i="3"/>
  <c r="J159" i="3"/>
  <c r="I159" i="3" s="1"/>
  <c r="L158" i="3"/>
  <c r="L157" i="3" s="1"/>
  <c r="L156" i="3" s="1"/>
  <c r="K158" i="3"/>
  <c r="K157" i="3" s="1"/>
  <c r="J158" i="3"/>
  <c r="I158" i="3" s="1"/>
  <c r="I155" i="3"/>
  <c r="M154" i="3"/>
  <c r="L154" i="3"/>
  <c r="I154" i="3"/>
  <c r="I153" i="3"/>
  <c r="M152" i="3"/>
  <c r="L152" i="3"/>
  <c r="L151" i="3" s="1"/>
  <c r="I151" i="3" s="1"/>
  <c r="I152" i="3"/>
  <c r="M151" i="3"/>
  <c r="I150" i="3"/>
  <c r="M149" i="3"/>
  <c r="M148" i="3" s="1"/>
  <c r="M147" i="3" s="1"/>
  <c r="M146" i="3" s="1"/>
  <c r="M140" i="3" s="1"/>
  <c r="L149" i="3"/>
  <c r="K149" i="3"/>
  <c r="J149" i="3"/>
  <c r="I149" i="3" s="1"/>
  <c r="L148" i="3"/>
  <c r="L147" i="3" s="1"/>
  <c r="L146" i="3" s="1"/>
  <c r="L140" i="3" s="1"/>
  <c r="K148" i="3"/>
  <c r="K147" i="3" s="1"/>
  <c r="K146" i="3" s="1"/>
  <c r="J148" i="3"/>
  <c r="I145" i="3"/>
  <c r="M144" i="3"/>
  <c r="L144" i="3"/>
  <c r="L143" i="3" s="1"/>
  <c r="L142" i="3" s="1"/>
  <c r="L141" i="3" s="1"/>
  <c r="K144" i="3"/>
  <c r="K143" i="3" s="1"/>
  <c r="K142" i="3" s="1"/>
  <c r="K141" i="3" s="1"/>
  <c r="J144" i="3"/>
  <c r="I144" i="3" s="1"/>
  <c r="E240" i="2" s="1"/>
  <c r="E239" i="2" s="1"/>
  <c r="E238" i="2" s="1"/>
  <c r="M143" i="3"/>
  <c r="M142" i="3"/>
  <c r="M141" i="3" s="1"/>
  <c r="I139" i="3"/>
  <c r="M138" i="3"/>
  <c r="M137" i="3" s="1"/>
  <c r="M136" i="3" s="1"/>
  <c r="L138" i="3"/>
  <c r="I138" i="3" s="1"/>
  <c r="K138" i="3"/>
  <c r="K137" i="3"/>
  <c r="K136" i="3"/>
  <c r="I135" i="3"/>
  <c r="M134" i="3"/>
  <c r="M133" i="3" s="1"/>
  <c r="M132" i="3" s="1"/>
  <c r="L134" i="3"/>
  <c r="K134" i="3"/>
  <c r="K133" i="3" s="1"/>
  <c r="K132" i="3" s="1"/>
  <c r="J134" i="3"/>
  <c r="J133" i="3" s="1"/>
  <c r="I134" i="3"/>
  <c r="L133" i="3"/>
  <c r="L132" i="3"/>
  <c r="I131" i="3"/>
  <c r="M130" i="3"/>
  <c r="M129" i="3" s="1"/>
  <c r="L130" i="3"/>
  <c r="K130" i="3"/>
  <c r="K129" i="3" s="1"/>
  <c r="J130" i="3"/>
  <c r="J129" i="3" s="1"/>
  <c r="I129" i="3" s="1"/>
  <c r="I130" i="3"/>
  <c r="L129" i="3"/>
  <c r="I128" i="3"/>
  <c r="M127" i="3"/>
  <c r="M126" i="3" s="1"/>
  <c r="M125" i="3" s="1"/>
  <c r="L127" i="3"/>
  <c r="L126" i="3" s="1"/>
  <c r="K127" i="3"/>
  <c r="J127" i="3"/>
  <c r="I127" i="3" s="1"/>
  <c r="K126" i="3"/>
  <c r="K125" i="3" s="1"/>
  <c r="J126" i="3"/>
  <c r="I124" i="3"/>
  <c r="M123" i="3"/>
  <c r="M122" i="3" s="1"/>
  <c r="M121" i="3" s="1"/>
  <c r="L123" i="3"/>
  <c r="L122" i="3" s="1"/>
  <c r="K123" i="3"/>
  <c r="J123" i="3"/>
  <c r="I123" i="3" s="1"/>
  <c r="K122" i="3"/>
  <c r="K121" i="3" s="1"/>
  <c r="J122" i="3"/>
  <c r="J121" i="3" s="1"/>
  <c r="I119" i="3"/>
  <c r="M118" i="3"/>
  <c r="M117" i="3" s="1"/>
  <c r="M116" i="3" s="1"/>
  <c r="M115" i="3" s="1"/>
  <c r="L118" i="3"/>
  <c r="K118" i="3"/>
  <c r="K117" i="3" s="1"/>
  <c r="K116" i="3" s="1"/>
  <c r="K115" i="3" s="1"/>
  <c r="J118" i="3"/>
  <c r="J117" i="3" s="1"/>
  <c r="I118" i="3"/>
  <c r="L117" i="3"/>
  <c r="L116" i="3"/>
  <c r="L115" i="3" s="1"/>
  <c r="I114" i="3"/>
  <c r="M113" i="3"/>
  <c r="L113" i="3"/>
  <c r="K113" i="3"/>
  <c r="J113" i="3"/>
  <c r="I113" i="3" s="1"/>
  <c r="I112" i="3"/>
  <c r="M111" i="3"/>
  <c r="M110" i="3" s="1"/>
  <c r="M109" i="3" s="1"/>
  <c r="L111" i="3"/>
  <c r="L110" i="3" s="1"/>
  <c r="K111" i="3"/>
  <c r="J111" i="3"/>
  <c r="I111" i="3" s="1"/>
  <c r="K110" i="3"/>
  <c r="K109" i="3" s="1"/>
  <c r="J110" i="3"/>
  <c r="J109" i="3" s="1"/>
  <c r="I108" i="3"/>
  <c r="I107" i="3"/>
  <c r="I106" i="3"/>
  <c r="I105" i="3"/>
  <c r="M104" i="3"/>
  <c r="L104" i="3"/>
  <c r="K104" i="3"/>
  <c r="K103" i="3" s="1"/>
  <c r="K102" i="3" s="1"/>
  <c r="J104" i="3"/>
  <c r="I104" i="3"/>
  <c r="M103" i="3"/>
  <c r="M102" i="3" s="1"/>
  <c r="L103" i="3"/>
  <c r="L102" i="3" s="1"/>
  <c r="J103" i="3"/>
  <c r="I103" i="3" s="1"/>
  <c r="J102" i="3"/>
  <c r="I99" i="3"/>
  <c r="M98" i="3"/>
  <c r="M97" i="3" s="1"/>
  <c r="L98" i="3"/>
  <c r="K98" i="3"/>
  <c r="K97" i="3" s="1"/>
  <c r="J98" i="3"/>
  <c r="J97" i="3" s="1"/>
  <c r="I98" i="3"/>
  <c r="L97" i="3"/>
  <c r="I96" i="3"/>
  <c r="M95" i="3"/>
  <c r="L95" i="3"/>
  <c r="L92" i="3" s="1"/>
  <c r="K95" i="3"/>
  <c r="J95" i="3"/>
  <c r="I95" i="3" s="1"/>
  <c r="I94" i="3"/>
  <c r="M93" i="3"/>
  <c r="L93" i="3"/>
  <c r="K93" i="3"/>
  <c r="J93" i="3"/>
  <c r="I93" i="3" s="1"/>
  <c r="I91" i="3"/>
  <c r="M90" i="3"/>
  <c r="M89" i="3" s="1"/>
  <c r="M88" i="3" s="1"/>
  <c r="L90" i="3"/>
  <c r="K90" i="3"/>
  <c r="J90" i="3"/>
  <c r="I90" i="3" s="1"/>
  <c r="L89" i="3"/>
  <c r="L88" i="3" s="1"/>
  <c r="K89" i="3"/>
  <c r="K88" i="3" s="1"/>
  <c r="J89" i="3"/>
  <c r="I87" i="3"/>
  <c r="I86" i="3"/>
  <c r="I85" i="3"/>
  <c r="M84" i="3"/>
  <c r="L84" i="3"/>
  <c r="K84" i="3"/>
  <c r="K83" i="3" s="1"/>
  <c r="J84" i="3"/>
  <c r="I84" i="3"/>
  <c r="M83" i="3"/>
  <c r="L83" i="3"/>
  <c r="L67" i="3" s="1"/>
  <c r="L55" i="3" s="1"/>
  <c r="J83" i="3"/>
  <c r="I82" i="3"/>
  <c r="I81" i="3"/>
  <c r="I80" i="3"/>
  <c r="M79" i="3"/>
  <c r="M78" i="3" s="1"/>
  <c r="L79" i="3"/>
  <c r="L78" i="3" s="1"/>
  <c r="I78" i="3" s="1"/>
  <c r="K79" i="3"/>
  <c r="J79" i="3"/>
  <c r="I79" i="3" s="1"/>
  <c r="K78" i="3"/>
  <c r="J78" i="3"/>
  <c r="I77" i="3"/>
  <c r="I76" i="3"/>
  <c r="I75" i="3"/>
  <c r="M74" i="3"/>
  <c r="M73" i="3" s="1"/>
  <c r="L74" i="3"/>
  <c r="K74" i="3"/>
  <c r="K73" i="3" s="1"/>
  <c r="J74" i="3"/>
  <c r="J73" i="3" s="1"/>
  <c r="I74" i="3"/>
  <c r="L73" i="3"/>
  <c r="K72" i="3"/>
  <c r="I72" i="3"/>
  <c r="K71" i="3"/>
  <c r="I71" i="3" s="1"/>
  <c r="K70" i="3"/>
  <c r="I70" i="3" s="1"/>
  <c r="E58" i="2" s="1"/>
  <c r="E57" i="2" s="1"/>
  <c r="E56" i="2" s="1"/>
  <c r="M69" i="3"/>
  <c r="M68" i="3" s="1"/>
  <c r="M67" i="3" s="1"/>
  <c r="L69" i="3"/>
  <c r="J69" i="3"/>
  <c r="J68" i="3" s="1"/>
  <c r="L68" i="3"/>
  <c r="I66" i="3"/>
  <c r="M65" i="3"/>
  <c r="M64" i="3" s="1"/>
  <c r="L65" i="3"/>
  <c r="K65" i="3"/>
  <c r="K64" i="3" s="1"/>
  <c r="K56" i="3" s="1"/>
  <c r="J65" i="3"/>
  <c r="J64" i="3" s="1"/>
  <c r="I64" i="3" s="1"/>
  <c r="I65" i="3"/>
  <c r="L64" i="3"/>
  <c r="I63" i="3"/>
  <c r="M62" i="3"/>
  <c r="M61" i="3" s="1"/>
  <c r="L62" i="3"/>
  <c r="L61" i="3" s="1"/>
  <c r="K62" i="3"/>
  <c r="J62" i="3"/>
  <c r="I62" i="3" s="1"/>
  <c r="K61" i="3"/>
  <c r="J61" i="3"/>
  <c r="I60" i="3"/>
  <c r="I59" i="3"/>
  <c r="M58" i="3"/>
  <c r="L58" i="3"/>
  <c r="L57" i="3" s="1"/>
  <c r="L56" i="3" s="1"/>
  <c r="K58" i="3"/>
  <c r="J58" i="3"/>
  <c r="J57" i="3" s="1"/>
  <c r="I58" i="3"/>
  <c r="M57" i="3"/>
  <c r="K57" i="3"/>
  <c r="I54" i="3"/>
  <c r="M53" i="3"/>
  <c r="M52" i="3" s="1"/>
  <c r="M51" i="3" s="1"/>
  <c r="M50" i="3" s="1"/>
  <c r="L53" i="3"/>
  <c r="K53" i="3"/>
  <c r="J53" i="3"/>
  <c r="I53" i="3" s="1"/>
  <c r="L52" i="3"/>
  <c r="L51" i="3" s="1"/>
  <c r="L50" i="3" s="1"/>
  <c r="K52" i="3"/>
  <c r="K51" i="3" s="1"/>
  <c r="K50" i="3" s="1"/>
  <c r="J52" i="3"/>
  <c r="I49" i="3"/>
  <c r="M48" i="3"/>
  <c r="L48" i="3"/>
  <c r="L47" i="3" s="1"/>
  <c r="L46" i="3" s="1"/>
  <c r="K48" i="3"/>
  <c r="K47" i="3" s="1"/>
  <c r="K46" i="3" s="1"/>
  <c r="J48" i="3"/>
  <c r="I48" i="3" s="1"/>
  <c r="M47" i="3"/>
  <c r="M46" i="3"/>
  <c r="I45" i="3"/>
  <c r="M44" i="3"/>
  <c r="L44" i="3"/>
  <c r="K44" i="3"/>
  <c r="J44" i="3"/>
  <c r="I44" i="3" s="1"/>
  <c r="I43" i="3"/>
  <c r="I42" i="3"/>
  <c r="M41" i="3"/>
  <c r="L41" i="3"/>
  <c r="K41" i="3"/>
  <c r="J41" i="3"/>
  <c r="I41" i="3"/>
  <c r="I40" i="3"/>
  <c r="I39" i="3"/>
  <c r="M38" i="3"/>
  <c r="L38" i="3"/>
  <c r="K38" i="3"/>
  <c r="J38" i="3"/>
  <c r="J34" i="3" s="1"/>
  <c r="I38" i="3"/>
  <c r="I37" i="3"/>
  <c r="I36" i="3"/>
  <c r="M35" i="3"/>
  <c r="L35" i="3"/>
  <c r="K35" i="3"/>
  <c r="K34" i="3" s="1"/>
  <c r="K33" i="3" s="1"/>
  <c r="K32" i="3" s="1"/>
  <c r="J35" i="3"/>
  <c r="I35" i="3"/>
  <c r="M34" i="3"/>
  <c r="M33" i="3" s="1"/>
  <c r="M32" i="3" s="1"/>
  <c r="L34" i="3"/>
  <c r="L33" i="3" s="1"/>
  <c r="L32" i="3" s="1"/>
  <c r="I31" i="3"/>
  <c r="M30" i="3"/>
  <c r="M29" i="3" s="1"/>
  <c r="M28" i="3" s="1"/>
  <c r="M27" i="3" s="1"/>
  <c r="L30" i="3"/>
  <c r="L29" i="3" s="1"/>
  <c r="K30" i="3"/>
  <c r="J30" i="3"/>
  <c r="I30" i="3" s="1"/>
  <c r="K29" i="3"/>
  <c r="K28" i="3" s="1"/>
  <c r="K27" i="3" s="1"/>
  <c r="J29" i="3"/>
  <c r="J28" i="3" s="1"/>
  <c r="I24" i="3"/>
  <c r="M23" i="3"/>
  <c r="M22" i="3" s="1"/>
  <c r="M21" i="3" s="1"/>
  <c r="M20" i="3" s="1"/>
  <c r="L23" i="3"/>
  <c r="L22" i="3" s="1"/>
  <c r="L21" i="3" s="1"/>
  <c r="L20" i="3" s="1"/>
  <c r="K23" i="3"/>
  <c r="I23" i="3" s="1"/>
  <c r="J23" i="3"/>
  <c r="J22" i="3"/>
  <c r="J21" i="3" s="1"/>
  <c r="I19" i="3"/>
  <c r="I18" i="3"/>
  <c r="M17" i="3"/>
  <c r="M16" i="3" s="1"/>
  <c r="L17" i="3"/>
  <c r="K17" i="3"/>
  <c r="K16" i="3" s="1"/>
  <c r="J17" i="3"/>
  <c r="J16" i="3" s="1"/>
  <c r="I16" i="3" s="1"/>
  <c r="I17" i="3"/>
  <c r="L16" i="3"/>
  <c r="I15" i="3"/>
  <c r="M14" i="3"/>
  <c r="M13" i="3" s="1"/>
  <c r="M12" i="3" s="1"/>
  <c r="M11" i="3" s="1"/>
  <c r="M10" i="3" s="1"/>
  <c r="M9" i="3" s="1"/>
  <c r="L14" i="3"/>
  <c r="L13" i="3" s="1"/>
  <c r="K14" i="3"/>
  <c r="J14" i="3"/>
  <c r="I14" i="3" s="1"/>
  <c r="K13" i="3"/>
  <c r="K12" i="3" s="1"/>
  <c r="K11" i="3" s="1"/>
  <c r="J13" i="3"/>
  <c r="F601" i="2"/>
  <c r="E375" i="2"/>
  <c r="E374" i="2" s="1"/>
  <c r="E373" i="2" s="1"/>
  <c r="E372" i="2"/>
  <c r="E371" i="2" s="1"/>
  <c r="E370" i="2" s="1"/>
  <c r="E369" i="2"/>
  <c r="E367" i="2" s="1"/>
  <c r="E366" i="2" s="1"/>
  <c r="E368" i="2"/>
  <c r="E365" i="2"/>
  <c r="E364" i="2"/>
  <c r="E363" i="2" s="1"/>
  <c r="E347" i="2" s="1"/>
  <c r="E362" i="2"/>
  <c r="E361" i="2"/>
  <c r="E360" i="2"/>
  <c r="E359" i="2"/>
  <c r="E358" i="2" s="1"/>
  <c r="E357" i="2"/>
  <c r="E356" i="2"/>
  <c r="E355" i="2"/>
  <c r="E354" i="2"/>
  <c r="E353" i="2"/>
  <c r="E352" i="2" s="1"/>
  <c r="E351" i="2"/>
  <c r="E350" i="2" s="1"/>
  <c r="E349" i="2"/>
  <c r="E348" i="2"/>
  <c r="E346" i="2"/>
  <c r="E345" i="2"/>
  <c r="E344" i="2" s="1"/>
  <c r="E343" i="2" s="1"/>
  <c r="E342" i="2"/>
  <c r="E341" i="2"/>
  <c r="E340" i="2"/>
  <c r="E339" i="2"/>
  <c r="E338" i="2"/>
  <c r="E337" i="2"/>
  <c r="E336" i="2" s="1"/>
  <c r="E335" i="2"/>
  <c r="E334" i="2"/>
  <c r="E333" i="2" s="1"/>
  <c r="E332" i="2"/>
  <c r="E331" i="2" s="1"/>
  <c r="E330" i="2"/>
  <c r="E329" i="2"/>
  <c r="E326" i="2"/>
  <c r="E325" i="2" s="1"/>
  <c r="E324" i="2"/>
  <c r="E323" i="2" s="1"/>
  <c r="E322" i="2"/>
  <c r="E321" i="2"/>
  <c r="E318" i="2"/>
  <c r="E317" i="2" s="1"/>
  <c r="E316" i="2"/>
  <c r="E315" i="2" s="1"/>
  <c r="E314" i="2"/>
  <c r="E313" i="2"/>
  <c r="E312" i="2" s="1"/>
  <c r="E311" i="2"/>
  <c r="E310" i="2"/>
  <c r="E302" i="2" s="1"/>
  <c r="E301" i="2" s="1"/>
  <c r="E309" i="2"/>
  <c r="E308" i="2"/>
  <c r="E307" i="2"/>
  <c r="E306" i="2" s="1"/>
  <c r="E305" i="2"/>
  <c r="E304" i="2"/>
  <c r="E303" i="2"/>
  <c r="E300" i="2"/>
  <c r="E299" i="2" s="1"/>
  <c r="E298" i="2" s="1"/>
  <c r="E297" i="2" s="1"/>
  <c r="E296" i="2"/>
  <c r="E295" i="2"/>
  <c r="E294" i="2"/>
  <c r="E293" i="2" s="1"/>
  <c r="E292" i="2"/>
  <c r="E291" i="2" s="1"/>
  <c r="E290" i="2" s="1"/>
  <c r="E289" i="2"/>
  <c r="E288" i="2"/>
  <c r="E287" i="2"/>
  <c r="E286" i="2"/>
  <c r="E284" i="2"/>
  <c r="E282" i="2" s="1"/>
  <c r="E281" i="2" s="1"/>
  <c r="E280" i="2" s="1"/>
  <c r="E279" i="2"/>
  <c r="E278" i="2"/>
  <c r="E277" i="2"/>
  <c r="E276" i="2" s="1"/>
  <c r="E275" i="2"/>
  <c r="E274" i="2" s="1"/>
  <c r="E267" i="2" s="1"/>
  <c r="E273" i="2"/>
  <c r="E272" i="2"/>
  <c r="E271" i="2"/>
  <c r="E270" i="2"/>
  <c r="E269" i="2"/>
  <c r="E268" i="2" s="1"/>
  <c r="E266" i="2"/>
  <c r="E265" i="2"/>
  <c r="E264" i="2"/>
  <c r="E263" i="2"/>
  <c r="E262" i="2"/>
  <c r="E261" i="2"/>
  <c r="E260" i="2"/>
  <c r="E259" i="2"/>
  <c r="E257" i="2"/>
  <c r="E256" i="2"/>
  <c r="E253" i="2"/>
  <c r="E252" i="2" s="1"/>
  <c r="E251" i="2"/>
  <c r="E250" i="2" s="1"/>
  <c r="E248" i="2"/>
  <c r="E247" i="2" s="1"/>
  <c r="E246" i="2" s="1"/>
  <c r="E244" i="2"/>
  <c r="E243" i="2"/>
  <c r="E242" i="2" s="1"/>
  <c r="E241" i="2" s="1"/>
  <c r="E237" i="2"/>
  <c r="E236" i="2"/>
  <c r="E235" i="2"/>
  <c r="E234" i="2" s="1"/>
  <c r="E233" i="2" s="1"/>
  <c r="E232" i="2"/>
  <c r="E231" i="2" s="1"/>
  <c r="E230" i="2" s="1"/>
  <c r="E229" i="2"/>
  <c r="E228" i="2" s="1"/>
  <c r="E227" i="2"/>
  <c r="E226" i="2" s="1"/>
  <c r="E221" i="2" s="1"/>
  <c r="E220" i="2" s="1"/>
  <c r="E225" i="2"/>
  <c r="E224" i="2"/>
  <c r="E223" i="2"/>
  <c r="E222" i="2"/>
  <c r="E219" i="2"/>
  <c r="E218" i="2" s="1"/>
  <c r="E215" i="2" s="1"/>
  <c r="E214" i="2" s="1"/>
  <c r="E217" i="2"/>
  <c r="E216" i="2"/>
  <c r="E213" i="2"/>
  <c r="E212" i="2" s="1"/>
  <c r="E211" i="2"/>
  <c r="E210" i="2" s="1"/>
  <c r="E209" i="2" s="1"/>
  <c r="E208" i="2"/>
  <c r="E207" i="2" s="1"/>
  <c r="E206" i="2" s="1"/>
  <c r="E205" i="2"/>
  <c r="E204" i="2"/>
  <c r="E203" i="2"/>
  <c r="E202" i="2" s="1"/>
  <c r="E201" i="2"/>
  <c r="E200" i="2"/>
  <c r="E199" i="2"/>
  <c r="E198" i="2"/>
  <c r="E197" i="2"/>
  <c r="E196" i="2"/>
  <c r="E195" i="2"/>
  <c r="E193" i="2"/>
  <c r="E192" i="2"/>
  <c r="E191" i="2"/>
  <c r="E190" i="2"/>
  <c r="E189" i="2"/>
  <c r="E188" i="2"/>
  <c r="E187" i="2"/>
  <c r="E186" i="2"/>
  <c r="E185" i="2"/>
  <c r="E184" i="2"/>
  <c r="E183" i="2"/>
  <c r="E182" i="2"/>
  <c r="E181" i="2"/>
  <c r="E180" i="2"/>
  <c r="E179" i="2"/>
  <c r="E178" i="2" s="1"/>
  <c r="E177" i="2"/>
  <c r="E176" i="2"/>
  <c r="E175" i="2"/>
  <c r="E174" i="2"/>
  <c r="E173" i="2"/>
  <c r="E172" i="2" s="1"/>
  <c r="E171" i="2"/>
  <c r="E170" i="2"/>
  <c r="E169" i="2"/>
  <c r="E168" i="2"/>
  <c r="E167" i="2" s="1"/>
  <c r="E166" i="2"/>
  <c r="E165" i="2"/>
  <c r="E164" i="2"/>
  <c r="E163" i="2"/>
  <c r="E162" i="2"/>
  <c r="E161" i="2"/>
  <c r="E160" i="2"/>
  <c r="E159" i="2" s="1"/>
  <c r="E158" i="2"/>
  <c r="E157" i="2"/>
  <c r="E156" i="2"/>
  <c r="E155" i="2"/>
  <c r="E154" i="2"/>
  <c r="E153" i="2"/>
  <c r="E152" i="2"/>
  <c r="E151" i="2" s="1"/>
  <c r="E150" i="2"/>
  <c r="E149" i="2"/>
  <c r="E147" i="2"/>
  <c r="E146" i="2" s="1"/>
  <c r="E145" i="2"/>
  <c r="E144" i="2"/>
  <c r="E143" i="2"/>
  <c r="E142" i="2"/>
  <c r="E141" i="2"/>
  <c r="E140" i="2" s="1"/>
  <c r="E139" i="2"/>
  <c r="E138" i="2" s="1"/>
  <c r="E137" i="2"/>
  <c r="E136" i="2"/>
  <c r="E135" i="2"/>
  <c r="E134" i="2"/>
  <c r="E133" i="2"/>
  <c r="E132" i="2" s="1"/>
  <c r="E129" i="2"/>
  <c r="E128" i="2"/>
  <c r="E127" i="2" s="1"/>
  <c r="E126" i="2" s="1"/>
  <c r="E125" i="2"/>
  <c r="E124" i="2" s="1"/>
  <c r="E123" i="2" s="1"/>
  <c r="E122" i="2" s="1"/>
  <c r="E121" i="2"/>
  <c r="E120" i="2"/>
  <c r="E119" i="2" s="1"/>
  <c r="E115" i="2" s="1"/>
  <c r="E118" i="2"/>
  <c r="E117" i="2"/>
  <c r="E116" i="2" s="1"/>
  <c r="E114" i="2"/>
  <c r="E113" i="2" s="1"/>
  <c r="E112" i="2"/>
  <c r="E111" i="2" s="1"/>
  <c r="E110" i="2"/>
  <c r="E109" i="2"/>
  <c r="E108" i="2"/>
  <c r="E107" i="2"/>
  <c r="E106" i="2"/>
  <c r="E105" i="2" s="1"/>
  <c r="E102" i="2"/>
  <c r="E101" i="2"/>
  <c r="E99" i="2" s="1"/>
  <c r="E98" i="2" s="1"/>
  <c r="E97" i="2" s="1"/>
  <c r="E100" i="2"/>
  <c r="E96" i="2"/>
  <c r="E95" i="2"/>
  <c r="E94" i="2"/>
  <c r="E93" i="2"/>
  <c r="E92" i="2" s="1"/>
  <c r="E91" i="2"/>
  <c r="E88" i="2" s="1"/>
  <c r="E87" i="2" s="1"/>
  <c r="E90" i="2"/>
  <c r="E89" i="2"/>
  <c r="E86" i="2"/>
  <c r="E85" i="2"/>
  <c r="E83" i="2" s="1"/>
  <c r="E82" i="2" s="1"/>
  <c r="E84" i="2"/>
  <c r="E81" i="2"/>
  <c r="E80" i="2"/>
  <c r="E79" i="2"/>
  <c r="E78" i="2"/>
  <c r="E77" i="2"/>
  <c r="E76" i="2"/>
  <c r="E75" i="2"/>
  <c r="E74" i="2"/>
  <c r="E73" i="2"/>
  <c r="E70" i="2"/>
  <c r="E69" i="2"/>
  <c r="E67" i="2" s="1"/>
  <c r="E66" i="2" s="1"/>
  <c r="E68" i="2"/>
  <c r="E65" i="2"/>
  <c r="E64" i="2"/>
  <c r="E63" i="2"/>
  <c r="E62" i="2"/>
  <c r="E61" i="2"/>
  <c r="E60" i="2"/>
  <c r="E59" i="2"/>
  <c r="E54" i="2"/>
  <c r="E53" i="2"/>
  <c r="E52" i="2" s="1"/>
  <c r="E51" i="2"/>
  <c r="E50" i="2"/>
  <c r="E49" i="2" s="1"/>
  <c r="E48" i="2" s="1"/>
  <c r="E47" i="2"/>
  <c r="E46" i="2"/>
  <c r="E45" i="2"/>
  <c r="E44" i="2"/>
  <c r="E43" i="2"/>
  <c r="E42" i="2" s="1"/>
  <c r="E41" i="2" s="1"/>
  <c r="E40" i="2"/>
  <c r="E39" i="2" s="1"/>
  <c r="E38" i="2"/>
  <c r="E37" i="2"/>
  <c r="E36" i="2" s="1"/>
  <c r="E35" i="2"/>
  <c r="E32" i="2" s="1"/>
  <c r="E34" i="2"/>
  <c r="E33" i="2"/>
  <c r="E31" i="2"/>
  <c r="E30" i="2"/>
  <c r="E29" i="2"/>
  <c r="E28" i="2"/>
  <c r="E27" i="2"/>
  <c r="E25" i="2"/>
  <c r="E24" i="2"/>
  <c r="E23" i="2" s="1"/>
  <c r="E22" i="2"/>
  <c r="E21" i="2"/>
  <c r="E20" i="2" s="1"/>
  <c r="E19" i="2"/>
  <c r="E16" i="2" s="1"/>
  <c r="E18" i="2"/>
  <c r="E17" i="2"/>
  <c r="E14" i="2"/>
  <c r="E13" i="2"/>
  <c r="E12" i="2"/>
  <c r="E11" i="2"/>
  <c r="E10" i="2" s="1"/>
  <c r="I57" i="3" l="1"/>
  <c r="J56" i="3"/>
  <c r="K101" i="3"/>
  <c r="I102" i="3"/>
  <c r="I89" i="3"/>
  <c r="M92" i="3"/>
  <c r="E9" i="2"/>
  <c r="L121" i="3"/>
  <c r="I122" i="3"/>
  <c r="M120" i="3"/>
  <c r="E26" i="2"/>
  <c r="E258" i="2"/>
  <c r="E255" i="2" s="1"/>
  <c r="E254" i="2" s="1"/>
  <c r="L12" i="3"/>
  <c r="L11" i="3" s="1"/>
  <c r="L10" i="3" s="1"/>
  <c r="L9" i="3" s="1"/>
  <c r="I13" i="3"/>
  <c r="I61" i="3"/>
  <c r="K92" i="3"/>
  <c r="J101" i="3"/>
  <c r="J125" i="3"/>
  <c r="I125" i="3" s="1"/>
  <c r="L28" i="3"/>
  <c r="L27" i="3" s="1"/>
  <c r="L26" i="3" s="1"/>
  <c r="I29" i="3"/>
  <c r="L109" i="3"/>
  <c r="L101" i="3" s="1"/>
  <c r="I110" i="3"/>
  <c r="J132" i="3"/>
  <c r="I132" i="3" s="1"/>
  <c r="I133" i="3"/>
  <c r="E72" i="2"/>
  <c r="E71" i="2" s="1"/>
  <c r="E55" i="2" s="1"/>
  <c r="E104" i="2"/>
  <c r="E103" i="2" s="1"/>
  <c r="E285" i="2"/>
  <c r="I34" i="3"/>
  <c r="J33" i="3"/>
  <c r="K120" i="3"/>
  <c r="J27" i="3"/>
  <c r="I28" i="3"/>
  <c r="E15" i="2"/>
  <c r="E249" i="2"/>
  <c r="E245" i="2" s="1"/>
  <c r="E320" i="2"/>
  <c r="E319" i="2" s="1"/>
  <c r="J20" i="3"/>
  <c r="I52" i="3"/>
  <c r="J67" i="3"/>
  <c r="I97" i="3"/>
  <c r="M101" i="3"/>
  <c r="I148" i="3"/>
  <c r="K156" i="3"/>
  <c r="K140" i="3" s="1"/>
  <c r="J120" i="3"/>
  <c r="I121" i="3"/>
  <c r="E148" i="2"/>
  <c r="E131" i="2" s="1"/>
  <c r="E130" i="2" s="1"/>
  <c r="E194" i="2"/>
  <c r="E328" i="2"/>
  <c r="E327" i="2" s="1"/>
  <c r="J12" i="3"/>
  <c r="M56" i="3"/>
  <c r="M55" i="3" s="1"/>
  <c r="M26" i="3" s="1"/>
  <c r="I73" i="3"/>
  <c r="I83" i="3"/>
  <c r="J116" i="3"/>
  <c r="I117" i="3"/>
  <c r="L125" i="3"/>
  <c r="I126" i="3"/>
  <c r="I221" i="3"/>
  <c r="J220" i="3"/>
  <c r="I249" i="3"/>
  <c r="J248" i="3"/>
  <c r="J260" i="3"/>
  <c r="J414" i="3"/>
  <c r="L553" i="3"/>
  <c r="I554" i="3"/>
  <c r="I174" i="3"/>
  <c r="K173" i="3"/>
  <c r="I238" i="3"/>
  <c r="M268" i="3"/>
  <c r="M267" i="3" s="1"/>
  <c r="M266" i="3" s="1"/>
  <c r="M265" i="3" s="1"/>
  <c r="I356" i="3"/>
  <c r="J355" i="3"/>
  <c r="I355" i="3" s="1"/>
  <c r="K360" i="3"/>
  <c r="K359" i="3" s="1"/>
  <c r="K358" i="3" s="1"/>
  <c r="M400" i="3"/>
  <c r="I400" i="3" s="1"/>
  <c r="I401" i="3"/>
  <c r="I560" i="3"/>
  <c r="J559" i="3"/>
  <c r="L572" i="3"/>
  <c r="L571" i="3" s="1"/>
  <c r="L570" i="3" s="1"/>
  <c r="L557" i="3" s="1"/>
  <c r="I579" i="3"/>
  <c r="K647" i="3"/>
  <c r="K646" i="3" s="1"/>
  <c r="K645" i="3" s="1"/>
  <c r="K644" i="3" s="1"/>
  <c r="K632" i="3" s="1"/>
  <c r="I648" i="3"/>
  <c r="K69" i="3"/>
  <c r="I212" i="3"/>
  <c r="K209" i="3"/>
  <c r="K226" i="3"/>
  <c r="J328" i="3"/>
  <c r="I439" i="3"/>
  <c r="J438" i="3"/>
  <c r="K430" i="3"/>
  <c r="I573" i="3"/>
  <c r="J572" i="3"/>
  <c r="K22" i="3"/>
  <c r="J47" i="3"/>
  <c r="J51" i="3"/>
  <c r="J88" i="3"/>
  <c r="I88" i="3" s="1"/>
  <c r="J92" i="3"/>
  <c r="I92" i="3" s="1"/>
  <c r="J143" i="3"/>
  <c r="J147" i="3"/>
  <c r="J157" i="3"/>
  <c r="J161" i="3"/>
  <c r="I161" i="3" s="1"/>
  <c r="I183" i="3"/>
  <c r="K182" i="3"/>
  <c r="I204" i="3"/>
  <c r="L231" i="3"/>
  <c r="I236" i="3"/>
  <c r="I250" i="3"/>
  <c r="I279" i="3"/>
  <c r="I285" i="3"/>
  <c r="J284" i="3"/>
  <c r="M289" i="3"/>
  <c r="M288" i="3" s="1"/>
  <c r="M281" i="3" s="1"/>
  <c r="I323" i="3"/>
  <c r="J322" i="3"/>
  <c r="I353" i="3"/>
  <c r="I411" i="3"/>
  <c r="K457" i="3"/>
  <c r="K456" i="3" s="1"/>
  <c r="I458" i="3"/>
  <c r="L137" i="3"/>
  <c r="I165" i="3"/>
  <c r="L177" i="3"/>
  <c r="L171" i="3" s="1"/>
  <c r="I192" i="3"/>
  <c r="J191" i="3"/>
  <c r="I191" i="3" s="1"/>
  <c r="M201" i="3"/>
  <c r="M231" i="3"/>
  <c r="M226" i="3" s="1"/>
  <c r="I262" i="3"/>
  <c r="I269" i="3"/>
  <c r="I295" i="3"/>
  <c r="I349" i="3"/>
  <c r="K346" i="3"/>
  <c r="I346" i="3" s="1"/>
  <c r="M430" i="3"/>
  <c r="K603" i="3"/>
  <c r="I604" i="3"/>
  <c r="L596" i="3"/>
  <c r="L595" i="3" s="1"/>
  <c r="L588" i="3" s="1"/>
  <c r="I622" i="3"/>
  <c r="L632" i="3"/>
  <c r="I189" i="3"/>
  <c r="I273" i="3"/>
  <c r="J272" i="3"/>
  <c r="I272" i="3" s="1"/>
  <c r="I286" i="3"/>
  <c r="L281" i="3"/>
  <c r="L305" i="3"/>
  <c r="M337" i="3"/>
  <c r="M336" i="3" s="1"/>
  <c r="M335" i="3" s="1"/>
  <c r="I377" i="3"/>
  <c r="K517" i="3"/>
  <c r="K516" i="3" s="1"/>
  <c r="I518" i="3"/>
  <c r="L532" i="3"/>
  <c r="I533" i="3"/>
  <c r="J596" i="3"/>
  <c r="M177" i="3"/>
  <c r="M171" i="3" s="1"/>
  <c r="I270" i="3"/>
  <c r="K281" i="3"/>
  <c r="J336" i="3"/>
  <c r="I456" i="3"/>
  <c r="J471" i="3"/>
  <c r="I472" i="3"/>
  <c r="M526" i="3"/>
  <c r="M515" i="3" s="1"/>
  <c r="M491" i="3" s="1"/>
  <c r="I543" i="3"/>
  <c r="I242" i="3"/>
  <c r="I255" i="3"/>
  <c r="J254" i="3"/>
  <c r="I309" i="3"/>
  <c r="I330" i="3"/>
  <c r="K329" i="3"/>
  <c r="K328" i="3" s="1"/>
  <c r="K327" i="3" s="1"/>
  <c r="I344" i="3"/>
  <c r="J351" i="3"/>
  <c r="J360" i="3"/>
  <c r="I369" i="3"/>
  <c r="I378" i="3"/>
  <c r="I641" i="3"/>
  <c r="J640" i="3"/>
  <c r="I175" i="3"/>
  <c r="L228" i="3"/>
  <c r="L227" i="3" s="1"/>
  <c r="L226" i="3" s="1"/>
  <c r="I239" i="3"/>
  <c r="I500" i="3"/>
  <c r="J499" i="3"/>
  <c r="I555" i="3"/>
  <c r="I562" i="3"/>
  <c r="I580" i="3"/>
  <c r="I598" i="3"/>
  <c r="I624" i="3"/>
  <c r="I652" i="3"/>
  <c r="I166" i="3"/>
  <c r="J186" i="3"/>
  <c r="K203" i="3"/>
  <c r="L215" i="3"/>
  <c r="J227" i="3"/>
  <c r="J231" i="3"/>
  <c r="I231" i="3" s="1"/>
  <c r="I256" i="3"/>
  <c r="L261" i="3"/>
  <c r="L260" i="3" s="1"/>
  <c r="L259" i="3" s="1"/>
  <c r="L258" i="3" s="1"/>
  <c r="L245" i="3" s="1"/>
  <c r="K278" i="3"/>
  <c r="J291" i="3"/>
  <c r="J299" i="3"/>
  <c r="J307" i="3"/>
  <c r="K314" i="3"/>
  <c r="I324" i="3"/>
  <c r="L352" i="3"/>
  <c r="L351" i="3" s="1"/>
  <c r="I407" i="3"/>
  <c r="I417" i="3"/>
  <c r="I432" i="3"/>
  <c r="I454" i="3"/>
  <c r="I473" i="3"/>
  <c r="I501" i="3"/>
  <c r="I529" i="3"/>
  <c r="I542" i="3"/>
  <c r="K597" i="3"/>
  <c r="K596" i="3" s="1"/>
  <c r="K595" i="3" s="1"/>
  <c r="K588" i="3" s="1"/>
  <c r="I642" i="3"/>
  <c r="I445" i="3"/>
  <c r="I448" i="3"/>
  <c r="I451" i="3"/>
  <c r="I457" i="3"/>
  <c r="K521" i="3"/>
  <c r="I539" i="3"/>
  <c r="K538" i="3"/>
  <c r="I538" i="3" s="1"/>
  <c r="I603" i="3"/>
  <c r="M407" i="3"/>
  <c r="M406" i="3" s="1"/>
  <c r="M405" i="3" s="1"/>
  <c r="I405" i="3" s="1"/>
  <c r="L416" i="3"/>
  <c r="L415" i="3" s="1"/>
  <c r="L414" i="3" s="1"/>
  <c r="L334" i="3" s="1"/>
  <c r="L326" i="3" s="1"/>
  <c r="L443" i="3"/>
  <c r="L430" i="3" s="1"/>
  <c r="I460" i="3"/>
  <c r="I464" i="3"/>
  <c r="K486" i="3"/>
  <c r="I487" i="3"/>
  <c r="I508" i="3"/>
  <c r="J507" i="3"/>
  <c r="I534" i="3"/>
  <c r="I599" i="3"/>
  <c r="I615" i="3"/>
  <c r="J647" i="3"/>
  <c r="I650" i="3"/>
  <c r="I433" i="3"/>
  <c r="I449" i="3"/>
  <c r="I502" i="3"/>
  <c r="I561" i="3"/>
  <c r="I568" i="3"/>
  <c r="J567" i="3"/>
  <c r="I585" i="3"/>
  <c r="J584" i="3"/>
  <c r="I619" i="3"/>
  <c r="I629" i="3"/>
  <c r="J628" i="3"/>
  <c r="M633" i="3"/>
  <c r="M632" i="3" s="1"/>
  <c r="I656" i="3"/>
  <c r="G41" i="1" s="1"/>
  <c r="I444" i="3"/>
  <c r="I468" i="3"/>
  <c r="I513" i="3"/>
  <c r="I527" i="3"/>
  <c r="J526" i="3"/>
  <c r="K550" i="3"/>
  <c r="I593" i="3"/>
  <c r="J592" i="3"/>
  <c r="I623" i="3"/>
  <c r="I637" i="3"/>
  <c r="J636" i="3"/>
  <c r="I406" i="3"/>
  <c r="I412" i="3"/>
  <c r="I443" i="3"/>
  <c r="I461" i="3"/>
  <c r="I484" i="3"/>
  <c r="I496" i="3"/>
  <c r="J495" i="3"/>
  <c r="J521" i="3"/>
  <c r="I521" i="3" s="1"/>
  <c r="I524" i="3"/>
  <c r="I528" i="3"/>
  <c r="J551" i="3"/>
  <c r="I446" i="3"/>
  <c r="I519" i="3"/>
  <c r="I544" i="3"/>
  <c r="I548" i="3"/>
  <c r="I609" i="3"/>
  <c r="I657" i="3"/>
  <c r="K425" i="3"/>
  <c r="L479" i="3"/>
  <c r="L478" i="3" s="1"/>
  <c r="L477" i="3" s="1"/>
  <c r="L476" i="3" s="1"/>
  <c r="K512" i="3"/>
  <c r="I572" i="3" l="1"/>
  <c r="J571" i="3"/>
  <c r="J470" i="3"/>
  <c r="I470" i="3" s="1"/>
  <c r="I471" i="3"/>
  <c r="J146" i="3"/>
  <c r="I147" i="3"/>
  <c r="I559" i="3"/>
  <c r="J558" i="3"/>
  <c r="I101" i="3"/>
  <c r="G18" i="1" s="1"/>
  <c r="K100" i="3"/>
  <c r="I526" i="3"/>
  <c r="G37" i="1" s="1"/>
  <c r="I628" i="3"/>
  <c r="J627" i="3"/>
  <c r="J517" i="3"/>
  <c r="I351" i="3"/>
  <c r="I596" i="3"/>
  <c r="J321" i="3"/>
  <c r="I322" i="3"/>
  <c r="J142" i="3"/>
  <c r="I143" i="3"/>
  <c r="K526" i="3"/>
  <c r="K515" i="3" s="1"/>
  <c r="I209" i="3"/>
  <c r="K208" i="3"/>
  <c r="K337" i="3"/>
  <c r="I109" i="3"/>
  <c r="I56" i="3"/>
  <c r="J156" i="3"/>
  <c r="I156" i="3" s="1"/>
  <c r="I157" i="3"/>
  <c r="J359" i="3"/>
  <c r="I507" i="3"/>
  <c r="J506" i="3"/>
  <c r="K308" i="3"/>
  <c r="I314" i="3"/>
  <c r="J226" i="3"/>
  <c r="I226" i="3" s="1"/>
  <c r="I227" i="3"/>
  <c r="G39" i="1" s="1"/>
  <c r="I352" i="3"/>
  <c r="M360" i="3"/>
  <c r="M359" i="3" s="1"/>
  <c r="M358" i="3" s="1"/>
  <c r="M334" i="3" s="1"/>
  <c r="M326" i="3" s="1"/>
  <c r="I597" i="3"/>
  <c r="I228" i="3"/>
  <c r="J259" i="3"/>
  <c r="I260" i="3"/>
  <c r="J11" i="3"/>
  <c r="I12" i="3"/>
  <c r="J32" i="3"/>
  <c r="I32" i="3" s="1"/>
  <c r="G12" i="1" s="1"/>
  <c r="I33" i="3"/>
  <c r="L120" i="3"/>
  <c r="L100" i="3" s="1"/>
  <c r="L25" i="3" s="1"/>
  <c r="I636" i="3"/>
  <c r="J635" i="3"/>
  <c r="L214" i="3"/>
  <c r="I214" i="3" s="1"/>
  <c r="I215" i="3"/>
  <c r="I438" i="3"/>
  <c r="J437" i="3"/>
  <c r="K172" i="3"/>
  <c r="I172" i="3" s="1"/>
  <c r="G27" i="1" s="1"/>
  <c r="I173" i="3"/>
  <c r="M100" i="3"/>
  <c r="M25" i="3" s="1"/>
  <c r="M8" i="3" s="1"/>
  <c r="E8" i="2"/>
  <c r="K202" i="3"/>
  <c r="I203" i="3"/>
  <c r="L526" i="3"/>
  <c r="L515" i="3" s="1"/>
  <c r="L491" i="3" s="1"/>
  <c r="I532" i="3"/>
  <c r="I137" i="3"/>
  <c r="L136" i="3"/>
  <c r="I136" i="3" s="1"/>
  <c r="J283" i="3"/>
  <c r="I284" i="3"/>
  <c r="K178" i="3"/>
  <c r="I182" i="3"/>
  <c r="J50" i="3"/>
  <c r="I50" i="3" s="1"/>
  <c r="G15" i="1" s="1"/>
  <c r="I51" i="3"/>
  <c r="J247" i="3"/>
  <c r="I248" i="3"/>
  <c r="J253" i="3"/>
  <c r="I253" i="3" s="1"/>
  <c r="I254" i="3"/>
  <c r="I495" i="3"/>
  <c r="J494" i="3"/>
  <c r="J335" i="3"/>
  <c r="J298" i="3"/>
  <c r="I298" i="3" s="1"/>
  <c r="I299" i="3"/>
  <c r="I647" i="3"/>
  <c r="J646" i="3"/>
  <c r="K479" i="3"/>
  <c r="I486" i="3"/>
  <c r="J290" i="3"/>
  <c r="I291" i="3"/>
  <c r="J185" i="3"/>
  <c r="I186" i="3"/>
  <c r="J46" i="3"/>
  <c r="I46" i="3" s="1"/>
  <c r="G13" i="1" s="1"/>
  <c r="I47" i="3"/>
  <c r="J327" i="3"/>
  <c r="I327" i="3" s="1"/>
  <c r="I328" i="3"/>
  <c r="J306" i="3"/>
  <c r="I640" i="3"/>
  <c r="J639" i="3"/>
  <c r="I639" i="3" s="1"/>
  <c r="J268" i="3"/>
  <c r="K68" i="3"/>
  <c r="I69" i="3"/>
  <c r="I261" i="3"/>
  <c r="K511" i="3"/>
  <c r="I512" i="3"/>
  <c r="I584" i="3"/>
  <c r="J583" i="3"/>
  <c r="I425" i="3"/>
  <c r="K416" i="3"/>
  <c r="I592" i="3"/>
  <c r="J591" i="3"/>
  <c r="I567" i="3"/>
  <c r="J566" i="3"/>
  <c r="K277" i="3"/>
  <c r="I278" i="3"/>
  <c r="I499" i="3"/>
  <c r="J498" i="3"/>
  <c r="K21" i="3"/>
  <c r="I22" i="3"/>
  <c r="I329" i="3"/>
  <c r="I553" i="3"/>
  <c r="L552" i="3"/>
  <c r="J219" i="3"/>
  <c r="I220" i="3"/>
  <c r="I116" i="3"/>
  <c r="J115" i="3"/>
  <c r="I115" i="3" s="1"/>
  <c r="G19" i="1" s="1"/>
  <c r="J55" i="3"/>
  <c r="I27" i="3"/>
  <c r="G10" i="1" s="1"/>
  <c r="I247" i="3" l="1"/>
  <c r="J246" i="3"/>
  <c r="I511" i="3"/>
  <c r="K506" i="3"/>
  <c r="K498" i="3" s="1"/>
  <c r="K491" i="3" s="1"/>
  <c r="I437" i="3"/>
  <c r="J430" i="3"/>
  <c r="I430" i="3" s="1"/>
  <c r="K336" i="3"/>
  <c r="I337" i="3"/>
  <c r="I360" i="3"/>
  <c r="K207" i="3"/>
  <c r="I207" i="3" s="1"/>
  <c r="I208" i="3"/>
  <c r="G17" i="1"/>
  <c r="I120" i="3"/>
  <c r="G20" i="1" s="1"/>
  <c r="I290" i="3"/>
  <c r="J289" i="3"/>
  <c r="J358" i="3"/>
  <c r="I358" i="3" s="1"/>
  <c r="G31" i="1" s="1"/>
  <c r="I359" i="3"/>
  <c r="K20" i="3"/>
  <c r="I21" i="3"/>
  <c r="J493" i="3"/>
  <c r="I494" i="3"/>
  <c r="I498" i="3"/>
  <c r="K478" i="3"/>
  <c r="I479" i="3"/>
  <c r="I11" i="3"/>
  <c r="G11" i="1" s="1"/>
  <c r="J10" i="3"/>
  <c r="J100" i="3"/>
  <c r="I100" i="3" s="1"/>
  <c r="I571" i="3"/>
  <c r="J570" i="3"/>
  <c r="I570" i="3" s="1"/>
  <c r="G45" i="1" s="1"/>
  <c r="K67" i="3"/>
  <c r="I68" i="3"/>
  <c r="J634" i="3"/>
  <c r="I635" i="3"/>
  <c r="I259" i="3"/>
  <c r="G48" i="1" s="1"/>
  <c r="G47" i="1" s="1"/>
  <c r="J258" i="3"/>
  <c r="I258" i="3" s="1"/>
  <c r="K307" i="3"/>
  <c r="I308" i="3"/>
  <c r="I517" i="3"/>
  <c r="J516" i="3"/>
  <c r="J320" i="3"/>
  <c r="I320" i="3" s="1"/>
  <c r="I321" i="3"/>
  <c r="G25" i="1" s="1"/>
  <c r="I219" i="3"/>
  <c r="J201" i="3"/>
  <c r="J26" i="3"/>
  <c r="L551" i="3"/>
  <c r="I552" i="3"/>
  <c r="K276" i="3"/>
  <c r="I277" i="3"/>
  <c r="J582" i="3"/>
  <c r="I582" i="3" s="1"/>
  <c r="G46" i="1" s="1"/>
  <c r="I583" i="3"/>
  <c r="I283" i="3"/>
  <c r="J282" i="3"/>
  <c r="I282" i="3" s="1"/>
  <c r="I506" i="3"/>
  <c r="I142" i="3"/>
  <c r="J141" i="3"/>
  <c r="I141" i="3" s="1"/>
  <c r="G23" i="1" s="1"/>
  <c r="J626" i="3"/>
  <c r="I627" i="3"/>
  <c r="J590" i="3"/>
  <c r="I591" i="3"/>
  <c r="J305" i="3"/>
  <c r="K415" i="3"/>
  <c r="I416" i="3"/>
  <c r="I646" i="3"/>
  <c r="J645" i="3"/>
  <c r="K177" i="3"/>
  <c r="K171" i="3" s="1"/>
  <c r="I178" i="3"/>
  <c r="I202" i="3"/>
  <c r="K201" i="3"/>
  <c r="J557" i="3"/>
  <c r="I558" i="3"/>
  <c r="J267" i="3"/>
  <c r="I268" i="3"/>
  <c r="J565" i="3"/>
  <c r="I565" i="3" s="1"/>
  <c r="G44" i="1" s="1"/>
  <c r="I566" i="3"/>
  <c r="I185" i="3"/>
  <c r="J177" i="3"/>
  <c r="I146" i="3"/>
  <c r="G24" i="1" s="1"/>
  <c r="J550" i="3" l="1"/>
  <c r="I557" i="3"/>
  <c r="I276" i="3"/>
  <c r="K266" i="3"/>
  <c r="K265" i="3" s="1"/>
  <c r="J492" i="3"/>
  <c r="I492" i="3" s="1"/>
  <c r="I493" i="3"/>
  <c r="G34" i="1"/>
  <c r="K414" i="3"/>
  <c r="I414" i="3" s="1"/>
  <c r="G32" i="1" s="1"/>
  <c r="I415" i="3"/>
  <c r="L550" i="3"/>
  <c r="L8" i="3" s="1"/>
  <c r="I551" i="3"/>
  <c r="I516" i="3"/>
  <c r="G36" i="1" s="1"/>
  <c r="G35" i="1" s="1"/>
  <c r="J515" i="3"/>
  <c r="J633" i="3"/>
  <c r="I633" i="3" s="1"/>
  <c r="I634" i="3"/>
  <c r="G33" i="1" s="1"/>
  <c r="K10" i="3"/>
  <c r="K9" i="3" s="1"/>
  <c r="I20" i="3"/>
  <c r="I626" i="3"/>
  <c r="J595" i="3"/>
  <c r="J25" i="3"/>
  <c r="K335" i="3"/>
  <c r="I336" i="3"/>
  <c r="I177" i="3"/>
  <c r="G28" i="1" s="1"/>
  <c r="G26" i="1" s="1"/>
  <c r="J171" i="3"/>
  <c r="I171" i="3" s="1"/>
  <c r="K55" i="3"/>
  <c r="I67" i="3"/>
  <c r="I478" i="3"/>
  <c r="K477" i="3"/>
  <c r="J245" i="3"/>
  <c r="I245" i="3" s="1"/>
  <c r="I246" i="3"/>
  <c r="I289" i="3"/>
  <c r="G22" i="1" s="1"/>
  <c r="G21" i="1" s="1"/>
  <c r="J288" i="3"/>
  <c r="J9" i="3"/>
  <c r="I10" i="3"/>
  <c r="J589" i="3"/>
  <c r="I589" i="3" s="1"/>
  <c r="I590" i="3"/>
  <c r="I201" i="3"/>
  <c r="I645" i="3"/>
  <c r="G40" i="1" s="1"/>
  <c r="G38" i="1" s="1"/>
  <c r="J644" i="3"/>
  <c r="J140" i="3"/>
  <c r="I140" i="3" s="1"/>
  <c r="I267" i="3"/>
  <c r="G14" i="1" s="1"/>
  <c r="J266" i="3"/>
  <c r="J334" i="3"/>
  <c r="K306" i="3"/>
  <c r="I307" i="3"/>
  <c r="K305" i="3" l="1"/>
  <c r="I305" i="3" s="1"/>
  <c r="I306" i="3"/>
  <c r="J265" i="3"/>
  <c r="I265" i="3" s="1"/>
  <c r="I266" i="3"/>
  <c r="K476" i="3"/>
  <c r="I476" i="3" s="1"/>
  <c r="I477" i="3"/>
  <c r="G43" i="1" s="1"/>
  <c r="G42" i="1" s="1"/>
  <c r="I515" i="3"/>
  <c r="J491" i="3"/>
  <c r="I491" i="3" s="1"/>
  <c r="K334" i="3"/>
  <c r="I335" i="3"/>
  <c r="G30" i="1" s="1"/>
  <c r="G29" i="1" s="1"/>
  <c r="I9" i="3"/>
  <c r="J588" i="3"/>
  <c r="I588" i="3" s="1"/>
  <c r="I595" i="3"/>
  <c r="I644" i="3"/>
  <c r="J632" i="3"/>
  <c r="I632" i="3" s="1"/>
  <c r="J281" i="3"/>
  <c r="I281" i="3" s="1"/>
  <c r="I288" i="3"/>
  <c r="K26" i="3"/>
  <c r="I55" i="3"/>
  <c r="G16" i="1" s="1"/>
  <c r="G9" i="1" s="1"/>
  <c r="G8" i="1" s="1"/>
  <c r="I550" i="3"/>
  <c r="J326" i="3"/>
  <c r="J8" i="3" s="1"/>
  <c r="I334" i="3"/>
  <c r="K25" i="3" l="1"/>
  <c r="I26" i="3"/>
  <c r="K326" i="3"/>
  <c r="I326" i="3" s="1"/>
  <c r="K8" i="3" l="1"/>
  <c r="I8" i="3" s="1"/>
  <c r="I25" i="3"/>
</calcChain>
</file>

<file path=xl/sharedStrings.xml><?xml version="1.0" encoding="utf-8"?>
<sst xmlns="http://schemas.openxmlformats.org/spreadsheetml/2006/main" count="3118" uniqueCount="380">
  <si>
    <t>Приложение 6</t>
  </si>
  <si>
    <t>Распределение бюджетных ассигнований  бюджета муниципального образования Белореченский муниципальный район Краснодарского края по разделам и подразделам классификации расходов бюджетов на 2026 год</t>
  </si>
  <si>
    <t>№ п/п</t>
  </si>
  <si>
    <t>Наименование</t>
  </si>
  <si>
    <t>Коды бюджетной классификации</t>
  </si>
  <si>
    <t>2026 год</t>
  </si>
  <si>
    <t>Раздел</t>
  </si>
  <si>
    <t>Подраздел</t>
  </si>
  <si>
    <t>Целевая статья</t>
  </si>
  <si>
    <t>Вид расхода</t>
  </si>
  <si>
    <t>5</t>
  </si>
  <si>
    <t>6</t>
  </si>
  <si>
    <t xml:space="preserve">Всего расходов </t>
  </si>
  <si>
    <t>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</si>
  <si>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</si>
  <si>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</si>
  <si>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</si>
  <si>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</si>
  <si>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Функционирование законодательных (представительных) органов государственной власти и и представительных органов муниципальных образований</t>
  </si>
  <si>
    <t>03</t>
  </si>
  <si>
    <t>0020000</t>
  </si>
  <si>
    <t>Функционирование Правительства Российской Федерации, высших органов исполнительной власти субъектов Российской Федерации, местных администраций</t>
  </si>
  <si>
    <t>04</t>
  </si>
  <si>
    <t>Судебная система</t>
  </si>
  <si>
    <t>05</t>
  </si>
  <si>
    <t>Обеспечение деятельности финансовых, налоговых и таможенных органов и органов финансового (финансово-бюджетного) надзора</t>
  </si>
  <si>
    <t>06</t>
  </si>
  <si>
    <t>Резервные фонды</t>
  </si>
  <si>
    <t>11</t>
  </si>
  <si>
    <t>0020400</t>
  </si>
  <si>
    <t>Другие общегосударственные вопросы</t>
  </si>
  <si>
    <t>13</t>
  </si>
  <si>
    <t>012</t>
  </si>
  <si>
    <t>2.</t>
  </si>
  <si>
    <t>Национальная безопасность и правоохранительная деятельность</t>
  </si>
  <si>
    <t>Гражданская оборона</t>
  </si>
  <si>
    <t>09</t>
  </si>
  <si>
    <t>Защита населения и территории от чрезвычайных ситуаций природного и техногенного характера, пожарная безопасность</t>
  </si>
  <si>
    <t>10</t>
  </si>
  <si>
    <t>Другие вопросы в области национальной безопасности и правоохранительной деятельности</t>
  </si>
  <si>
    <t>14</t>
  </si>
  <si>
    <t>3.</t>
  </si>
  <si>
    <t>Национальная экономика</t>
  </si>
  <si>
    <t>Сельское хозяйство и рыболовство</t>
  </si>
  <si>
    <t>Транспорт</t>
  </si>
  <si>
    <t>08</t>
  </si>
  <si>
    <t>Дорожное хозяйство(дорожные фонды)</t>
  </si>
  <si>
    <t>Другие вопросы в области национальной экономики</t>
  </si>
  <si>
    <t>12</t>
  </si>
  <si>
    <t>4.</t>
  </si>
  <si>
    <t>Жилищно-коммунальное хозяйство</t>
  </si>
  <si>
    <t>Жилищное хозяйство</t>
  </si>
  <si>
    <t>Коммунальное хозяйство</t>
  </si>
  <si>
    <t>5.</t>
  </si>
  <si>
    <t>Образование</t>
  </si>
  <si>
    <t>07</t>
  </si>
  <si>
    <t>Дошкольное образование</t>
  </si>
  <si>
    <t>Общее образование</t>
  </si>
  <si>
    <t>Дополнительное образование детей</t>
  </si>
  <si>
    <t xml:space="preserve">Молодежная политика </t>
  </si>
  <si>
    <t>Другие вопросы в области образования</t>
  </si>
  <si>
    <t>6.</t>
  </si>
  <si>
    <t>Культура и кинематография</t>
  </si>
  <si>
    <t>Культура</t>
  </si>
  <si>
    <t>Другие вопросы в области культуры, кинематографии</t>
  </si>
  <si>
    <t>4429900</t>
  </si>
  <si>
    <t>001</t>
  </si>
  <si>
    <t>7.</t>
  </si>
  <si>
    <t>Социальная политика</t>
  </si>
  <si>
    <t>Социальное обеспечение населения</t>
  </si>
  <si>
    <t>Охрана семьи и детства</t>
  </si>
  <si>
    <t>Другие вопросы в области социальной политики</t>
  </si>
  <si>
    <t>8.</t>
  </si>
  <si>
    <t xml:space="preserve">Физическая культура и спорт </t>
  </si>
  <si>
    <t>Физическая культура</t>
  </si>
  <si>
    <t>Массовый спорт</t>
  </si>
  <si>
    <t>Спорт высших достижений</t>
  </si>
  <si>
    <t>Другие вопросы в области физической культуры и спорта</t>
  </si>
  <si>
    <t>5200000</t>
  </si>
  <si>
    <t>9.</t>
  </si>
  <si>
    <t>Межбюджетные трансферты общего характера бюджетам субъектов Российской Федерации</t>
  </si>
  <si>
    <t>00</t>
  </si>
  <si>
    <t>Дотации на выравнивание бюджетной обеспеченности субъектов Российской Федерации и муниципальных образований</t>
  </si>
  <si>
    <t>Начальник финансового управления</t>
  </si>
  <si>
    <t>администрации муниципального образования</t>
  </si>
  <si>
    <t>Белореченский муниципальный район</t>
  </si>
  <si>
    <t>Краснодарского края</t>
  </si>
  <si>
    <t>Е.А. Греков</t>
  </si>
  <si>
    <t>Приложение 8</t>
  </si>
  <si>
    <t>Распределение бюджетных ассигнований по целевым статьям (муниципальным программам муниципального образования Белореченский муниципальный район Краснодарского края и непрограммным направлениям деятельности), группам видов расходов классификации расходов бюджетов на 2026 год</t>
  </si>
  <si>
    <t>КЦСР</t>
  </si>
  <si>
    <t>КВР</t>
  </si>
  <si>
    <t>3</t>
  </si>
  <si>
    <t>4</t>
  </si>
  <si>
    <t>ВСЕГО</t>
  </si>
  <si>
    <t>Муниципальная программа "Обеспечение деятельности органов местного самоуправления"</t>
  </si>
  <si>
    <t>Обеспечение деятельности высшего должностного лица муниципального образования</t>
  </si>
  <si>
    <t>Расходы на обеспечение функций органов местного самоуправления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</si>
  <si>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</si>
  <si>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</si>
  <si>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</si>
  <si>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Закупка товаров, работ и услуг для обеспечения государственных (муниципальных) нужд</t>
  </si>
  <si>
    <t>200</t>
  </si>
  <si>
    <t>Обеспечение деятельности администрации муниципального образования</t>
  </si>
  <si>
    <t>Иные бюджетные ассигнования</t>
  </si>
  <si>
    <t>800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</si>
  <si>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</si>
  <si>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Осуществление отдельных государственных полномочий Краснодарского края по поддержке сельскохозяйственного производства</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</si>
  <si>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</si>
  <si>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Расходы на выплату персоналу в целях обеспечения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</si>
  <si>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</si>
  <si>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</si>
  <si>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</si>
  <si>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</si>
  <si>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Укрепление материально-технической базы органов местного самоуправления</t>
  </si>
  <si>
    <t>Укрепление материально-технического оснащения для бесперебойного обеспечения бюджетного процесса</t>
  </si>
  <si>
    <t>Повышение информированности населения о деятельности органов власти</t>
  </si>
  <si>
    <t>Обеспечение информационной открытости органов власти</t>
  </si>
  <si>
    <t>Создание информационно-технической инфраструктуры администрации</t>
  </si>
  <si>
    <t>Информатизация администрации муниципального образования</t>
  </si>
  <si>
    <t>Муниципальная программа "Управление муниципальными финансами"</t>
  </si>
  <si>
    <t>Повышение уровня бюджетной обеспеченности муниципальных образований Белореченского района</t>
  </si>
  <si>
    <t>Дотации на выравнивание бюджетной обеспеченности поселений</t>
  </si>
  <si>
    <t>51100A0030</t>
  </si>
  <si>
    <t>Межбюджетные трансферты</t>
  </si>
  <si>
    <t>500</t>
  </si>
  <si>
    <t>Муниципальная программа "Обеспечение деятельности казенных учреждений"</t>
  </si>
  <si>
    <t>Централизованная бухгалтерия</t>
  </si>
  <si>
    <t>Расходы на обеспечение деятельности (оказание услуг) муниципальных учреждений</t>
  </si>
  <si>
    <t>Управление по обеспечению деятельности администрации</t>
  </si>
  <si>
    <t>Архитектура и градостроительство</t>
  </si>
  <si>
    <t>Служба ГО и ЧС</t>
  </si>
  <si>
    <t>ЦРО и МСКО</t>
  </si>
  <si>
    <t>Служба заказчика</t>
  </si>
  <si>
    <t>Новое поколение</t>
  </si>
  <si>
    <t>Центр военно-патриотического воспитания подростков и молодежи имени Героя Советского Союза С.Т.Голенева</t>
  </si>
  <si>
    <t>Расходы на обеспечение деятельности (оказания услуг) муниципальных учреждений</t>
  </si>
  <si>
    <t>Муниципальная программа "Молодежная политика, оздоровление, занятость детей и подростков"</t>
  </si>
  <si>
    <t>Мероприятия в области молодежной политики</t>
  </si>
  <si>
    <t>Реализация мероприятий для детей и молодежи</t>
  </si>
  <si>
    <t>Социальное обеспечение и иные выплаты населению</t>
  </si>
  <si>
    <t>300</t>
  </si>
  <si>
    <t>Муниципальная программа "Социальное обеспечение и иные выплаты гражданам"</t>
  </si>
  <si>
    <t>Социальная поддержка семьи и детей</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</si>
  <si>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</si>
  <si>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</si>
  <si>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(отдыха) и обратно</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</si>
  <si>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</si>
  <si>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</si>
  <si>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 xml:space="preserve">Муниципальная программа "Развитие сельского хозяйства и регулирование рынков сельскохозяйственной продукции, сырья и продовольствия" </t>
  </si>
  <si>
    <t>Развитие малых форм хозяйствования</t>
  </si>
  <si>
    <t>Осуществление отдельных государственных полномочий Краснодарского края по поддержке сельскохозяйственного производства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с/х)</t>
  </si>
  <si>
    <t>Предупреждение возникновения биолого-социальных чрезвычайных ситуаций</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</si>
  <si>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</si>
  <si>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Муниципальная программа "Улучшение инвестиционного климата"</t>
  </si>
  <si>
    <t>Создание благоприятного инвестиционного климата, увеличение притока инвестиций в экономику Белореченского района</t>
  </si>
  <si>
    <t>Реализация мероприятий, направленных на улучшение инвестиционного климата</t>
  </si>
  <si>
    <t>Муниципальная программа "Содействие развитию малого и среднего предпринимательства"</t>
  </si>
  <si>
    <t>Создание условий для развития малого и среднего предпринимательства</t>
  </si>
  <si>
    <t>Реализация мероприятий, направленных на поддержку малого и среднего предпринимательства</t>
  </si>
  <si>
    <t>Муниципальная программа "Развитие образования"</t>
  </si>
  <si>
    <t>Развитие дошкольного и общего образования детей</t>
  </si>
  <si>
    <t xml:space="preserve">Предоставление субсидий бюджетным, автономным учреждениям и иным некоммерческим организациям </t>
  </si>
  <si>
    <t>Осуществление капитального ремонта</t>
  </si>
  <si>
    <t>Предоставление субсидий бюджетным, автономным учреждениям и иным некоммерческим организациям</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</si>
  <si>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</si>
  <si>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Осуществление отдельных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</si>
  <si>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</si>
  <si>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</si>
  <si>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</si>
  <si>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t>
  </si>
  <si>
    <t>58100S0100</t>
  </si>
  <si>
    <t>Реализация мероприятий муниципальной целевой программы "Развитие образования"</t>
  </si>
  <si>
    <t>Расходы на обеспечение деятельности (оказание услуг) муниципальных учреждений (меры социальной поддержки отдельным категория образовательных организаций муниципального образования Белореченский муниципальный район)</t>
  </si>
  <si>
    <t>Расходы на обеспечение деятельности (оказание услуг) муниципальных учреждений (организация бесплатного питания детей участников СВО)</t>
  </si>
  <si>
    <t>Расходы на обеспечение деятельности (оказание услуг) муниципальных учреждений (доплата за питание детей из малообеспеченных семей)</t>
  </si>
  <si>
    <t>Расходы на обеспечение деятельности (оказание услуг) муниципальных учреждений (питание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</si>
  <si>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</si>
  <si>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58101L3040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</si>
  <si>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</si>
  <si>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58101L3042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</si>
  <si>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</si>
  <si>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58101R3032</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</si>
  <si>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</si>
  <si>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58101S3550</t>
  </si>
  <si>
    <t>58101W3042</t>
  </si>
  <si>
    <t>58101W3550</t>
  </si>
  <si>
    <t>Федеральный проект "Педагоги и наставники"</t>
  </si>
  <si>
    <t>581Ю600000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</si>
  <si>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</si>
  <si>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581Ю650500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</si>
  <si>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</si>
  <si>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581Ю651790</t>
  </si>
  <si>
    <t>581Ю653032</t>
  </si>
  <si>
    <t>Развитие дополнительного образования</t>
  </si>
  <si>
    <t>Персонифицированное финансирование дополнительного образования детей</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</si>
  <si>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</si>
  <si>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600</t>
  </si>
  <si>
    <t>Мероприятия по проведению углубленных медицинских осмотров занимающихся в муниципальных организациях дополнительного образования детей, осуществляющих деятельность в области физической культуры и спорта в отрасли "Образование"</t>
  </si>
  <si>
    <t>Другие мероприятия в области образования</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</si>
  <si>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</si>
  <si>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Участие в осуществлении мероприятий по предупреждению детского дорожно-транспортного травматизма на территории муниципальных образований Краснодарского края</t>
  </si>
  <si>
    <t>58300S2470</t>
  </si>
  <si>
    <t>Реализация мероприятий муниципальной программы "Развитие образования"</t>
  </si>
  <si>
    <t>Муниципальная программа "Организация досуга и обеспечение населения услугами учреждений культуры, сохранение, использование и популяризация объектов культурного наследия"</t>
  </si>
  <si>
    <t>Развитие культурно-досуговой деятельности</t>
  </si>
  <si>
    <t>Развитие библиотечного обслуживания населения</t>
  </si>
  <si>
    <t>Государственная поддержка отрасли культуры</t>
  </si>
  <si>
    <t>59300L5190</t>
  </si>
  <si>
    <t>Муниципальная программа "Обеспечение жильем молодых семей на территории поселений Белореченского района"</t>
  </si>
  <si>
    <t>Улучшение жилищных условий молодых семей</t>
  </si>
  <si>
    <t xml:space="preserve">Реализация мероприятий по обеспечению жильем молодых семей </t>
  </si>
  <si>
    <t>Реализация мероприятий по обеспечению жильем молодых семей</t>
  </si>
  <si>
    <t>60100L4970</t>
  </si>
  <si>
    <t>10.</t>
  </si>
  <si>
    <t>Муниципальная программа "Развитие физической культуры и спорта"</t>
  </si>
  <si>
    <t>Основные мероприятия муниципальной программы</t>
  </si>
  <si>
    <t>Оснащение объектов спортивной инфраструктуры спортивно-технологическим оборудованием</t>
  </si>
  <si>
    <t>61100L2280</t>
  </si>
  <si>
    <t>Обеспечение условий для развития физической культуры и массового спорта в части оплаты труда инструкторов по спорту</t>
  </si>
  <si>
    <t>61100S2820</t>
  </si>
  <si>
    <t>Мероприятия, связанные с участием спортсменов в спартакиадах, первенствах и других соревнованиях</t>
  </si>
  <si>
    <t>Мероприятия в области спорта и физической культуры</t>
  </si>
  <si>
    <t>Реализация мероприятий в области спорта и физической культуры</t>
  </si>
  <si>
    <t>11.</t>
  </si>
  <si>
    <t>Муниципальная программа "Развитие жилищно-коммунального хозяйства и транспорта"</t>
  </si>
  <si>
    <t>Повышение доступности транспортных услуг для жителей удаленных населенных пунктов</t>
  </si>
  <si>
    <t>Осуществление пассажирских перевозок автомобильным транспортом по муниципальным пригородным маршрутам Белореченского района</t>
  </si>
  <si>
    <t>12.</t>
  </si>
  <si>
    <t>Муниципальная программа "Поддержка социально ориентированных некоммерческих организаций"</t>
  </si>
  <si>
    <t>Формирование благоприятных условий для осуществления деятельности социально ориентированных некоммерческих организаций</t>
  </si>
  <si>
    <t>Реализация мероприятий по поддержке социально ориентированных некоммерческих организаций</t>
  </si>
  <si>
    <t>13.</t>
  </si>
  <si>
    <t>Муниципальная программа "Дорожная деятельность в отношении автомобильных дорог общего пользования местного значения"</t>
  </si>
  <si>
    <t>Поддержка надлежащего технического состояния автомобильных дорог общего пользования местного значения</t>
  </si>
  <si>
    <t>Проектирование, строительство, реконструкция, капитальный ремонт, ремонт и содержание автомобильных дорог общего пользования межмуниципального значения, местного значения и искусственных дорожных сооружений на них</t>
  </si>
  <si>
    <t>641009Д000</t>
  </si>
  <si>
    <t>Развитие сети автомобильных дорог общего пользования местного значения</t>
  </si>
  <si>
    <t>Капитальный ремонт и ремонт автомобильных дорог общего пользования местного значения</t>
  </si>
  <si>
    <t>64200SД060</t>
  </si>
  <si>
    <t>64200WД060</t>
  </si>
  <si>
    <t>14.</t>
  </si>
  <si>
    <t>Муниципальная программа "Капитальные вложения (бюджетные инвестиции) в объекты муниципальной собственности"</t>
  </si>
  <si>
    <t>Капитальные вложения в области жилищного хозяйства</t>
  </si>
  <si>
    <t>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</si>
  <si>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65200R0820</t>
  </si>
  <si>
    <t>Капитальные вложения в объекты государственной (муниципальной) собственности</t>
  </si>
  <si>
    <t>400</t>
  </si>
  <si>
    <t>65200A0820</t>
  </si>
  <si>
    <t>Капитальные вложения в области коммунального хозяйства</t>
  </si>
  <si>
    <t>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</si>
  <si>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65400W2640</t>
  </si>
  <si>
    <t>Капитальные вложения в области газификации</t>
  </si>
  <si>
    <t>Организация газоснабжения населения (поселений) (строительство подводящих газопроводов, распределительных газопроводов)</t>
  </si>
  <si>
    <t>65500S0620</t>
  </si>
  <si>
    <t>Капитальные вложения в области образования</t>
  </si>
  <si>
    <t>Проектирование общеобразовательной организации на 550 мест в микрорайоне Северный города Белореченска</t>
  </si>
  <si>
    <t>Проектирование дошкольной образовательной организации на 80 мест в с. Великовечное</t>
  </si>
  <si>
    <t>Проектирование спортивного зала МБОУ СОШ №1</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</si>
  <si>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СОШ 30 пос. Молодежный"</t>
  </si>
  <si>
    <t>Проектирование общеобразовательной организации на 550 мест в п. Заречный</t>
  </si>
  <si>
    <t>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</si>
  <si>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65700ST000</t>
  </si>
  <si>
    <t>15.</t>
  </si>
  <si>
    <t>Муниципальная программа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</si>
  <si>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Предупреждение и ликвидация чрезвычайных ситуаций, стихийных бедствий и их последствий</t>
  </si>
  <si>
    <t>Реализация мероприятий муниципальной программы "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</si>
  <si>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16.</t>
  </si>
  <si>
    <t>Муниципальная программа "Профилактика терроризма, экстремизма и правонарушений, укрепление правопорядка, усиление борьбы с преступностью"</t>
  </si>
  <si>
    <t>Профилактика террористических и экстремистских проявлений на территории муниципального образования</t>
  </si>
  <si>
    <t>Мероприятия по профилактике терроризма и экстремизма</t>
  </si>
  <si>
    <t>Создание условий для укрепления правопорядка, обеспечения общественной безопасности и профилактике правонарушений</t>
  </si>
  <si>
    <t>Мероприятия по укреплению правопорядка, профилактике правонарушений, усилению борьбы с преступностью</t>
  </si>
  <si>
    <t>17.</t>
  </si>
  <si>
    <t>Муниципальная программа "Противодействие коррупции"</t>
  </si>
  <si>
    <t>Повышение эффективности системы противодействия коррупции</t>
  </si>
  <si>
    <t>Мероприятия по противодействию коррупции</t>
  </si>
  <si>
    <t>18.</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</si>
  <si>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</si>
  <si>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Сохранение стабильной общественно-политической обстановки на территории Белореченского района</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</si>
  <si>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</si>
  <si>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19.</t>
  </si>
  <si>
    <t>Муниципальная программа "Дети Кубани"</t>
  </si>
  <si>
    <t>Обеспечение отдыха и оздоровления детей в Краснодарском крае</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</si>
  <si>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</si>
  <si>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Обеспечение организации отдыха детей-инвалидов и детей с ограниченными возможностями здоровья в каникулярное время</t>
  </si>
  <si>
    <t>70100S0280</t>
  </si>
  <si>
    <t>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</si>
  <si>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70100S0590</t>
  </si>
  <si>
    <t>Организация занятости детей и подростков</t>
  </si>
  <si>
    <t>Выплата грантов одаренным детям, обучающимся в муниципальных бюджетных образовательных учреждений дополнительного образования</t>
  </si>
  <si>
    <t>20.</t>
  </si>
  <si>
    <t>Муниципальная программа "Патриотическое воспитание населения"</t>
  </si>
  <si>
    <t>Создание условий для повышения гражданской ответственности и формирования высокого патриотического сознания населения</t>
  </si>
  <si>
    <t>Реализация мероприятий муниципальной программы "Патриотическое воспитание населения"</t>
  </si>
  <si>
    <t>21.</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</si>
  <si>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</si>
  <si>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Внесение изменений в документы территориального планирования поселений Белореченского района</t>
  </si>
  <si>
    <t>Подготовка правил землепользования и застройки</t>
  </si>
  <si>
    <t>Подготовка изменений в генеральные планы муниципальных образований Краснодарского края</t>
  </si>
  <si>
    <t>72100S2560</t>
  </si>
  <si>
    <t>Проведение комплексных кадастровых работ</t>
  </si>
  <si>
    <t>72100А5110</t>
  </si>
  <si>
    <t>22.</t>
  </si>
  <si>
    <t>Муниципальная программа "Охрана окружающей среды"</t>
  </si>
  <si>
    <t>Создание системы обращения с твердыми коммунальными отходами</t>
  </si>
  <si>
    <t>Приобретение контейнеров и обустройство контейнерных площадок на территории сельских поселений</t>
  </si>
  <si>
    <t>Содержание контейнерных площадок на территории сельских поселений</t>
  </si>
  <si>
    <t>Экологическое просвещение и формирование экологической культуры</t>
  </si>
  <si>
    <t>Осуществление экологического просвещения, а также организация экологического воспитания и формирование экологической культуры в области обращения с твердыми коммунальными отходами</t>
  </si>
  <si>
    <t>Повышение экологической безопасности в сфере обращения с отходами производства и потребления</t>
  </si>
  <si>
    <t>Рекультивация свалки, расположенной  на территории Родниковского сельского поселения</t>
  </si>
  <si>
    <t>Реализация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</si>
  <si>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73300S3150</t>
  </si>
  <si>
    <t>23.</t>
  </si>
  <si>
    <t>Муниципальная программа "Переселение граждан из аварийного жилищного фонда"</t>
  </si>
  <si>
    <t>Выполнение мероприятий по ликвидации аварийного жилищного фонда</t>
  </si>
  <si>
    <t>Мероприятия по сносу или демонтажу объектов капитального строительства</t>
  </si>
  <si>
    <t>24.</t>
  </si>
  <si>
    <t>Другие непрограммные направления деятельности органов местного самоуправления</t>
  </si>
  <si>
    <t xml:space="preserve">Управление муниципальным имуществом, связанное с оценкой недвижимости, признанием прав и регулированием отношений в сфере собственности </t>
  </si>
  <si>
    <t>Реализация мероприятий по выполнению наказов избирателей депутатам представительного органа</t>
  </si>
  <si>
    <t>Выплата пенсий за выслугу лет лицам, замещавшим муниципальные должности и должности муниципальной службы в органах местного самоуправления</t>
  </si>
  <si>
    <t>Исполнение судебных решений</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</si>
  <si>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</si>
  <si>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Мероприятия по предупреждению и ликвидации чрезвычайных ситуаций, стихийных бедствий и их последствий, выполняемые в рамках специальных решений</t>
  </si>
  <si>
    <t>Подготовка населения и организаций к действиям в чрезвычайной ситуации в мирное и военное время</t>
  </si>
  <si>
    <t>Обеспечение деятельности лиц, замещающих муниципальные должности в представительных органах, контрольно-счетных органах муниципальных образований</t>
  </si>
  <si>
    <t>Обеспечение деятельности муниципальных и немуниципальных служащих в представительных органах, контрольно-счетных органах муниципальных образований</t>
  </si>
  <si>
    <t>Финансовое обеспечение непредвиденных расходов</t>
  </si>
  <si>
    <t>Резервные фонды администрации</t>
  </si>
  <si>
    <t>Непрограммные мероприятия в области архитектуры и управления муниципальным имуществом</t>
  </si>
  <si>
    <t>Мероприятия в области подготовительных работ и ввода в эксплуатацию объектов строительства</t>
  </si>
  <si>
    <t>Белореченский район</t>
  </si>
  <si>
    <t>Приложение 10</t>
  </si>
  <si>
    <t xml:space="preserve"> </t>
  </si>
  <si>
    <t>Ведомственная структура расходов   бюджета муниципального образования Белореченский муниципальный район Краснодарского края  на 2026  год</t>
  </si>
  <si>
    <t>№ п\п</t>
  </si>
  <si>
    <t>Первоначальный бюджет</t>
  </si>
  <si>
    <t>Изменения (+;-)</t>
  </si>
  <si>
    <t xml:space="preserve">по итогам публичных слушаний </t>
  </si>
  <si>
    <t>Формулы не заполнять</t>
  </si>
  <si>
    <t>Вед</t>
  </si>
  <si>
    <t>7</t>
  </si>
  <si>
    <t>8</t>
  </si>
  <si>
    <t xml:space="preserve">ВСЕГО </t>
  </si>
  <si>
    <t>Совет муниципального образования Белореченский муниципальный район Краснодарского края</t>
  </si>
  <si>
    <t>Функционирование законодательных (представительных) органов государственной власти и представительных органов муниципальных образований</t>
  </si>
  <si>
    <t>901</t>
  </si>
  <si>
    <t xml:space="preserve">01 </t>
  </si>
  <si>
    <t>Администрация муниципального образования Белореченский муниципальный район Краснодарского края</t>
  </si>
  <si>
    <t>902</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</si>
  <si>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</si>
  <si>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Финансовое обеспечение непредвиденных расходов </t>
  </si>
  <si>
    <t>Обеспечение деятельности лиц, замещающих муниципальные должности</t>
  </si>
  <si>
    <t>Реализация мероприятий муниципальной программы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</si>
  <si>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Капитальные вложения в области жилишного хозяйства</t>
  </si>
  <si>
    <t>Финансовое управление администрации муниципального образования Белореченский муниципальный район Краснодарского края</t>
  </si>
  <si>
    <t xml:space="preserve">Обеспечение деятельности финансовых, налоговых и таможенных органов и органов финансового </t>
  </si>
  <si>
    <t>Условно утвержденные расходы</t>
  </si>
  <si>
    <t>Контрольно-счетная палата  муниципального образования Белореченский муниципальный район Краснодарского края</t>
  </si>
  <si>
    <t>Управление сельского хозяйства администрации муниципального образования Белореченский муниципальный район Краснодарского края</t>
  </si>
  <si>
    <t>Управление имущественных отношений администрации  муниципального образования Белореченский муниципальный район Краснодарского края</t>
  </si>
  <si>
    <t xml:space="preserve">13 </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</si>
  <si>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</si>
  <si>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Управление образованием администрации муниципального образования Белореченский муниципальный район Краснодарского края</t>
  </si>
  <si>
    <t xml:space="preserve">Дополнительное образование </t>
  </si>
  <si>
    <t>Реализация мероприятий по социальному обеспечению и иным выплатам гражданам</t>
  </si>
  <si>
    <t>Физическая культура и спорт</t>
  </si>
  <si>
    <t xml:space="preserve">Физическая культура </t>
  </si>
  <si>
    <t>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физкультурно-спортивных организаций Краснодарского края отрасли "Физическая культура и спорт" и муниципальных организаций дополнительного образования Краснодарского края отрасли "Образование"</t>
  </si>
  <si>
    <t>Управление культуры администрации муниципального образования Белореченский муниципальный район Краснодарского края</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</si>
  <si>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</si>
  <si>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</si>
  <si>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Управление по физкультуре и спорту администрации муниципального образования Белореченский муниципальный район Краснодарского края</t>
  </si>
  <si>
    <t xml:space="preserve">Расходы на обеспечение функций органов местного самоуправления </t>
  </si>
  <si>
    <t>Управление по делам молодежи администрации  муниципального образования Белореченский муниципальный район Краснодарского края</t>
  </si>
  <si>
    <t>Управление опеки и попечительства в отношении несовершеннолетних администрации муниципального образования Белореченский муниципальный район Краснодарского края</t>
  </si>
  <si>
    <t>к  решению Совета муниципального образования Белореченский район от 18 декабря 2025 г № 231 «О бюджете муниципального образования Белореченский район на 2026 год и на плановый период 2027 и 2028 годов»</t>
  </si>
  <si>
    <t>к  решению Совета муниципального образования Белореченский район от 18 декабря 2025 г. № 231 «О бюджете муниципального образования Белореченский район на 2026 год и на плановый период 2027 и 2028 годов»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</si>
</sst>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0"/>
    <numFmt numFmtId="166" formatCode="#,##0,000,000,000"/>
    <numFmt numFmtId="167" formatCode="0000000"/>
    <numFmt numFmtId="168" formatCode="#,##0.00;[Red]\-#,##0.00;0.00"/>
    <numFmt numFmtId="169" formatCode="dd/mm/yy"/>
    <numFmt numFmtId="170" formatCode="#,###.00"/>
  </numFmts>
  <fonts count="23">
    <font>
      <sz val="10"/>
      <name val="Arial Cyr"/>
      <charset val="1"/>
    </font>
    <font>
      <sz val="14"/>
      <name val="Times New Roman"/>
      <charset val="1"/>
    </font>
    <font>
      <sz val="14"/>
      <color rgb="FF000000"/>
      <name val="Times New Roman"/>
      <charset val="1"/>
    </font>
    <font>
      <sz val="14"/>
      <name val="Arial Cyr"/>
      <charset val="1"/>
    </font>
    <font>
      <sz val="13"/>
      <name val="Times New Roman"/>
      <charset val="1"/>
    </font>
    <font>
      <b/>
      <sz val="14"/>
      <name val="Times New Roman"/>
      <charset val="1"/>
    </font>
    <font>
      <b/>
      <sz val="14"/>
      <color rgb="FFFF0000"/>
      <name val="Times New Roman"/>
      <charset val="1"/>
    </font>
    <font>
      <b/>
      <sz val="10"/>
      <name val="Arial Cyr"/>
      <charset val="1"/>
    </font>
    <font>
      <sz val="14"/>
      <name val="Times New Roman"/>
      <family val="1"/>
      <charset val="1"/>
    </font>
    <font>
      <sz val="12"/>
      <color rgb="FF000000"/>
      <name val="Arial Cyr"/>
      <charset val="1"/>
    </font>
    <font>
      <sz val="14"/>
      <color rgb="FF000000"/>
      <name val="Arial Cyr"/>
      <charset val="1"/>
    </font>
    <font>
      <sz val="10"/>
      <color rgb="FF000000"/>
      <name val="Arial Cyr"/>
      <charset val="1"/>
    </font>
    <font>
      <b/>
      <sz val="14"/>
      <color rgb="FF000000"/>
      <name val="Times New Roman"/>
      <charset val="1"/>
    </font>
    <font>
      <b/>
      <sz val="10"/>
      <color rgb="FF000000"/>
      <name val="Arial Cyr"/>
      <charset val="1"/>
    </font>
    <font>
      <sz val="12"/>
      <name val="Times New Roman"/>
      <charset val="1"/>
    </font>
    <font>
      <sz val="10"/>
      <color rgb="FFEF413D"/>
      <name val="Arial Cyr"/>
      <charset val="1"/>
    </font>
    <font>
      <b/>
      <sz val="12"/>
      <name val="Times New Roman"/>
      <charset val="1"/>
    </font>
    <font>
      <u/>
      <sz val="12"/>
      <color rgb="FF000000"/>
      <name val="Times New Roman"/>
      <charset val="1"/>
    </font>
    <font>
      <b/>
      <u/>
      <sz val="12"/>
      <color rgb="FFEF413D"/>
      <name val="Times New Roman"/>
      <charset val="1"/>
    </font>
    <font>
      <b/>
      <sz val="14"/>
      <color rgb="FFEF413D"/>
      <name val="Times New Roman"/>
      <charset val="1"/>
    </font>
    <font>
      <sz val="14"/>
      <color rgb="FFEF413D"/>
      <name val="Times New Roman"/>
      <charset val="1"/>
    </font>
    <font>
      <sz val="12"/>
      <color rgb="FF000000"/>
      <name val="Times New Roman"/>
      <charset val="1"/>
    </font>
    <font>
      <sz val="12"/>
      <color rgb="FFEF413D"/>
      <name val="Times New Roman"/>
      <charset val="1"/>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47">
    <xf numFmtId="0" fontId="0" fillId="0" borderId="0" xfId="0"/>
    <xf numFmtId="0" fontId="14" fillId="0" borderId="2" xfId="0" applyFont="1" applyBorder="1" applyAlignment="1">
      <alignment horizontal="center" vertical="top" wrapText="1"/>
    </xf>
    <xf numFmtId="167" fontId="14" fillId="0" borderId="2" xfId="0" applyNumberFormat="1" applyFont="1" applyBorder="1" applyAlignment="1">
      <alignment horizontal="center" vertical="top" wrapText="1"/>
    </xf>
    <xf numFmtId="49" fontId="16" fillId="0" borderId="2" xfId="0" applyNumberFormat="1" applyFont="1" applyBorder="1" applyAlignment="1">
      <alignment horizontal="center" vertical="top" wrapText="1"/>
    </xf>
    <xf numFmtId="0" fontId="1" fillId="0" borderId="0" xfId="0" applyFont="1" applyAlignment="1">
      <alignment horizontal="center" vertical="center" wrapText="1"/>
    </xf>
    <xf numFmtId="0" fontId="2" fillId="0" borderId="0" xfId="0" applyFont="1" applyAlignment="1">
      <alignment horizontal="center" wrapText="1"/>
    </xf>
    <xf numFmtId="0" fontId="2" fillId="0" borderId="0" xfId="0" applyFont="1" applyAlignment="1">
      <alignment horizontal="left" vertical="top"/>
    </xf>
    <xf numFmtId="0" fontId="1" fillId="0" borderId="0" xfId="0" applyFont="1" applyAlignment="1">
      <alignment horizontal="left" wrapText="1"/>
    </xf>
    <xf numFmtId="0" fontId="1" fillId="0" borderId="2" xfId="0" applyFont="1" applyBorder="1" applyAlignment="1">
      <alignment horizontal="center" vertical="center"/>
    </xf>
    <xf numFmtId="0" fontId="4"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right"/>
    </xf>
    <xf numFmtId="0" fontId="1" fillId="0" borderId="0" xfId="0" applyFont="1" applyAlignment="1">
      <alignment horizontal="center" wrapText="1"/>
    </xf>
    <xf numFmtId="0" fontId="2" fillId="0" borderId="0" xfId="0" applyFont="1" applyAlignment="1">
      <alignment horizontal="left" vertical="center" wrapText="1"/>
    </xf>
    <xf numFmtId="0" fontId="1" fillId="0" borderId="0" xfId="0" applyFont="1" applyAlignment="1">
      <alignment horizontal="left"/>
    </xf>
    <xf numFmtId="0" fontId="1" fillId="0" borderId="0" xfId="0" applyFont="1"/>
    <xf numFmtId="0" fontId="1" fillId="0" borderId="0" xfId="0" applyFont="1" applyAlignment="1">
      <alignment horizontal="left"/>
    </xf>
    <xf numFmtId="0" fontId="1" fillId="0" borderId="0" xfId="0" applyFont="1" applyAlignment="1">
      <alignment horizontal="center" wrapText="1"/>
    </xf>
    <xf numFmtId="0" fontId="3" fillId="0" borderId="0" xfId="0" applyFont="1"/>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49" fontId="1" fillId="0" borderId="2" xfId="0" applyNumberFormat="1" applyFont="1" applyBorder="1" applyAlignment="1">
      <alignment horizontal="center" vertical="center" wrapText="1"/>
    </xf>
    <xf numFmtId="0" fontId="1" fillId="0" borderId="2" xfId="0" applyFont="1" applyBorder="1" applyAlignment="1">
      <alignment horizontal="center"/>
    </xf>
    <xf numFmtId="0" fontId="5" fillId="0" borderId="0" xfId="0" applyFont="1" applyAlignment="1">
      <alignment horizontal="left" vertical="center" wrapText="1"/>
    </xf>
    <xf numFmtId="0" fontId="5" fillId="0" borderId="0" xfId="0" applyFont="1" applyAlignment="1">
      <alignment horizontal="center" vertical="center" wrapText="1"/>
    </xf>
    <xf numFmtId="49" fontId="5" fillId="0" borderId="0" xfId="0" applyNumberFormat="1" applyFont="1" applyAlignment="1">
      <alignment horizontal="center" vertical="center" wrapText="1"/>
    </xf>
    <xf numFmtId="4" fontId="5" fillId="0" borderId="0" xfId="0" applyNumberFormat="1" applyFont="1" applyAlignment="1">
      <alignment horizontal="right" vertical="center"/>
    </xf>
    <xf numFmtId="0" fontId="5" fillId="0" borderId="0" xfId="0" applyFont="1" applyAlignment="1">
      <alignment horizontal="center" vertical="top"/>
    </xf>
    <xf numFmtId="0" fontId="5" fillId="0" borderId="0" xfId="0" applyFont="1" applyAlignment="1">
      <alignment horizontal="left" vertical="top" wrapText="1"/>
    </xf>
    <xf numFmtId="49" fontId="5" fillId="0" borderId="0" xfId="0" applyNumberFormat="1" applyFont="1" applyAlignment="1">
      <alignment horizontal="center" wrapText="1"/>
    </xf>
    <xf numFmtId="164" fontId="6" fillId="0" borderId="0" xfId="0" applyNumberFormat="1" applyFont="1"/>
    <xf numFmtId="164" fontId="5" fillId="0" borderId="0" xfId="0" applyNumberFormat="1" applyFont="1"/>
    <xf numFmtId="4" fontId="5" fillId="0" borderId="0" xfId="0" applyNumberFormat="1" applyFont="1"/>
    <xf numFmtId="0" fontId="1" fillId="0" borderId="0" xfId="0" applyFont="1" applyAlignment="1">
      <alignment horizontal="center" vertical="top"/>
    </xf>
    <xf numFmtId="0" fontId="1" fillId="0" borderId="0" xfId="0" applyFont="1" applyAlignment="1">
      <alignment horizontal="left" wrapText="1"/>
    </xf>
    <xf numFmtId="49" fontId="1" fillId="0" borderId="0" xfId="0" applyNumberFormat="1" applyFont="1" applyAlignment="1">
      <alignment horizontal="center"/>
    </xf>
    <xf numFmtId="4" fontId="1" fillId="0" borderId="0" xfId="0" applyNumberFormat="1" applyFont="1"/>
    <xf numFmtId="0" fontId="1" fillId="0" borderId="0" xfId="0" applyFont="1" applyAlignment="1">
      <alignment horizontal="left" vertical="top" wrapText="1"/>
    </xf>
    <xf numFmtId="0" fontId="5" fillId="0" borderId="0" xfId="0" applyFont="1" applyAlignment="1">
      <alignment horizontal="left" wrapText="1"/>
    </xf>
    <xf numFmtId="49" fontId="5" fillId="0" borderId="0" xfId="0" applyNumberFormat="1" applyFont="1" applyAlignment="1">
      <alignment horizontal="center"/>
    </xf>
    <xf numFmtId="0" fontId="7" fillId="0" borderId="0" xfId="0" applyFont="1"/>
    <xf numFmtId="0" fontId="2" fillId="0" borderId="0" xfId="0" applyFont="1" applyAlignment="1">
      <alignment horizontal="left" vertical="top" wrapText="1"/>
    </xf>
    <xf numFmtId="49" fontId="2" fillId="0" borderId="0" xfId="0" applyNumberFormat="1" applyFont="1" applyAlignment="1">
      <alignment horizontal="center"/>
    </xf>
    <xf numFmtId="0" fontId="1" fillId="0" borderId="0" xfId="0" applyFont="1" applyAlignment="1">
      <alignment wrapText="1"/>
    </xf>
    <xf numFmtId="165" fontId="5" fillId="0" borderId="0" xfId="0" applyNumberFormat="1" applyFont="1" applyAlignment="1">
      <alignment horizontal="left" vertical="center" wrapText="1"/>
    </xf>
    <xf numFmtId="165" fontId="1" fillId="0" borderId="0" xfId="0" applyNumberFormat="1" applyFont="1" applyAlignment="1">
      <alignment horizontal="left" vertical="center" wrapText="1"/>
    </xf>
    <xf numFmtId="165" fontId="2" fillId="0" borderId="0" xfId="0" applyNumberFormat="1" applyFont="1" applyAlignment="1">
      <alignment horizontal="left" wrapText="1"/>
    </xf>
    <xf numFmtId="0" fontId="1" fillId="0" borderId="0" xfId="0" applyFont="1" applyAlignment="1">
      <alignment horizontal="right"/>
    </xf>
    <xf numFmtId="0" fontId="8" fillId="0" borderId="0" xfId="0" applyFont="1"/>
    <xf numFmtId="0" fontId="9" fillId="0" borderId="0" xfId="0" applyFont="1"/>
    <xf numFmtId="0" fontId="9" fillId="0" borderId="0" xfId="0" applyFont="1" applyAlignment="1">
      <alignment horizontal="left" vertical="top"/>
    </xf>
    <xf numFmtId="0" fontId="9" fillId="0" borderId="0" xfId="0" applyFont="1" applyAlignment="1">
      <alignment horizontal="center"/>
    </xf>
    <xf numFmtId="0" fontId="10" fillId="0" borderId="0" xfId="0" applyFont="1" applyAlignment="1">
      <alignment horizontal="right"/>
    </xf>
    <xf numFmtId="0" fontId="11" fillId="0" borderId="0" xfId="0" applyFont="1"/>
    <xf numFmtId="0" fontId="2" fillId="0" borderId="0" xfId="0" applyFont="1"/>
    <xf numFmtId="0" fontId="2" fillId="0" borderId="0" xfId="0" applyFont="1" applyAlignment="1">
      <alignment horizontal="left" vertical="top"/>
    </xf>
    <xf numFmtId="0" fontId="2" fillId="0" borderId="0" xfId="0" applyFont="1" applyAlignment="1">
      <alignment horizontal="center"/>
    </xf>
    <xf numFmtId="0" fontId="2" fillId="0" borderId="0" xfId="0" applyFont="1" applyAlignment="1">
      <alignment horizontal="right"/>
    </xf>
    <xf numFmtId="0" fontId="2" fillId="0" borderId="0" xfId="0" applyFont="1" applyAlignment="1">
      <alignment horizontal="left"/>
    </xf>
    <xf numFmtId="0" fontId="0" fillId="0" borderId="0" xfId="0" applyAlignment="1">
      <alignment horizontal="left" vertical="top" wrapText="1"/>
    </xf>
    <xf numFmtId="0" fontId="11" fillId="0" borderId="0" xfId="0" applyFont="1" applyAlignment="1">
      <alignment horizontal="left"/>
    </xf>
    <xf numFmtId="0" fontId="0" fillId="0" borderId="0" xfId="0" applyAlignment="1">
      <alignment horizontal="left"/>
    </xf>
    <xf numFmtId="0" fontId="2" fillId="0" borderId="2" xfId="0" applyFont="1" applyBorder="1" applyAlignment="1">
      <alignment horizontal="center" vertical="top" wrapText="1"/>
    </xf>
    <xf numFmtId="166" fontId="2" fillId="0" borderId="2" xfId="0" applyNumberFormat="1" applyFont="1" applyBorder="1" applyAlignment="1">
      <alignment horizontal="left" vertical="top"/>
    </xf>
    <xf numFmtId="0" fontId="2" fillId="0" borderId="2" xfId="0" applyFont="1" applyBorder="1" applyAlignment="1">
      <alignment horizontal="center"/>
    </xf>
    <xf numFmtId="0" fontId="2" fillId="0" borderId="2" xfId="0" applyFont="1" applyBorder="1" applyAlignment="1">
      <alignment horizontal="center" vertical="center"/>
    </xf>
    <xf numFmtId="49" fontId="2" fillId="0" borderId="2" xfId="0" applyNumberFormat="1" applyFont="1" applyBorder="1" applyAlignment="1">
      <alignment horizontal="center" vertical="center"/>
    </xf>
    <xf numFmtId="0" fontId="12" fillId="0" borderId="0" xfId="0" applyFont="1" applyAlignment="1">
      <alignment horizontal="left" vertical="top" wrapText="1"/>
    </xf>
    <xf numFmtId="166" fontId="12" fillId="0" borderId="0" xfId="0" applyNumberFormat="1" applyFont="1" applyAlignment="1">
      <alignment horizontal="left" vertical="top" wrapText="1"/>
    </xf>
    <xf numFmtId="49" fontId="12" fillId="0" borderId="0" xfId="0" applyNumberFormat="1" applyFont="1" applyAlignment="1">
      <alignment horizontal="center" wrapText="1"/>
    </xf>
    <xf numFmtId="4" fontId="12" fillId="0" borderId="0" xfId="0" applyNumberFormat="1" applyFont="1" applyAlignment="1">
      <alignment horizontal="right" wrapText="1"/>
    </xf>
    <xf numFmtId="0" fontId="13" fillId="0" borderId="0" xfId="0" applyFont="1"/>
    <xf numFmtId="0" fontId="12" fillId="0" borderId="0" xfId="0" applyFont="1" applyAlignment="1">
      <alignment horizontal="left" vertical="top"/>
    </xf>
    <xf numFmtId="0" fontId="12" fillId="0" borderId="0" xfId="0" applyFont="1" applyAlignment="1">
      <alignment horizontal="center" vertical="top"/>
    </xf>
    <xf numFmtId="4" fontId="12" fillId="0" borderId="0" xfId="0" applyNumberFormat="1" applyFont="1" applyAlignment="1">
      <alignment horizontal="right" vertical="top"/>
    </xf>
    <xf numFmtId="49" fontId="2" fillId="0" borderId="0" xfId="0" applyNumberFormat="1" applyFont="1" applyAlignment="1">
      <alignment horizontal="center" vertical="top"/>
    </xf>
    <xf numFmtId="4" fontId="2" fillId="0" borderId="0" xfId="0" applyNumberFormat="1" applyFont="1" applyAlignment="1">
      <alignment horizontal="right" vertical="top"/>
    </xf>
    <xf numFmtId="167" fontId="2" fillId="0" borderId="0" xfId="0" applyNumberFormat="1" applyFont="1" applyAlignment="1">
      <alignment horizontal="left" vertical="top" wrapText="1"/>
    </xf>
    <xf numFmtId="49" fontId="2" fillId="0" borderId="0" xfId="0" applyNumberFormat="1" applyFont="1" applyAlignment="1">
      <alignment horizontal="left" vertical="top" wrapText="1"/>
    </xf>
    <xf numFmtId="1" fontId="2" fillId="0" borderId="0" xfId="0" applyNumberFormat="1" applyFont="1" applyAlignment="1">
      <alignment horizontal="center" vertical="top"/>
    </xf>
    <xf numFmtId="0" fontId="2" fillId="0" borderId="0" xfId="0" applyFont="1" applyAlignment="1">
      <alignment horizontal="center" vertical="top"/>
    </xf>
    <xf numFmtId="0" fontId="1" fillId="0" borderId="0" xfId="0" applyFont="1" applyAlignment="1">
      <alignment horizontal="left" vertical="top"/>
    </xf>
    <xf numFmtId="49" fontId="1" fillId="0" borderId="0" xfId="0" applyNumberFormat="1" applyFont="1" applyAlignment="1">
      <alignment horizontal="center" vertical="top"/>
    </xf>
    <xf numFmtId="49" fontId="12" fillId="0" borderId="0" xfId="0" applyNumberFormat="1" applyFont="1" applyAlignment="1">
      <alignment horizontal="center" vertical="top"/>
    </xf>
    <xf numFmtId="168" fontId="2" fillId="0" borderId="0" xfId="0" applyNumberFormat="1" applyFont="1" applyAlignment="1">
      <alignment horizontal="left" vertical="top" wrapText="1"/>
    </xf>
    <xf numFmtId="1" fontId="12" fillId="0" borderId="0" xfId="0" applyNumberFormat="1" applyFont="1" applyAlignment="1">
      <alignment horizontal="center" vertical="top"/>
    </xf>
    <xf numFmtId="1" fontId="1" fillId="0" borderId="0" xfId="0" applyNumberFormat="1" applyFont="1" applyAlignment="1">
      <alignment horizontal="center" vertical="top"/>
    </xf>
    <xf numFmtId="0" fontId="5" fillId="0" borderId="0" xfId="0" applyFont="1" applyAlignment="1">
      <alignment horizontal="left" vertical="top"/>
    </xf>
    <xf numFmtId="49" fontId="5" fillId="0" borderId="0" xfId="0" applyNumberFormat="1" applyFont="1" applyAlignment="1">
      <alignment horizontal="center" vertical="top"/>
    </xf>
    <xf numFmtId="167" fontId="12" fillId="0" borderId="0" xfId="0" applyNumberFormat="1" applyFont="1" applyAlignment="1">
      <alignment horizontal="left" vertical="top" wrapText="1"/>
    </xf>
    <xf numFmtId="167" fontId="1" fillId="0" borderId="0" xfId="0" applyNumberFormat="1" applyFont="1" applyAlignment="1">
      <alignment horizontal="left" vertical="top" wrapText="1"/>
    </xf>
    <xf numFmtId="166" fontId="2" fillId="0" borderId="0" xfId="0" applyNumberFormat="1" applyFont="1" applyAlignment="1">
      <alignment horizontal="left" vertical="top"/>
    </xf>
    <xf numFmtId="4" fontId="2" fillId="0" borderId="0" xfId="0" applyNumberFormat="1" applyFont="1" applyAlignment="1">
      <alignment horizontal="right"/>
    </xf>
    <xf numFmtId="0" fontId="11" fillId="0" borderId="0" xfId="0" applyFont="1" applyAlignment="1">
      <alignment horizontal="left" vertical="top" wrapText="1"/>
    </xf>
    <xf numFmtId="0" fontId="11" fillId="0" borderId="0" xfId="0" applyFont="1" applyAlignment="1">
      <alignment horizontal="left" vertical="top"/>
    </xf>
    <xf numFmtId="0" fontId="11" fillId="0" borderId="0" xfId="0" applyFont="1" applyAlignment="1">
      <alignment horizontal="center"/>
    </xf>
    <xf numFmtId="0" fontId="11" fillId="0" borderId="0" xfId="0" applyFont="1" applyAlignment="1">
      <alignment horizontal="right"/>
    </xf>
    <xf numFmtId="2" fontId="11" fillId="0" borderId="0" xfId="0" applyNumberFormat="1" applyFont="1"/>
    <xf numFmtId="0" fontId="14" fillId="0" borderId="0" xfId="0" applyFont="1" applyAlignment="1">
      <alignment horizontal="center" vertical="top"/>
    </xf>
    <xf numFmtId="0" fontId="14" fillId="0" borderId="0" xfId="0" applyFont="1" applyAlignment="1">
      <alignment horizontal="center"/>
    </xf>
    <xf numFmtId="164" fontId="14" fillId="0" borderId="0" xfId="0" applyNumberFormat="1" applyFont="1" applyAlignment="1">
      <alignment horizontal="center" wrapText="1"/>
    </xf>
    <xf numFmtId="0" fontId="14" fillId="0" borderId="0" xfId="0" applyFont="1"/>
    <xf numFmtId="166" fontId="14" fillId="0" borderId="0" xfId="0" applyNumberFormat="1" applyFont="1" applyAlignment="1">
      <alignment horizontal="right"/>
    </xf>
    <xf numFmtId="0" fontId="14" fillId="0" borderId="0" xfId="0" applyFont="1" applyAlignment="1">
      <alignment horizontal="right"/>
    </xf>
    <xf numFmtId="0" fontId="15" fillId="0" borderId="0" xfId="0" applyFont="1"/>
    <xf numFmtId="0" fontId="1" fillId="0" borderId="0" xfId="0" applyFont="1" applyAlignment="1">
      <alignment horizontal="center"/>
    </xf>
    <xf numFmtId="166" fontId="0" fillId="0" borderId="0" xfId="0" applyNumberFormat="1" applyAlignment="1">
      <alignment horizontal="right"/>
    </xf>
    <xf numFmtId="0" fontId="14" fillId="0" borderId="0" xfId="0" applyFont="1" applyAlignment="1">
      <alignment horizontal="left" vertical="top"/>
    </xf>
    <xf numFmtId="0" fontId="14" fillId="0" borderId="0" xfId="0" applyFont="1" applyAlignment="1">
      <alignment horizontal="left"/>
    </xf>
    <xf numFmtId="0" fontId="16" fillId="0" borderId="0" xfId="0" applyFont="1" applyAlignment="1">
      <alignment horizontal="center" vertical="top"/>
    </xf>
    <xf numFmtId="0" fontId="16" fillId="0" borderId="0" xfId="0" applyFont="1"/>
    <xf numFmtId="49" fontId="5" fillId="0" borderId="0" xfId="0" applyNumberFormat="1" applyFont="1" applyAlignment="1">
      <alignment horizontal="center" vertical="top" wrapText="1"/>
    </xf>
    <xf numFmtId="167" fontId="1" fillId="0" borderId="0" xfId="0" applyNumberFormat="1" applyFont="1" applyAlignment="1">
      <alignment wrapText="1"/>
    </xf>
    <xf numFmtId="166" fontId="1" fillId="0" borderId="0" xfId="0" applyNumberFormat="1" applyFont="1" applyAlignment="1">
      <alignment horizontal="right"/>
    </xf>
    <xf numFmtId="1" fontId="1" fillId="0" borderId="0" xfId="0" applyNumberFormat="1" applyFont="1" applyAlignment="1">
      <alignment horizontal="center"/>
    </xf>
    <xf numFmtId="4" fontId="5" fillId="0" borderId="0" xfId="0" applyNumberFormat="1" applyFont="1" applyAlignment="1">
      <alignment horizontal="right"/>
    </xf>
    <xf numFmtId="0" fontId="14" fillId="0" borderId="2" xfId="0" applyFont="1" applyBorder="1" applyAlignment="1">
      <alignment horizontal="center" vertical="top" wrapText="1"/>
    </xf>
    <xf numFmtId="49" fontId="14" fillId="0" borderId="2" xfId="0" applyNumberFormat="1" applyFont="1" applyBorder="1" applyAlignment="1">
      <alignment horizontal="center" vertical="top" wrapText="1"/>
    </xf>
    <xf numFmtId="166" fontId="14" fillId="0" borderId="2" xfId="0" applyNumberFormat="1" applyFont="1" applyBorder="1" applyAlignment="1">
      <alignment horizontal="right" vertical="top" wrapText="1"/>
    </xf>
    <xf numFmtId="1" fontId="14" fillId="0" borderId="2" xfId="0" applyNumberFormat="1" applyFont="1" applyBorder="1" applyAlignment="1">
      <alignment horizontal="center" vertical="top" wrapText="1"/>
    </xf>
    <xf numFmtId="0" fontId="14" fillId="0" borderId="2" xfId="0" applyFont="1" applyBorder="1" applyAlignment="1">
      <alignment horizontal="center" vertical="center" wrapText="1"/>
    </xf>
    <xf numFmtId="166" fontId="14" fillId="0" borderId="2" xfId="0" applyNumberFormat="1" applyFont="1" applyBorder="1" applyAlignment="1">
      <alignment horizontal="center" vertical="center" wrapText="1"/>
    </xf>
    <xf numFmtId="49" fontId="14" fillId="0" borderId="2" xfId="0" applyNumberFormat="1" applyFont="1" applyBorder="1" applyAlignment="1">
      <alignment horizontal="center" vertical="center" wrapText="1"/>
    </xf>
    <xf numFmtId="0" fontId="5" fillId="0" borderId="0" xfId="0" applyFont="1" applyAlignment="1">
      <alignment horizontal="center" vertical="top" wrapText="1"/>
    </xf>
    <xf numFmtId="166" fontId="5" fillId="0" borderId="0" xfId="0" applyNumberFormat="1" applyFont="1" applyAlignment="1">
      <alignment horizontal="left" vertical="top" wrapText="1"/>
    </xf>
    <xf numFmtId="4" fontId="5" fillId="0" borderId="0" xfId="0" applyNumberFormat="1" applyFont="1" applyAlignment="1">
      <alignment horizontal="right" vertical="top"/>
    </xf>
    <xf numFmtId="4" fontId="19" fillId="0" borderId="0" xfId="0" applyNumberFormat="1" applyFont="1" applyAlignment="1">
      <alignment horizontal="right" vertical="top"/>
    </xf>
    <xf numFmtId="49" fontId="1" fillId="0" borderId="0" xfId="0" applyNumberFormat="1" applyFont="1" applyAlignment="1">
      <alignment horizontal="left" vertical="top" wrapText="1"/>
    </xf>
    <xf numFmtId="166" fontId="1" fillId="0" borderId="0" xfId="0" applyNumberFormat="1" applyFont="1" applyAlignment="1">
      <alignment horizontal="left" vertical="top" wrapText="1"/>
    </xf>
    <xf numFmtId="49" fontId="1" fillId="0" borderId="0" xfId="0" applyNumberFormat="1" applyFont="1" applyAlignment="1">
      <alignment horizontal="center" vertical="top" wrapText="1"/>
    </xf>
    <xf numFmtId="4" fontId="1" fillId="0" borderId="0" xfId="0" applyNumberFormat="1" applyFont="1" applyAlignment="1">
      <alignment horizontal="right" vertical="top"/>
    </xf>
    <xf numFmtId="4" fontId="20" fillId="0" borderId="0" xfId="0" applyNumberFormat="1" applyFont="1" applyAlignment="1">
      <alignment horizontal="right" vertical="top"/>
    </xf>
    <xf numFmtId="49" fontId="1" fillId="0" borderId="0" xfId="0" applyNumberFormat="1" applyFont="1" applyAlignment="1">
      <alignment horizontal="left" vertical="top"/>
    </xf>
    <xf numFmtId="166" fontId="1" fillId="0" borderId="0" xfId="0" applyNumberFormat="1" applyFont="1" applyAlignment="1">
      <alignment horizontal="left" vertical="top"/>
    </xf>
    <xf numFmtId="4" fontId="14" fillId="0" borderId="0" xfId="0" applyNumberFormat="1" applyFont="1"/>
    <xf numFmtId="49" fontId="5" fillId="0" borderId="0" xfId="0" applyNumberFormat="1" applyFont="1" applyAlignment="1">
      <alignment horizontal="left" vertical="top" wrapText="1"/>
    </xf>
    <xf numFmtId="49" fontId="5" fillId="0" borderId="0" xfId="0" applyNumberFormat="1" applyFont="1" applyAlignment="1">
      <alignment horizontal="left" vertical="top"/>
    </xf>
    <xf numFmtId="170" fontId="4" fillId="0" borderId="0" xfId="0" applyNumberFormat="1" applyFont="1"/>
    <xf numFmtId="168" fontId="1" fillId="0" borderId="0" xfId="0" applyNumberFormat="1" applyFont="1" applyAlignment="1">
      <alignment horizontal="left" vertical="top" wrapText="1"/>
    </xf>
    <xf numFmtId="4" fontId="14" fillId="0" borderId="0" xfId="0" applyNumberFormat="1" applyFont="1" applyAlignment="1">
      <alignment horizontal="right" vertical="top"/>
    </xf>
    <xf numFmtId="4" fontId="21" fillId="0" borderId="0" xfId="0" applyNumberFormat="1" applyFont="1" applyAlignment="1">
      <alignment horizontal="right" vertical="top"/>
    </xf>
    <xf numFmtId="4" fontId="22" fillId="0" borderId="0" xfId="0" applyNumberFormat="1" applyFont="1" applyAlignment="1">
      <alignment horizontal="right" vertical="top"/>
    </xf>
    <xf numFmtId="4" fontId="1" fillId="0" borderId="0" xfId="0" applyNumberFormat="1" applyFont="1" applyAlignment="1">
      <alignment horizontal="right"/>
    </xf>
    <xf numFmtId="49" fontId="1" fillId="0" borderId="2" xfId="0" applyNumberFormat="1" applyFont="1" applyBorder="1" applyAlignment="1">
      <alignment horizontal="center" vertical="center"/>
    </xf>
    <xf numFmtId="169" fontId="17" fillId="0" borderId="2" xfId="0" applyNumberFormat="1" applyFont="1" applyBorder="1" applyAlignment="1">
      <alignment horizontal="center" vertical="center" wrapText="1"/>
    </xf>
    <xf numFmtId="0" fontId="17" fillId="0" borderId="2" xfId="0" applyFont="1" applyBorder="1" applyAlignment="1">
      <alignment horizontal="center" vertical="center" wrapText="1"/>
    </xf>
    <xf numFmtId="0" fontId="18" fillId="0" borderId="2"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EF413D"/>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142"/>
  <sheetViews>
    <sheetView view="pageBreakPreview" zoomScale="75" zoomScaleNormal="60" zoomScalePageLayoutView="75" workbookViewId="0">
      <selection activeCell="B3" sqref="B3:G3"/>
    </sheetView>
  </sheetViews>
  <sheetFormatPr defaultRowHeight="12.75"/>
  <cols>
    <col min="1" max="1" width="4.42578125" customWidth="1"/>
    <col min="2" max="2" width="61" customWidth="1"/>
    <col min="3" max="3" width="4.42578125" customWidth="1"/>
    <col min="4" max="4" width="7.28515625" customWidth="1"/>
    <col min="5" max="5" width="8.140625" hidden="1" customWidth="1"/>
    <col min="6" max="6" width="5.28515625" hidden="1" customWidth="1"/>
    <col min="7" max="7" width="20.7109375" customWidth="1"/>
    <col min="8" max="1025" width="7.28515625" customWidth="1"/>
  </cols>
  <sheetData>
    <row r="1" spans="1:9" ht="31.35" customHeight="1">
      <c r="A1" s="15"/>
      <c r="B1" s="15"/>
      <c r="C1" s="14" t="s">
        <v>0</v>
      </c>
      <c r="D1" s="14"/>
      <c r="E1" s="14"/>
      <c r="F1" s="14"/>
      <c r="G1" s="14"/>
    </row>
    <row r="2" spans="1:9" ht="191.25" customHeight="1">
      <c r="A2" s="15"/>
      <c r="B2" s="15"/>
      <c r="C2" s="13" t="s">
        <v>378</v>
      </c>
      <c r="D2" s="13"/>
      <c r="E2" s="13"/>
      <c r="F2" s="13"/>
      <c r="G2" s="13"/>
    </row>
    <row r="3" spans="1:9" ht="60.75" customHeight="1">
      <c r="A3" s="15"/>
      <c r="B3" s="12" t="s">
        <v>1</v>
      </c>
      <c r="C3" s="12"/>
      <c r="D3" s="12"/>
      <c r="E3" s="12"/>
      <c r="F3" s="12"/>
      <c r="G3" s="12"/>
    </row>
    <row r="4" spans="1:9" ht="22.35" customHeight="1">
      <c r="A4" s="18"/>
      <c r="B4" s="18"/>
      <c r="C4" s="18"/>
      <c r="D4" s="11"/>
      <c r="E4" s="11"/>
      <c r="F4" s="11"/>
      <c r="G4" s="11"/>
      <c r="H4" s="15"/>
      <c r="I4" s="15"/>
    </row>
    <row r="5" spans="1:9" ht="72.2" customHeight="1">
      <c r="A5" s="10" t="s">
        <v>2</v>
      </c>
      <c r="B5" s="10" t="s">
        <v>3</v>
      </c>
      <c r="C5" s="9" t="s">
        <v>4</v>
      </c>
      <c r="D5" s="9"/>
      <c r="E5" s="9"/>
      <c r="F5" s="9"/>
      <c r="G5" s="8" t="s">
        <v>5</v>
      </c>
    </row>
    <row r="6" spans="1:9" ht="36" customHeight="1">
      <c r="A6" s="10"/>
      <c r="B6" s="10"/>
      <c r="C6" s="19" t="s">
        <v>6</v>
      </c>
      <c r="D6" s="19" t="s">
        <v>7</v>
      </c>
      <c r="E6" s="21" t="s">
        <v>8</v>
      </c>
      <c r="F6" s="21" t="s">
        <v>9</v>
      </c>
      <c r="G6" s="8"/>
    </row>
    <row r="7" spans="1:9" ht="18.75">
      <c r="A7" s="22">
        <v>1</v>
      </c>
      <c r="B7" s="19">
        <v>2</v>
      </c>
      <c r="C7" s="19">
        <v>3</v>
      </c>
      <c r="D7" s="19">
        <v>4</v>
      </c>
      <c r="E7" s="21" t="s">
        <v>10</v>
      </c>
      <c r="F7" s="21" t="s">
        <v>11</v>
      </c>
      <c r="G7" s="20">
        <v>5</v>
      </c>
    </row>
    <row r="8" spans="1:9" ht="18.75">
      <c r="A8" s="17"/>
      <c r="B8" s="23" t="s">
        <v>12</v>
      </c>
      <c r="C8" s="24"/>
      <c r="D8" s="24"/>
      <c r="E8" s="25"/>
      <c r="F8" s="25"/>
      <c r="G8" s="26">
        <f>G9+G17+G21+G26+G29+G35+G38+G42+G47+G49</f>
        <v>4618855200</v>
      </c>
    </row>
    <row r="9" spans="1:9" ht="18.75">
      <c r="A9" s="27" t="s">
        <v>13</v>
      </c>
      <c r="B9" s="28" t="s">
        <v>14</v>
      </c>
      <c r="C9" s="29" t="s">
        <v>15</v>
      </c>
      <c r="D9" s="30"/>
      <c r="E9" s="31"/>
      <c r="F9" s="31"/>
      <c r="G9" s="32">
        <f>G10+G11+G12+G14+G15+G16+G13</f>
        <v>442260800</v>
      </c>
    </row>
    <row r="10" spans="1:9" ht="56.25">
      <c r="A10" s="33"/>
      <c r="B10" s="34" t="s">
        <v>16</v>
      </c>
      <c r="C10" s="35" t="s">
        <v>15</v>
      </c>
      <c r="D10" s="35" t="s">
        <v>17</v>
      </c>
      <c r="E10" s="35"/>
      <c r="F10" s="35"/>
      <c r="G10" s="36">
        <f>'приложение 10'!I27</f>
        <v>3342000</v>
      </c>
    </row>
    <row r="11" spans="1:9" ht="75">
      <c r="A11" s="33"/>
      <c r="B11" s="34" t="s">
        <v>18</v>
      </c>
      <c r="C11" s="35" t="s">
        <v>15</v>
      </c>
      <c r="D11" s="35" t="s">
        <v>19</v>
      </c>
      <c r="E11" s="35" t="s">
        <v>20</v>
      </c>
      <c r="F11" s="35"/>
      <c r="G11" s="36">
        <f>'приложение 10'!I11</f>
        <v>9212600</v>
      </c>
    </row>
    <row r="12" spans="1:9" ht="75">
      <c r="A12" s="33"/>
      <c r="B12" s="34" t="s">
        <v>21</v>
      </c>
      <c r="C12" s="35" t="s">
        <v>15</v>
      </c>
      <c r="D12" s="35" t="s">
        <v>22</v>
      </c>
      <c r="E12" s="35"/>
      <c r="F12" s="35"/>
      <c r="G12" s="36">
        <f>'приложение 10'!I32</f>
        <v>105951400</v>
      </c>
    </row>
    <row r="13" spans="1:9" ht="18.75">
      <c r="A13" s="33"/>
      <c r="B13" s="37" t="s">
        <v>23</v>
      </c>
      <c r="C13" s="35" t="s">
        <v>15</v>
      </c>
      <c r="D13" s="35" t="s">
        <v>24</v>
      </c>
      <c r="E13" s="35"/>
      <c r="F13" s="35"/>
      <c r="G13" s="36">
        <f>'приложение 10'!I46</f>
        <v>83300</v>
      </c>
    </row>
    <row r="14" spans="1:9" ht="56.25">
      <c r="A14" s="33"/>
      <c r="B14" s="34" t="s">
        <v>25</v>
      </c>
      <c r="C14" s="35" t="s">
        <v>15</v>
      </c>
      <c r="D14" s="35" t="s">
        <v>26</v>
      </c>
      <c r="E14" s="35" t="s">
        <v>20</v>
      </c>
      <c r="F14" s="35"/>
      <c r="G14" s="36">
        <f>'приложение 10'!I247+'приложение 10'!I267</f>
        <v>41343800</v>
      </c>
    </row>
    <row r="15" spans="1:9" ht="18.75">
      <c r="A15" s="33"/>
      <c r="B15" s="34" t="s">
        <v>27</v>
      </c>
      <c r="C15" s="35" t="s">
        <v>15</v>
      </c>
      <c r="D15" s="35" t="s">
        <v>28</v>
      </c>
      <c r="E15" s="35" t="s">
        <v>29</v>
      </c>
      <c r="F15" s="35"/>
      <c r="G15" s="36">
        <f>'приложение 10'!I50</f>
        <v>3000000</v>
      </c>
    </row>
    <row r="16" spans="1:9" ht="18.75">
      <c r="A16" s="33"/>
      <c r="B16" s="34" t="s">
        <v>30</v>
      </c>
      <c r="C16" s="35" t="s">
        <v>15</v>
      </c>
      <c r="D16" s="35" t="s">
        <v>31</v>
      </c>
      <c r="E16" s="35" t="s">
        <v>29</v>
      </c>
      <c r="F16" s="35" t="s">
        <v>32</v>
      </c>
      <c r="G16" s="36">
        <f>'приложение 10'!I55+'приложение 10'!I307+'приложение 10'!I253+'приложение 10'!I552+'приложение 10'!I328+'приложение 10'!I493+'приложение 10'!I276+'приложение 10'!I20+'приложение 10'!I283+'приложение 10'!I590</f>
        <v>279327700</v>
      </c>
    </row>
    <row r="17" spans="1:1024" s="40" customFormat="1" ht="37.5">
      <c r="A17" s="27" t="s">
        <v>33</v>
      </c>
      <c r="B17" s="38" t="s">
        <v>34</v>
      </c>
      <c r="C17" s="39" t="s">
        <v>19</v>
      </c>
      <c r="D17" s="39"/>
      <c r="E17" s="39"/>
      <c r="F17" s="39"/>
      <c r="G17" s="32">
        <f>G18+G20+G19</f>
        <v>45861600</v>
      </c>
      <c r="AMJ17"/>
    </row>
    <row r="18" spans="1:1024" ht="18.75">
      <c r="A18" s="33"/>
      <c r="B18" s="34" t="s">
        <v>35</v>
      </c>
      <c r="C18" s="35" t="s">
        <v>19</v>
      </c>
      <c r="D18" s="35" t="s">
        <v>36</v>
      </c>
      <c r="E18" s="35"/>
      <c r="F18" s="35"/>
      <c r="G18" s="36">
        <f>'приложение 10'!I101</f>
        <v>42958600</v>
      </c>
    </row>
    <row r="19" spans="1:1024" ht="56.25">
      <c r="A19" s="33"/>
      <c r="B19" s="41" t="s">
        <v>37</v>
      </c>
      <c r="C19" s="42" t="s">
        <v>19</v>
      </c>
      <c r="D19" s="42" t="s">
        <v>38</v>
      </c>
      <c r="E19" s="35"/>
      <c r="F19" s="35"/>
      <c r="G19" s="36">
        <f>'приложение 10'!I115</f>
        <v>252000</v>
      </c>
    </row>
    <row r="20" spans="1:1024" ht="56.25">
      <c r="A20" s="33"/>
      <c r="B20" s="34" t="s">
        <v>39</v>
      </c>
      <c r="C20" s="35" t="s">
        <v>19</v>
      </c>
      <c r="D20" s="35" t="s">
        <v>40</v>
      </c>
      <c r="E20" s="35"/>
      <c r="F20" s="35"/>
      <c r="G20" s="36">
        <f>'приложение 10'!I120</f>
        <v>2651000</v>
      </c>
    </row>
    <row r="21" spans="1:1024" s="40" customFormat="1" ht="18.75">
      <c r="A21" s="27" t="s">
        <v>41</v>
      </c>
      <c r="B21" s="38" t="s">
        <v>42</v>
      </c>
      <c r="C21" s="39" t="s">
        <v>22</v>
      </c>
      <c r="D21" s="39"/>
      <c r="E21" s="39"/>
      <c r="F21" s="39"/>
      <c r="G21" s="32">
        <f>G22+G24+G25+G23</f>
        <v>230685000</v>
      </c>
      <c r="AMJ21"/>
    </row>
    <row r="22" spans="1:1024" ht="18.75">
      <c r="A22" s="33"/>
      <c r="B22" s="34" t="s">
        <v>43</v>
      </c>
      <c r="C22" s="35" t="s">
        <v>22</v>
      </c>
      <c r="D22" s="35" t="s">
        <v>24</v>
      </c>
      <c r="E22" s="35"/>
      <c r="F22" s="35"/>
      <c r="G22" s="36">
        <f>'приложение 10'!I289</f>
        <v>33101400</v>
      </c>
    </row>
    <row r="23" spans="1:1024" ht="18.75">
      <c r="A23" s="33"/>
      <c r="B23" s="37" t="s">
        <v>44</v>
      </c>
      <c r="C23" s="35" t="s">
        <v>22</v>
      </c>
      <c r="D23" s="35" t="s">
        <v>45</v>
      </c>
      <c r="E23" s="35"/>
      <c r="F23" s="35"/>
      <c r="G23" s="36">
        <f>'приложение 10'!I141</f>
        <v>1375000</v>
      </c>
    </row>
    <row r="24" spans="1:1024" ht="18.75">
      <c r="A24" s="33"/>
      <c r="B24" s="34" t="s">
        <v>46</v>
      </c>
      <c r="C24" s="35" t="s">
        <v>22</v>
      </c>
      <c r="D24" s="35" t="s">
        <v>36</v>
      </c>
      <c r="E24" s="35"/>
      <c r="F24" s="35"/>
      <c r="G24" s="36">
        <f>'приложение 10'!I146</f>
        <v>194936600</v>
      </c>
    </row>
    <row r="25" spans="1:1024" ht="37.5">
      <c r="A25" s="33"/>
      <c r="B25" s="37" t="s">
        <v>47</v>
      </c>
      <c r="C25" s="35" t="s">
        <v>22</v>
      </c>
      <c r="D25" s="35" t="s">
        <v>48</v>
      </c>
      <c r="E25" s="35"/>
      <c r="F25" s="35"/>
      <c r="G25" s="36">
        <f>'приложение 10'!I156+'приложение 10'!I321</f>
        <v>1272000</v>
      </c>
    </row>
    <row r="26" spans="1:1024" s="40" customFormat="1" ht="18.75">
      <c r="A26" s="27" t="s">
        <v>49</v>
      </c>
      <c r="B26" s="38" t="s">
        <v>50</v>
      </c>
      <c r="C26" s="39" t="s">
        <v>24</v>
      </c>
      <c r="D26" s="39"/>
      <c r="E26" s="39"/>
      <c r="F26" s="39"/>
      <c r="G26" s="32">
        <f>G28+G27</f>
        <v>35298700</v>
      </c>
      <c r="AMJ26"/>
    </row>
    <row r="27" spans="1:1024" ht="18.75">
      <c r="A27" s="33"/>
      <c r="B27" s="34" t="s">
        <v>51</v>
      </c>
      <c r="C27" s="35" t="s">
        <v>24</v>
      </c>
      <c r="D27" s="35" t="s">
        <v>15</v>
      </c>
      <c r="E27" s="35"/>
      <c r="F27" s="35"/>
      <c r="G27" s="36">
        <f>'приложение 10'!I172</f>
        <v>1320000</v>
      </c>
    </row>
    <row r="28" spans="1:1024" ht="18.75">
      <c r="A28" s="27"/>
      <c r="B28" s="34" t="s">
        <v>52</v>
      </c>
      <c r="C28" s="35" t="s">
        <v>24</v>
      </c>
      <c r="D28" s="35" t="s">
        <v>17</v>
      </c>
      <c r="E28" s="39"/>
      <c r="F28" s="39"/>
      <c r="G28" s="36">
        <f>'приложение 10'!I177</f>
        <v>33978700</v>
      </c>
    </row>
    <row r="29" spans="1:1024" s="40" customFormat="1" ht="18.75">
      <c r="A29" s="27" t="s">
        <v>53</v>
      </c>
      <c r="B29" s="38" t="s">
        <v>54</v>
      </c>
      <c r="C29" s="39" t="s">
        <v>55</v>
      </c>
      <c r="D29" s="39"/>
      <c r="E29" s="39"/>
      <c r="F29" s="39"/>
      <c r="G29" s="32">
        <f>G30+G31+G33+G34+G32</f>
        <v>3178088800</v>
      </c>
      <c r="AMJ29"/>
    </row>
    <row r="30" spans="1:1024" ht="18.75">
      <c r="A30" s="33"/>
      <c r="B30" s="34" t="s">
        <v>56</v>
      </c>
      <c r="C30" s="35" t="s">
        <v>55</v>
      </c>
      <c r="D30" s="35" t="s">
        <v>15</v>
      </c>
      <c r="E30" s="35"/>
      <c r="F30" s="35"/>
      <c r="G30" s="36">
        <f>'приложение 10'!I335+'приложение 10'!I202</f>
        <v>1027788800</v>
      </c>
    </row>
    <row r="31" spans="1:1024" ht="18.75">
      <c r="A31" s="33"/>
      <c r="B31" s="34" t="s">
        <v>57</v>
      </c>
      <c r="C31" s="35" t="s">
        <v>55</v>
      </c>
      <c r="D31" s="35" t="s">
        <v>17</v>
      </c>
      <c r="E31" s="35"/>
      <c r="F31" s="35"/>
      <c r="G31" s="36">
        <f>'приложение 10'!I358+'приложение 10'!I207</f>
        <v>1834405300</v>
      </c>
    </row>
    <row r="32" spans="1:1024" ht="18.75">
      <c r="A32" s="33"/>
      <c r="B32" s="41" t="s">
        <v>58</v>
      </c>
      <c r="C32" s="35" t="s">
        <v>55</v>
      </c>
      <c r="D32" s="35" t="s">
        <v>19</v>
      </c>
      <c r="E32" s="35"/>
      <c r="F32" s="35"/>
      <c r="G32" s="36">
        <f>'приложение 10'!I414+'приложение 10'!I499</f>
        <v>192724500</v>
      </c>
    </row>
    <row r="33" spans="1:1024" ht="18.75">
      <c r="A33" s="33"/>
      <c r="B33" s="34" t="s">
        <v>59</v>
      </c>
      <c r="C33" s="35" t="s">
        <v>55</v>
      </c>
      <c r="D33" s="35" t="s">
        <v>55</v>
      </c>
      <c r="E33" s="35"/>
      <c r="F33" s="35"/>
      <c r="G33" s="36">
        <f>'приложение 10'!I596+'приложение 10'!I634+'приложение 10'!I214</f>
        <v>24771200</v>
      </c>
    </row>
    <row r="34" spans="1:1024" ht="18.75">
      <c r="A34" s="33"/>
      <c r="B34" s="34" t="s">
        <v>60</v>
      </c>
      <c r="C34" s="35" t="s">
        <v>55</v>
      </c>
      <c r="D34" s="35" t="s">
        <v>36</v>
      </c>
      <c r="E34" s="35"/>
      <c r="F34" s="35"/>
      <c r="G34" s="36">
        <f>'приложение 10'!I430+'приложение 10'!I219+'приложение 10'!I626+'приложение 10'!I506+'приложение 10'!I639</f>
        <v>98399000</v>
      </c>
    </row>
    <row r="35" spans="1:1024" s="40" customFormat="1" ht="18.75">
      <c r="A35" s="27" t="s">
        <v>61</v>
      </c>
      <c r="B35" s="38" t="s">
        <v>62</v>
      </c>
      <c r="C35" s="39" t="s">
        <v>45</v>
      </c>
      <c r="D35" s="39"/>
      <c r="E35" s="39"/>
      <c r="F35" s="39"/>
      <c r="G35" s="32">
        <f>G36+G37</f>
        <v>93080500</v>
      </c>
      <c r="AMJ35"/>
    </row>
    <row r="36" spans="1:1024" ht="18.75">
      <c r="A36" s="33"/>
      <c r="B36" s="34" t="s">
        <v>63</v>
      </c>
      <c r="C36" s="35" t="s">
        <v>45</v>
      </c>
      <c r="D36" s="35" t="s">
        <v>15</v>
      </c>
      <c r="E36" s="35"/>
      <c r="F36" s="35"/>
      <c r="G36" s="36">
        <f>'приложение 10'!I516</f>
        <v>76776600</v>
      </c>
    </row>
    <row r="37" spans="1:1024" ht="37.5">
      <c r="A37" s="33"/>
      <c r="B37" s="34" t="s">
        <v>64</v>
      </c>
      <c r="C37" s="35" t="s">
        <v>45</v>
      </c>
      <c r="D37" s="35" t="s">
        <v>22</v>
      </c>
      <c r="E37" s="35" t="s">
        <v>65</v>
      </c>
      <c r="F37" s="35" t="s">
        <v>66</v>
      </c>
      <c r="G37" s="36">
        <f>'приложение 10'!I526</f>
        <v>16303900</v>
      </c>
    </row>
    <row r="38" spans="1:1024" s="40" customFormat="1" ht="18.75">
      <c r="A38" s="27" t="s">
        <v>67</v>
      </c>
      <c r="B38" s="38" t="s">
        <v>68</v>
      </c>
      <c r="C38" s="39" t="s">
        <v>38</v>
      </c>
      <c r="D38" s="39"/>
      <c r="E38" s="39"/>
      <c r="F38" s="39"/>
      <c r="G38" s="32">
        <f>G39+G40+G41</f>
        <v>216075500</v>
      </c>
      <c r="AMJ38"/>
    </row>
    <row r="39" spans="1:1024" ht="18.75">
      <c r="A39" s="33"/>
      <c r="B39" s="34" t="s">
        <v>69</v>
      </c>
      <c r="C39" s="35" t="s">
        <v>38</v>
      </c>
      <c r="D39" s="35" t="s">
        <v>19</v>
      </c>
      <c r="E39" s="35"/>
      <c r="F39" s="35"/>
      <c r="G39" s="36">
        <f>'приложение 10'!I227</f>
        <v>5115000</v>
      </c>
    </row>
    <row r="40" spans="1:1024" ht="18.75">
      <c r="A40" s="33"/>
      <c r="B40" s="34" t="s">
        <v>70</v>
      </c>
      <c r="C40" s="35" t="s">
        <v>38</v>
      </c>
      <c r="D40" s="35" t="s">
        <v>22</v>
      </c>
      <c r="E40" s="35"/>
      <c r="F40" s="35"/>
      <c r="G40" s="36">
        <f>'приложение 10'!I471+'приложение 10'!I645+'приложение 10'!I231</f>
        <v>196630700</v>
      </c>
    </row>
    <row r="41" spans="1:1024" ht="18.75">
      <c r="A41" s="33"/>
      <c r="B41" s="34" t="s">
        <v>71</v>
      </c>
      <c r="C41" s="35" t="s">
        <v>38</v>
      </c>
      <c r="D41" s="35" t="s">
        <v>26</v>
      </c>
      <c r="E41" s="35"/>
      <c r="F41" s="35"/>
      <c r="G41" s="36">
        <f>'приложение 10'!I656</f>
        <v>14329800</v>
      </c>
    </row>
    <row r="42" spans="1:1024" s="40" customFormat="1" ht="18.75">
      <c r="A42" s="27" t="s">
        <v>72</v>
      </c>
      <c r="B42" s="38" t="s">
        <v>73</v>
      </c>
      <c r="C42" s="39" t="s">
        <v>28</v>
      </c>
      <c r="D42" s="39"/>
      <c r="E42" s="39"/>
      <c r="F42" s="39"/>
      <c r="G42" s="32">
        <f>G43+G46+G45+G44</f>
        <v>352504300</v>
      </c>
      <c r="AMJ42"/>
    </row>
    <row r="43" spans="1:1024" ht="18.75">
      <c r="A43" s="33"/>
      <c r="B43" s="34" t="s">
        <v>74</v>
      </c>
      <c r="C43" s="35" t="s">
        <v>28</v>
      </c>
      <c r="D43" s="35" t="s">
        <v>15</v>
      </c>
      <c r="E43" s="35"/>
      <c r="F43" s="35"/>
      <c r="G43" s="36">
        <f>'приложение 10'!I558+'приложение 10'!I477</f>
        <v>195443800</v>
      </c>
    </row>
    <row r="44" spans="1:1024" ht="18.75">
      <c r="A44" s="33"/>
      <c r="B44" s="37" t="s">
        <v>75</v>
      </c>
      <c r="C44" s="35" t="s">
        <v>28</v>
      </c>
      <c r="D44" s="35" t="s">
        <v>17</v>
      </c>
      <c r="E44" s="35"/>
      <c r="F44" s="35"/>
      <c r="G44" s="36">
        <f>'приложение 10'!I565</f>
        <v>30100</v>
      </c>
    </row>
    <row r="45" spans="1:1024" ht="18.75">
      <c r="A45" s="33"/>
      <c r="B45" s="43" t="s">
        <v>76</v>
      </c>
      <c r="C45" s="35" t="s">
        <v>28</v>
      </c>
      <c r="D45" s="35" t="s">
        <v>19</v>
      </c>
      <c r="E45" s="35"/>
      <c r="F45" s="35"/>
      <c r="G45" s="36">
        <f>'приложение 10'!I570</f>
        <v>152505000</v>
      </c>
    </row>
    <row r="46" spans="1:1024" ht="37.5">
      <c r="A46" s="33"/>
      <c r="B46" s="34" t="s">
        <v>77</v>
      </c>
      <c r="C46" s="35" t="s">
        <v>28</v>
      </c>
      <c r="D46" s="35" t="s">
        <v>24</v>
      </c>
      <c r="E46" s="35" t="s">
        <v>78</v>
      </c>
      <c r="F46" s="35"/>
      <c r="G46" s="36">
        <f>'приложение 10'!I582</f>
        <v>4525400</v>
      </c>
    </row>
    <row r="47" spans="1:1024" s="40" customFormat="1" ht="56.25">
      <c r="A47" s="27" t="s">
        <v>79</v>
      </c>
      <c r="B47" s="44" t="s">
        <v>80</v>
      </c>
      <c r="C47" s="39" t="s">
        <v>40</v>
      </c>
      <c r="D47" s="39" t="s">
        <v>81</v>
      </c>
      <c r="E47" s="39"/>
      <c r="F47" s="39"/>
      <c r="G47" s="32">
        <f>G48</f>
        <v>25000000</v>
      </c>
      <c r="AMJ47"/>
    </row>
    <row r="48" spans="1:1024" ht="56.25">
      <c r="A48" s="27"/>
      <c r="B48" s="45" t="s">
        <v>82</v>
      </c>
      <c r="C48" s="35" t="s">
        <v>40</v>
      </c>
      <c r="D48" s="35" t="s">
        <v>15</v>
      </c>
      <c r="E48" s="39"/>
      <c r="F48" s="39"/>
      <c r="G48" s="36">
        <f>'приложение 10'!I259</f>
        <v>25000000</v>
      </c>
    </row>
    <row r="49" spans="1:7" ht="18.75">
      <c r="A49" s="27"/>
      <c r="B49" s="45"/>
      <c r="C49" s="35"/>
      <c r="D49" s="35"/>
      <c r="E49" s="39"/>
      <c r="F49" s="39"/>
      <c r="G49" s="36"/>
    </row>
    <row r="50" spans="1:7" ht="18.75">
      <c r="A50" s="27"/>
      <c r="B50" s="46"/>
      <c r="C50" s="35"/>
      <c r="D50" s="35"/>
      <c r="E50" s="39"/>
      <c r="F50" s="39"/>
      <c r="G50" s="36"/>
    </row>
    <row r="51" spans="1:7" ht="18.75">
      <c r="B51" s="15" t="s">
        <v>83</v>
      </c>
      <c r="C51" s="34"/>
    </row>
    <row r="52" spans="1:7" ht="19.350000000000001" customHeight="1">
      <c r="B52" s="7" t="s">
        <v>84</v>
      </c>
      <c r="C52" s="7"/>
    </row>
    <row r="53" spans="1:7" ht="19.350000000000001" customHeight="1">
      <c r="B53" s="7" t="s">
        <v>85</v>
      </c>
      <c r="C53" s="7"/>
      <c r="G53" s="47"/>
    </row>
    <row r="54" spans="1:7" ht="18.75">
      <c r="B54" s="48" t="s">
        <v>86</v>
      </c>
      <c r="G54" s="47" t="s">
        <v>87</v>
      </c>
    </row>
    <row r="103" ht="47.25" customHeight="1"/>
    <row r="142" ht="70.5" customHeight="1"/>
  </sheetData>
  <mergeCells count="10">
    <mergeCell ref="B52:C52"/>
    <mergeCell ref="B53:C53"/>
    <mergeCell ref="C1:G1"/>
    <mergeCell ref="C2:G2"/>
    <mergeCell ref="B3:G3"/>
    <mergeCell ref="D4:G4"/>
    <mergeCell ref="A5:A6"/>
    <mergeCell ref="B5:B6"/>
    <mergeCell ref="C5:F5"/>
    <mergeCell ref="G5:G6"/>
  </mergeCells>
  <pageMargins left="0.78749999999999998" right="0.196527777777778" top="0.78749999999999998" bottom="0.44722222222222202" header="0.51180555555555496" footer="0.51180555555555496"/>
  <pageSetup paperSize="9" scale="8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601"/>
  <sheetViews>
    <sheetView view="pageBreakPreview" zoomScale="75" zoomScaleNormal="60" zoomScalePageLayoutView="75" workbookViewId="0">
      <selection activeCell="C8" sqref="C8"/>
    </sheetView>
  </sheetViews>
  <sheetFormatPr defaultRowHeight="18.75"/>
  <cols>
    <col min="1" max="1" width="4.42578125" style="49" customWidth="1"/>
    <col min="2" max="2" width="58.140625" style="41" customWidth="1"/>
    <col min="3" max="3" width="16.85546875" style="50" customWidth="1"/>
    <col min="4" max="4" width="11.140625" style="51" customWidth="1"/>
    <col min="5" max="5" width="20.7109375" style="52" customWidth="1"/>
    <col min="6" max="6" width="0.42578125" style="53" customWidth="1"/>
    <col min="7" max="7" width="10.140625" style="53" customWidth="1"/>
    <col min="8" max="8" width="11.140625" style="53" customWidth="1"/>
    <col min="9" max="1023" width="7.28515625" style="53" customWidth="1"/>
    <col min="1024" max="1025" width="7.28515625" customWidth="1"/>
  </cols>
  <sheetData>
    <row r="1" spans="1:1024">
      <c r="A1" s="54"/>
      <c r="C1" s="55"/>
      <c r="D1" s="56"/>
      <c r="E1" s="57"/>
    </row>
    <row r="2" spans="1:1024" ht="27.95" customHeight="1">
      <c r="A2" s="54"/>
      <c r="C2" s="6" t="s">
        <v>88</v>
      </c>
      <c r="D2" s="6"/>
      <c r="E2" s="6"/>
    </row>
    <row r="3" spans="1:1024" s="60" customFormat="1" ht="114.4" customHeight="1">
      <c r="A3" s="58"/>
      <c r="B3" s="41"/>
      <c r="C3" s="13" t="s">
        <v>379</v>
      </c>
      <c r="D3" s="13"/>
      <c r="E3" s="13"/>
      <c r="F3" s="59"/>
      <c r="AMJ3" s="61"/>
    </row>
    <row r="4" spans="1:1024" ht="61.9" customHeight="1">
      <c r="A4" s="41"/>
      <c r="B4" s="5" t="s">
        <v>89</v>
      </c>
      <c r="C4" s="5"/>
      <c r="D4" s="5"/>
      <c r="E4" s="5"/>
    </row>
    <row r="5" spans="1:1024" ht="19.350000000000001" customHeight="1">
      <c r="A5" s="41"/>
      <c r="C5" s="55"/>
      <c r="D5" s="56"/>
      <c r="E5" s="57"/>
      <c r="F5" s="57"/>
    </row>
    <row r="6" spans="1:1024">
      <c r="A6" s="62"/>
      <c r="B6" s="62" t="s">
        <v>3</v>
      </c>
      <c r="C6" s="63" t="s">
        <v>90</v>
      </c>
      <c r="D6" s="64" t="s">
        <v>91</v>
      </c>
      <c r="E6" s="64" t="s">
        <v>5</v>
      </c>
    </row>
    <row r="7" spans="1:1024">
      <c r="A7" s="65">
        <v>1</v>
      </c>
      <c r="B7" s="62">
        <v>2</v>
      </c>
      <c r="C7" s="63" t="s">
        <v>92</v>
      </c>
      <c r="D7" s="66" t="s">
        <v>93</v>
      </c>
      <c r="E7" s="65">
        <v>5</v>
      </c>
    </row>
    <row r="8" spans="1:1024" s="71" customFormat="1">
      <c r="A8" s="67"/>
      <c r="B8" s="67" t="s">
        <v>94</v>
      </c>
      <c r="C8" s="68"/>
      <c r="D8" s="69"/>
      <c r="E8" s="70">
        <f>E9+E51+E55+E97+E103+E115+E130+E205+E220+E245+E254+E347+E301+E376+E241+E285+E297+E315+E280+E293+E327+E214+E237+E122+E126+E319+E343</f>
        <v>4618855200</v>
      </c>
      <c r="AMJ8"/>
    </row>
    <row r="9" spans="1:1024" s="71" customFormat="1" ht="56.25">
      <c r="A9" s="67" t="s">
        <v>13</v>
      </c>
      <c r="B9" s="67" t="s">
        <v>95</v>
      </c>
      <c r="C9" s="72">
        <v>5000000000</v>
      </c>
      <c r="D9" s="73"/>
      <c r="E9" s="74">
        <f>E10+E15+E41+E45+E48</f>
        <v>235916200</v>
      </c>
      <c r="AMJ9"/>
    </row>
    <row r="10" spans="1:1024" ht="56.25">
      <c r="A10" s="41"/>
      <c r="B10" s="41" t="s">
        <v>96</v>
      </c>
      <c r="C10" s="55">
        <v>5010000000</v>
      </c>
      <c r="D10" s="75"/>
      <c r="E10" s="76">
        <f>E11+E13</f>
        <v>3594000</v>
      </c>
    </row>
    <row r="11" spans="1:1024" ht="37.5">
      <c r="A11" s="41"/>
      <c r="B11" s="77" t="s">
        <v>97</v>
      </c>
      <c r="C11" s="55">
        <v>5010000190</v>
      </c>
      <c r="D11" s="75"/>
      <c r="E11" s="76">
        <f>E12</f>
        <v>3342000</v>
      </c>
    </row>
    <row r="12" spans="1:1024" ht="112.5">
      <c r="A12" s="41"/>
      <c r="B12" s="41" t="s">
        <v>98</v>
      </c>
      <c r="C12" s="55">
        <v>5010000190</v>
      </c>
      <c r="D12" s="75" t="s">
        <v>99</v>
      </c>
      <c r="E12" s="76">
        <f>'приложение 10'!I31</f>
        <v>3342000</v>
      </c>
    </row>
    <row r="13" spans="1:1024" ht="225">
      <c r="A13" s="41"/>
      <c r="B13" s="41" t="s">
        <v>100</v>
      </c>
      <c r="C13" s="55">
        <v>5010060070</v>
      </c>
      <c r="D13" s="75"/>
      <c r="E13" s="76">
        <f>E14</f>
        <v>252000</v>
      </c>
    </row>
    <row r="14" spans="1:1024" ht="56.25">
      <c r="A14" s="41"/>
      <c r="B14" s="41" t="s">
        <v>101</v>
      </c>
      <c r="C14" s="55">
        <v>5010060070</v>
      </c>
      <c r="D14" s="75" t="s">
        <v>102</v>
      </c>
      <c r="E14" s="76">
        <f>'приложение 10'!I119</f>
        <v>252000</v>
      </c>
    </row>
    <row r="15" spans="1:1024" ht="37.5">
      <c r="A15" s="41"/>
      <c r="B15" s="41" t="s">
        <v>103</v>
      </c>
      <c r="C15" s="55">
        <v>5020000000</v>
      </c>
      <c r="D15" s="75"/>
      <c r="E15" s="76">
        <f>E16+E20+E23+E26+E32+E30+E36+E39</f>
        <v>213918900</v>
      </c>
    </row>
    <row r="16" spans="1:1024" ht="37.5">
      <c r="A16" s="41"/>
      <c r="B16" s="77" t="s">
        <v>97</v>
      </c>
      <c r="C16" s="55">
        <v>5020000190</v>
      </c>
      <c r="D16" s="75"/>
      <c r="E16" s="76">
        <f>E17+E18+E19</f>
        <v>190293400</v>
      </c>
    </row>
    <row r="17" spans="1:5" ht="112.5">
      <c r="A17" s="41"/>
      <c r="B17" s="41" t="s">
        <v>98</v>
      </c>
      <c r="C17" s="55">
        <v>5020000190</v>
      </c>
      <c r="D17" s="75" t="s">
        <v>99</v>
      </c>
      <c r="E17" s="76">
        <f>'приложение 10'!I36+'приложение 10'!I251+'приложение 10'!I293+'приложение 10'!I311+'приложение 10'!I434+'приложение 10'!I530+'приложение 10'!I586+'приложение 10'!I630</f>
        <v>190278000</v>
      </c>
    </row>
    <row r="18" spans="1:5" ht="56.25" hidden="1">
      <c r="A18" s="41"/>
      <c r="B18" s="41" t="s">
        <v>101</v>
      </c>
      <c r="C18" s="55">
        <v>5020000190</v>
      </c>
      <c r="D18" s="75" t="s">
        <v>102</v>
      </c>
      <c r="E18" s="76">
        <f>'приложение 10'!I312+'приложение 10'!I435</f>
        <v>0</v>
      </c>
    </row>
    <row r="19" spans="1:5">
      <c r="A19" s="41"/>
      <c r="B19" s="41" t="s">
        <v>104</v>
      </c>
      <c r="C19" s="55">
        <v>5020000190</v>
      </c>
      <c r="D19" s="75" t="s">
        <v>105</v>
      </c>
      <c r="E19" s="76">
        <f>'приложение 10'!I37+'приложение 10'!I252+'приложение 10'!I294+'приложение 10'!I313+'приложение 10'!I436+'приложение 10'!I531+'приложение 10'!I587+'приложение 10'!I631</f>
        <v>15400</v>
      </c>
    </row>
    <row r="20" spans="1:5" ht="159.6" customHeight="1">
      <c r="A20" s="41"/>
      <c r="B20" s="41" t="s">
        <v>106</v>
      </c>
      <c r="C20" s="55">
        <v>5020060870</v>
      </c>
      <c r="D20" s="75"/>
      <c r="E20" s="76">
        <f>E21+E22</f>
        <v>982600</v>
      </c>
    </row>
    <row r="21" spans="1:5" ht="112.5">
      <c r="A21" s="41"/>
      <c r="B21" s="41" t="s">
        <v>98</v>
      </c>
      <c r="C21" s="55">
        <v>5020060870</v>
      </c>
      <c r="D21" s="75" t="s">
        <v>99</v>
      </c>
      <c r="E21" s="76">
        <f>'приложение 10'!I39</f>
        <v>982600</v>
      </c>
    </row>
    <row r="22" spans="1:5" ht="56.25" hidden="1">
      <c r="A22" s="41"/>
      <c r="B22" s="41" t="s">
        <v>101</v>
      </c>
      <c r="C22" s="55">
        <v>5020060870</v>
      </c>
      <c r="D22" s="75" t="s">
        <v>102</v>
      </c>
      <c r="E22" s="76">
        <f>'приложение 10'!I40</f>
        <v>0</v>
      </c>
    </row>
    <row r="23" spans="1:5" ht="75">
      <c r="A23" s="41"/>
      <c r="B23" s="78" t="s">
        <v>107</v>
      </c>
      <c r="C23" s="55">
        <v>5020060910</v>
      </c>
      <c r="D23" s="79"/>
      <c r="E23" s="76">
        <f>E24+E25</f>
        <v>1959200</v>
      </c>
    </row>
    <row r="24" spans="1:5" ht="112.5">
      <c r="A24" s="41"/>
      <c r="B24" s="41" t="s">
        <v>98</v>
      </c>
      <c r="C24" s="55">
        <v>5020060910</v>
      </c>
      <c r="D24" s="75" t="s">
        <v>99</v>
      </c>
      <c r="E24" s="76">
        <f>'приложение 10'!I296</f>
        <v>1959200</v>
      </c>
    </row>
    <row r="25" spans="1:5" ht="56.25" hidden="1">
      <c r="A25" s="41"/>
      <c r="B25" s="41" t="s">
        <v>101</v>
      </c>
      <c r="C25" s="55">
        <v>5020060910</v>
      </c>
      <c r="D25" s="75" t="s">
        <v>102</v>
      </c>
      <c r="E25" s="76">
        <f>'приложение 10'!I297</f>
        <v>0</v>
      </c>
    </row>
    <row r="26" spans="1:5" ht="281.25">
      <c r="A26" s="41"/>
      <c r="B26" s="41" t="s">
        <v>108</v>
      </c>
      <c r="C26" s="55">
        <v>5020069170</v>
      </c>
      <c r="D26" s="80"/>
      <c r="E26" s="76">
        <f>E27+E28+E29</f>
        <v>1318400</v>
      </c>
    </row>
    <row r="27" spans="1:5" ht="93.75">
      <c r="A27" s="41"/>
      <c r="B27" s="41" t="s">
        <v>109</v>
      </c>
      <c r="C27" s="55">
        <v>5020069170</v>
      </c>
      <c r="D27" s="80">
        <v>100</v>
      </c>
      <c r="E27" s="76">
        <f>'приложение 10'!I660</f>
        <v>1318400</v>
      </c>
    </row>
    <row r="28" spans="1:5" ht="56.25" hidden="1">
      <c r="A28" s="41"/>
      <c r="B28" s="41" t="s">
        <v>101</v>
      </c>
      <c r="C28" s="55">
        <v>5020069170</v>
      </c>
      <c r="D28" s="75" t="s">
        <v>102</v>
      </c>
      <c r="E28" s="76">
        <f>'приложение 10'!I661</f>
        <v>0</v>
      </c>
    </row>
    <row r="29" spans="1:5" hidden="1">
      <c r="A29" s="41"/>
      <c r="B29" s="41" t="s">
        <v>104</v>
      </c>
      <c r="C29" s="55">
        <v>5020069170</v>
      </c>
      <c r="D29" s="75" t="s">
        <v>105</v>
      </c>
      <c r="E29" s="76">
        <f>'приложение 10'!I662</f>
        <v>0</v>
      </c>
    </row>
    <row r="30" spans="1:5" ht="112.5">
      <c r="A30" s="41"/>
      <c r="B30" s="41" t="s">
        <v>110</v>
      </c>
      <c r="C30" s="55">
        <v>5020069180</v>
      </c>
      <c r="D30" s="79"/>
      <c r="E30" s="76">
        <f>E31</f>
        <v>982900</v>
      </c>
    </row>
    <row r="31" spans="1:5" ht="93.75">
      <c r="A31" s="41"/>
      <c r="B31" s="41" t="s">
        <v>109</v>
      </c>
      <c r="C31" s="55">
        <v>5020069180</v>
      </c>
      <c r="D31" s="79">
        <v>100</v>
      </c>
      <c r="E31" s="76">
        <f>'приложение 10'!I664</f>
        <v>982900</v>
      </c>
    </row>
    <row r="32" spans="1:5" ht="75">
      <c r="A32" s="41"/>
      <c r="B32" s="41" t="s">
        <v>111</v>
      </c>
      <c r="C32" s="55">
        <v>5020069190</v>
      </c>
      <c r="D32" s="79"/>
      <c r="E32" s="76">
        <f>E33+E34+E35</f>
        <v>12028500</v>
      </c>
    </row>
    <row r="33" spans="1:5" ht="93.75">
      <c r="A33" s="41"/>
      <c r="B33" s="41" t="s">
        <v>109</v>
      </c>
      <c r="C33" s="55">
        <v>5020069190</v>
      </c>
      <c r="D33" s="79">
        <v>100</v>
      </c>
      <c r="E33" s="76">
        <f>'приложение 10'!I666</f>
        <v>11328000</v>
      </c>
    </row>
    <row r="34" spans="1:5" ht="56.25">
      <c r="A34" s="41"/>
      <c r="B34" s="41" t="s">
        <v>101</v>
      </c>
      <c r="C34" s="55">
        <v>5020069190</v>
      </c>
      <c r="D34" s="79">
        <v>200</v>
      </c>
      <c r="E34" s="76">
        <f>'приложение 10'!I667</f>
        <v>700000</v>
      </c>
    </row>
    <row r="35" spans="1:5">
      <c r="A35" s="41"/>
      <c r="B35" s="41" t="s">
        <v>104</v>
      </c>
      <c r="C35" s="55">
        <v>5020069190</v>
      </c>
      <c r="D35" s="79">
        <v>800</v>
      </c>
      <c r="E35" s="76">
        <f>'приложение 10'!I668</f>
        <v>500</v>
      </c>
    </row>
    <row r="36" spans="1:5" ht="75">
      <c r="A36" s="41"/>
      <c r="B36" s="41" t="s">
        <v>112</v>
      </c>
      <c r="C36" s="55">
        <v>5020069200</v>
      </c>
      <c r="D36" s="75"/>
      <c r="E36" s="76">
        <f>E37+E38</f>
        <v>5371200</v>
      </c>
    </row>
    <row r="37" spans="1:5" ht="112.5">
      <c r="A37" s="41"/>
      <c r="B37" s="41" t="s">
        <v>98</v>
      </c>
      <c r="C37" s="55">
        <v>5020069200</v>
      </c>
      <c r="D37" s="75" t="s">
        <v>99</v>
      </c>
      <c r="E37" s="76">
        <f>'приложение 10'!I42</f>
        <v>5271200</v>
      </c>
    </row>
    <row r="38" spans="1:5" ht="56.25">
      <c r="A38" s="41"/>
      <c r="B38" s="41" t="s">
        <v>101</v>
      </c>
      <c r="C38" s="55">
        <v>5020069200</v>
      </c>
      <c r="D38" s="75" t="s">
        <v>102</v>
      </c>
      <c r="E38" s="76">
        <f>'приложение 10'!I43</f>
        <v>100000</v>
      </c>
    </row>
    <row r="39" spans="1:5" ht="243.75">
      <c r="A39" s="41"/>
      <c r="B39" s="37" t="s">
        <v>113</v>
      </c>
      <c r="C39" s="81">
        <v>5020069210</v>
      </c>
      <c r="D39" s="82"/>
      <c r="E39" s="76">
        <f>E40</f>
        <v>982700</v>
      </c>
    </row>
    <row r="40" spans="1:5" ht="112.5">
      <c r="A40" s="41"/>
      <c r="B40" s="37" t="s">
        <v>98</v>
      </c>
      <c r="C40" s="81">
        <v>5020069210</v>
      </c>
      <c r="D40" s="82" t="s">
        <v>99</v>
      </c>
      <c r="E40" s="76">
        <f>'приложение 10'!I45</f>
        <v>982700</v>
      </c>
    </row>
    <row r="41" spans="1:5" ht="37.5">
      <c r="A41" s="41"/>
      <c r="B41" s="41" t="s">
        <v>114</v>
      </c>
      <c r="C41" s="55">
        <v>5030000000</v>
      </c>
      <c r="D41" s="75"/>
      <c r="E41" s="76">
        <f>E42</f>
        <v>16126300</v>
      </c>
    </row>
    <row r="42" spans="1:5" ht="56.25">
      <c r="A42" s="41"/>
      <c r="B42" s="41" t="s">
        <v>115</v>
      </c>
      <c r="C42" s="55">
        <v>5030010030</v>
      </c>
      <c r="D42" s="75"/>
      <c r="E42" s="76">
        <f>E43+E44</f>
        <v>16126300</v>
      </c>
    </row>
    <row r="43" spans="1:5" ht="56.25">
      <c r="A43" s="41"/>
      <c r="B43" s="41" t="s">
        <v>101</v>
      </c>
      <c r="C43" s="55">
        <v>5030010030</v>
      </c>
      <c r="D43" s="75" t="s">
        <v>102</v>
      </c>
      <c r="E43" s="76">
        <f>'приложение 10'!I24+'приложение 10'!I280+'приложение 10'!I287+'приложение 10'!I316+'приложение 10'!I594+'приложение 10'!I332+'приложение 10'!I257+'приложение 10'!I497+'приложение 10'!I556+'приложение 10'!I59</f>
        <v>14114300</v>
      </c>
    </row>
    <row r="44" spans="1:5">
      <c r="A44" s="41"/>
      <c r="B44" s="41" t="s">
        <v>104</v>
      </c>
      <c r="C44" s="55">
        <v>5030010030</v>
      </c>
      <c r="D44" s="75" t="s">
        <v>105</v>
      </c>
      <c r="E44" s="76">
        <f>'приложение 10'!I333+'приложение 10'!I60</f>
        <v>2012000</v>
      </c>
    </row>
    <row r="45" spans="1:5" ht="37.5">
      <c r="A45" s="41"/>
      <c r="B45" s="37" t="s">
        <v>116</v>
      </c>
      <c r="C45" s="81">
        <v>5040000000</v>
      </c>
      <c r="D45" s="82"/>
      <c r="E45" s="76">
        <f>E46</f>
        <v>550000</v>
      </c>
    </row>
    <row r="46" spans="1:5" ht="37.5">
      <c r="A46" s="41"/>
      <c r="B46" s="37" t="s">
        <v>117</v>
      </c>
      <c r="C46" s="81">
        <v>5040010560</v>
      </c>
      <c r="D46" s="82"/>
      <c r="E46" s="76">
        <f>E47</f>
        <v>550000</v>
      </c>
    </row>
    <row r="47" spans="1:5" ht="56.25">
      <c r="A47" s="41"/>
      <c r="B47" s="37" t="s">
        <v>101</v>
      </c>
      <c r="C47" s="81">
        <v>5040010560</v>
      </c>
      <c r="D47" s="82" t="s">
        <v>102</v>
      </c>
      <c r="E47" s="76">
        <f>'приложение 10'!I63</f>
        <v>550000</v>
      </c>
    </row>
    <row r="48" spans="1:5" ht="37.5">
      <c r="A48" s="41"/>
      <c r="B48" s="37" t="s">
        <v>118</v>
      </c>
      <c r="C48" s="81">
        <v>5050000000</v>
      </c>
      <c r="D48" s="82"/>
      <c r="E48" s="76">
        <f>E49</f>
        <v>1727000</v>
      </c>
    </row>
    <row r="49" spans="1:1024" ht="37.5">
      <c r="A49" s="41"/>
      <c r="B49" s="37" t="s">
        <v>119</v>
      </c>
      <c r="C49" s="81">
        <v>5050010780</v>
      </c>
      <c r="D49" s="82"/>
      <c r="E49" s="76">
        <f>E50</f>
        <v>1727000</v>
      </c>
    </row>
    <row r="50" spans="1:1024" ht="56.25">
      <c r="A50" s="41"/>
      <c r="B50" s="37" t="s">
        <v>101</v>
      </c>
      <c r="C50" s="81">
        <v>5050010780</v>
      </c>
      <c r="D50" s="82" t="s">
        <v>102</v>
      </c>
      <c r="E50" s="76">
        <f>'приложение 10'!I66</f>
        <v>1727000</v>
      </c>
    </row>
    <row r="51" spans="1:1024" s="71" customFormat="1" ht="37.5">
      <c r="A51" s="67" t="s">
        <v>33</v>
      </c>
      <c r="B51" s="67" t="s">
        <v>120</v>
      </c>
      <c r="C51" s="72">
        <v>5100000000</v>
      </c>
      <c r="D51" s="83"/>
      <c r="E51" s="74">
        <f>E52</f>
        <v>25000000</v>
      </c>
      <c r="AMJ51"/>
    </row>
    <row r="52" spans="1:1024" ht="56.25">
      <c r="A52" s="41"/>
      <c r="B52" s="37" t="s">
        <v>121</v>
      </c>
      <c r="C52" s="81">
        <v>5110000000</v>
      </c>
      <c r="D52" s="82"/>
      <c r="E52" s="76">
        <f>E53</f>
        <v>25000000</v>
      </c>
    </row>
    <row r="53" spans="1:1024" ht="37.5">
      <c r="A53" s="41"/>
      <c r="B53" s="37" t="s">
        <v>122</v>
      </c>
      <c r="C53" s="81" t="s">
        <v>123</v>
      </c>
      <c r="D53" s="82"/>
      <c r="E53" s="76">
        <f>E54</f>
        <v>25000000</v>
      </c>
    </row>
    <row r="54" spans="1:1024">
      <c r="A54" s="41"/>
      <c r="B54" s="37" t="s">
        <v>124</v>
      </c>
      <c r="C54" s="81" t="s">
        <v>123</v>
      </c>
      <c r="D54" s="82" t="s">
        <v>125</v>
      </c>
      <c r="E54" s="76">
        <f>'приложение 10'!I263</f>
        <v>25000000</v>
      </c>
    </row>
    <row r="55" spans="1:1024" s="71" customFormat="1" ht="37.5">
      <c r="A55" s="67" t="s">
        <v>41</v>
      </c>
      <c r="B55" s="67" t="s">
        <v>126</v>
      </c>
      <c r="C55" s="72">
        <v>5200000000</v>
      </c>
      <c r="D55" s="83"/>
      <c r="E55" s="74">
        <f>E56+E61+E71+E77+E87+E92+E82+E66</f>
        <v>361798000</v>
      </c>
      <c r="AMJ55"/>
    </row>
    <row r="56" spans="1:1024">
      <c r="A56" s="41"/>
      <c r="B56" s="41" t="s">
        <v>127</v>
      </c>
      <c r="C56" s="55">
        <v>5210000000</v>
      </c>
      <c r="D56" s="75"/>
      <c r="E56" s="76">
        <f>E57</f>
        <v>166267900</v>
      </c>
    </row>
    <row r="57" spans="1:1024" ht="37.5">
      <c r="A57" s="41"/>
      <c r="B57" s="77" t="s">
        <v>128</v>
      </c>
      <c r="C57" s="55">
        <v>5210000590</v>
      </c>
      <c r="D57" s="75"/>
      <c r="E57" s="76">
        <f>E58+E59+E60</f>
        <v>166267900</v>
      </c>
    </row>
    <row r="58" spans="1:1024" ht="112.5">
      <c r="A58" s="41"/>
      <c r="B58" s="41" t="s">
        <v>98</v>
      </c>
      <c r="C58" s="55">
        <v>5210000590</v>
      </c>
      <c r="D58" s="75" t="s">
        <v>99</v>
      </c>
      <c r="E58" s="76">
        <f>'приложение 10'!I223+'приложение 10'!I70</f>
        <v>152586500</v>
      </c>
    </row>
    <row r="59" spans="1:1024" ht="56.25">
      <c r="A59" s="41"/>
      <c r="B59" s="41" t="s">
        <v>101</v>
      </c>
      <c r="C59" s="55">
        <v>5210000590</v>
      </c>
      <c r="D59" s="75" t="s">
        <v>102</v>
      </c>
      <c r="E59" s="76">
        <f>'приложение 10'!I224+'приложение 10'!I71</f>
        <v>13517400</v>
      </c>
    </row>
    <row r="60" spans="1:1024">
      <c r="A60" s="41"/>
      <c r="B60" s="41" t="s">
        <v>104</v>
      </c>
      <c r="C60" s="55">
        <v>5210000590</v>
      </c>
      <c r="D60" s="75" t="s">
        <v>105</v>
      </c>
      <c r="E60" s="76">
        <f>'приложение 10'!I225+'приложение 10'!I72</f>
        <v>164000</v>
      </c>
    </row>
    <row r="61" spans="1:1024" ht="37.5">
      <c r="A61" s="41"/>
      <c r="B61" s="84" t="s">
        <v>129</v>
      </c>
      <c r="C61" s="55">
        <v>5220000000</v>
      </c>
      <c r="D61" s="75"/>
      <c r="E61" s="76">
        <f>E62</f>
        <v>48110500</v>
      </c>
    </row>
    <row r="62" spans="1:1024" ht="37.5">
      <c r="A62" s="41"/>
      <c r="B62" s="77" t="s">
        <v>128</v>
      </c>
      <c r="C62" s="55">
        <v>5220000590</v>
      </c>
      <c r="D62" s="75"/>
      <c r="E62" s="76">
        <f>E63+E64+E65</f>
        <v>48110500</v>
      </c>
    </row>
    <row r="63" spans="1:1024" ht="112.5">
      <c r="A63" s="41"/>
      <c r="B63" s="41" t="s">
        <v>98</v>
      </c>
      <c r="C63" s="55">
        <v>5220000590</v>
      </c>
      <c r="D63" s="75" t="s">
        <v>99</v>
      </c>
      <c r="E63" s="76">
        <f>'приложение 10'!I75</f>
        <v>37120000</v>
      </c>
    </row>
    <row r="64" spans="1:1024" ht="56.25">
      <c r="A64" s="41"/>
      <c r="B64" s="41" t="s">
        <v>101</v>
      </c>
      <c r="C64" s="55">
        <v>5220000590</v>
      </c>
      <c r="D64" s="75" t="s">
        <v>102</v>
      </c>
      <c r="E64" s="76">
        <f>'приложение 10'!I76</f>
        <v>10825500</v>
      </c>
    </row>
    <row r="65" spans="1:5">
      <c r="A65" s="41"/>
      <c r="B65" s="41" t="s">
        <v>104</v>
      </c>
      <c r="C65" s="55">
        <v>5220000590</v>
      </c>
      <c r="D65" s="75" t="s">
        <v>105</v>
      </c>
      <c r="E65" s="76">
        <f>'приложение 10'!I77</f>
        <v>165000</v>
      </c>
    </row>
    <row r="66" spans="1:5">
      <c r="A66" s="41"/>
      <c r="B66" s="37" t="s">
        <v>130</v>
      </c>
      <c r="C66" s="81">
        <v>5230000000</v>
      </c>
      <c r="D66" s="82"/>
      <c r="E66" s="76">
        <f>E67</f>
        <v>24632500</v>
      </c>
    </row>
    <row r="67" spans="1:5" ht="37.5">
      <c r="A67" s="41"/>
      <c r="B67" s="37" t="s">
        <v>128</v>
      </c>
      <c r="C67" s="81">
        <v>5230000590</v>
      </c>
      <c r="D67" s="82"/>
      <c r="E67" s="76">
        <f>E68+E69+E70</f>
        <v>24632500</v>
      </c>
    </row>
    <row r="68" spans="1:5" ht="112.5">
      <c r="A68" s="41"/>
      <c r="B68" s="37" t="s">
        <v>98</v>
      </c>
      <c r="C68" s="81">
        <v>5230000590</v>
      </c>
      <c r="D68" s="82" t="s">
        <v>99</v>
      </c>
      <c r="E68" s="76">
        <f>'приложение 10'!I80</f>
        <v>23536400</v>
      </c>
    </row>
    <row r="69" spans="1:5" ht="56.25">
      <c r="A69" s="41"/>
      <c r="B69" s="37" t="s">
        <v>101</v>
      </c>
      <c r="C69" s="81">
        <v>5230000590</v>
      </c>
      <c r="D69" s="82" t="s">
        <v>102</v>
      </c>
      <c r="E69" s="76">
        <f>'приложение 10'!I81</f>
        <v>781400</v>
      </c>
    </row>
    <row r="70" spans="1:5">
      <c r="A70" s="41"/>
      <c r="B70" s="37" t="s">
        <v>104</v>
      </c>
      <c r="C70" s="81">
        <v>5230000590</v>
      </c>
      <c r="D70" s="82" t="s">
        <v>105</v>
      </c>
      <c r="E70" s="76">
        <f>'приложение 10'!I82</f>
        <v>314700</v>
      </c>
    </row>
    <row r="71" spans="1:5">
      <c r="A71" s="41"/>
      <c r="B71" s="77" t="s">
        <v>131</v>
      </c>
      <c r="C71" s="55">
        <v>5240000000</v>
      </c>
      <c r="D71" s="75"/>
      <c r="E71" s="76">
        <f>E72</f>
        <v>42958400</v>
      </c>
    </row>
    <row r="72" spans="1:5" ht="37.5">
      <c r="A72" s="41"/>
      <c r="B72" s="77" t="s">
        <v>128</v>
      </c>
      <c r="C72" s="55">
        <v>5240000590</v>
      </c>
      <c r="D72" s="75"/>
      <c r="E72" s="76">
        <f>E73+E74+E76+E75</f>
        <v>42958400</v>
      </c>
    </row>
    <row r="73" spans="1:5" ht="112.5">
      <c r="A73" s="41"/>
      <c r="B73" s="41" t="s">
        <v>98</v>
      </c>
      <c r="C73" s="55">
        <v>5240000590</v>
      </c>
      <c r="D73" s="75" t="s">
        <v>99</v>
      </c>
      <c r="E73" s="76">
        <f>'приложение 10'!I105</f>
        <v>29809200</v>
      </c>
    </row>
    <row r="74" spans="1:5" ht="56.25">
      <c r="A74" s="41"/>
      <c r="B74" s="41" t="s">
        <v>101</v>
      </c>
      <c r="C74" s="55">
        <v>5240000590</v>
      </c>
      <c r="D74" s="75" t="s">
        <v>102</v>
      </c>
      <c r="E74" s="76">
        <f>'приложение 10'!I106</f>
        <v>1128200</v>
      </c>
    </row>
    <row r="75" spans="1:5">
      <c r="A75" s="41"/>
      <c r="B75" s="41" t="s">
        <v>124</v>
      </c>
      <c r="C75" s="55">
        <v>5240000590</v>
      </c>
      <c r="D75" s="75" t="s">
        <v>125</v>
      </c>
      <c r="E75" s="76">
        <f>'приложение 10'!I107</f>
        <v>12000000</v>
      </c>
    </row>
    <row r="76" spans="1:5">
      <c r="A76" s="41"/>
      <c r="B76" s="41" t="s">
        <v>104</v>
      </c>
      <c r="C76" s="55">
        <v>5240000590</v>
      </c>
      <c r="D76" s="75" t="s">
        <v>105</v>
      </c>
      <c r="E76" s="76">
        <f>'приложение 10'!I108</f>
        <v>21000</v>
      </c>
    </row>
    <row r="77" spans="1:5">
      <c r="A77" s="41"/>
      <c r="B77" s="41" t="s">
        <v>132</v>
      </c>
      <c r="C77" s="55">
        <v>5250000000</v>
      </c>
      <c r="D77" s="79"/>
      <c r="E77" s="76">
        <f>E78</f>
        <v>35534800</v>
      </c>
    </row>
    <row r="78" spans="1:5" ht="37.5">
      <c r="A78" s="41"/>
      <c r="B78" s="41" t="s">
        <v>128</v>
      </c>
      <c r="C78" s="55">
        <v>5250000590</v>
      </c>
      <c r="D78" s="79"/>
      <c r="E78" s="76">
        <f>E79+E80+E81</f>
        <v>35534800</v>
      </c>
    </row>
    <row r="79" spans="1:5" ht="112.5">
      <c r="A79" s="41"/>
      <c r="B79" s="41" t="s">
        <v>98</v>
      </c>
      <c r="C79" s="55">
        <v>5250000590</v>
      </c>
      <c r="D79" s="79">
        <v>100</v>
      </c>
      <c r="E79" s="76">
        <f>'приложение 10'!I440+'приложение 10'!I535</f>
        <v>33911100</v>
      </c>
    </row>
    <row r="80" spans="1:5" ht="56.25">
      <c r="A80" s="41"/>
      <c r="B80" s="41" t="s">
        <v>101</v>
      </c>
      <c r="C80" s="55">
        <v>5250000590</v>
      </c>
      <c r="D80" s="79">
        <v>200</v>
      </c>
      <c r="E80" s="76">
        <f>'приложение 10'!I441+'приложение 10'!I536</f>
        <v>1599700</v>
      </c>
    </row>
    <row r="81" spans="1:5">
      <c r="A81" s="41"/>
      <c r="B81" s="41" t="s">
        <v>104</v>
      </c>
      <c r="C81" s="55">
        <v>5250000590</v>
      </c>
      <c r="D81" s="79">
        <v>800</v>
      </c>
      <c r="E81" s="76">
        <f>'приложение 10'!I442+'приложение 10'!I537</f>
        <v>24000</v>
      </c>
    </row>
    <row r="82" spans="1:5">
      <c r="A82" s="41"/>
      <c r="B82" s="41" t="s">
        <v>133</v>
      </c>
      <c r="C82" s="55">
        <v>5260000000</v>
      </c>
      <c r="D82" s="75"/>
      <c r="E82" s="76">
        <f>E83</f>
        <v>21400200</v>
      </c>
    </row>
    <row r="83" spans="1:5" ht="37.5">
      <c r="A83" s="41"/>
      <c r="B83" s="41" t="s">
        <v>128</v>
      </c>
      <c r="C83" s="55">
        <v>5260000590</v>
      </c>
      <c r="D83" s="75"/>
      <c r="E83" s="76">
        <f>E84+E85+E86</f>
        <v>21400200</v>
      </c>
    </row>
    <row r="84" spans="1:5" ht="112.5">
      <c r="A84" s="41"/>
      <c r="B84" s="41" t="s">
        <v>98</v>
      </c>
      <c r="C84" s="55">
        <v>5260000590</v>
      </c>
      <c r="D84" s="75" t="s">
        <v>99</v>
      </c>
      <c r="E84" s="76">
        <f>'приложение 10'!I85</f>
        <v>19500800</v>
      </c>
    </row>
    <row r="85" spans="1:5" ht="56.25">
      <c r="A85" s="41"/>
      <c r="B85" s="41" t="s">
        <v>101</v>
      </c>
      <c r="C85" s="55">
        <v>5260000590</v>
      </c>
      <c r="D85" s="75" t="s">
        <v>102</v>
      </c>
      <c r="E85" s="76">
        <f>'приложение 10'!I86</f>
        <v>1319400</v>
      </c>
    </row>
    <row r="86" spans="1:5">
      <c r="A86" s="41"/>
      <c r="B86" s="41" t="s">
        <v>104</v>
      </c>
      <c r="C86" s="55">
        <v>5260000590</v>
      </c>
      <c r="D86" s="75" t="s">
        <v>105</v>
      </c>
      <c r="E86" s="76">
        <f>'приложение 10'!I87</f>
        <v>580000</v>
      </c>
    </row>
    <row r="87" spans="1:5">
      <c r="A87" s="41"/>
      <c r="B87" s="41" t="s">
        <v>134</v>
      </c>
      <c r="C87" s="55">
        <v>5270000000</v>
      </c>
      <c r="D87" s="79"/>
      <c r="E87" s="76">
        <f>E88</f>
        <v>17843300</v>
      </c>
    </row>
    <row r="88" spans="1:5" ht="37.5">
      <c r="A88" s="41"/>
      <c r="B88" s="41" t="s">
        <v>128</v>
      </c>
      <c r="C88" s="55">
        <v>5270000590</v>
      </c>
      <c r="D88" s="79"/>
      <c r="E88" s="76">
        <f>E89+E90+E91</f>
        <v>17843300</v>
      </c>
    </row>
    <row r="89" spans="1:5" ht="112.5">
      <c r="A89" s="41"/>
      <c r="B89" s="41" t="s">
        <v>98</v>
      </c>
      <c r="C89" s="55">
        <v>5270000590</v>
      </c>
      <c r="D89" s="79">
        <v>100</v>
      </c>
      <c r="E89" s="76">
        <f>'приложение 10'!I600</f>
        <v>16958300</v>
      </c>
    </row>
    <row r="90" spans="1:5" ht="56.25">
      <c r="A90" s="41"/>
      <c r="B90" s="41" t="s">
        <v>101</v>
      </c>
      <c r="C90" s="55">
        <v>5270000590</v>
      </c>
      <c r="D90" s="79">
        <v>200</v>
      </c>
      <c r="E90" s="76">
        <f>'приложение 10'!I601</f>
        <v>880000</v>
      </c>
    </row>
    <row r="91" spans="1:5">
      <c r="A91" s="41"/>
      <c r="B91" s="41" t="s">
        <v>104</v>
      </c>
      <c r="C91" s="55">
        <v>5270000590</v>
      </c>
      <c r="D91" s="79">
        <v>800</v>
      </c>
      <c r="E91" s="76">
        <f>'приложение 10'!I602</f>
        <v>5000</v>
      </c>
    </row>
    <row r="92" spans="1:5" ht="56.25">
      <c r="A92" s="41"/>
      <c r="B92" s="41" t="s">
        <v>135</v>
      </c>
      <c r="C92" s="55">
        <v>5280000000</v>
      </c>
      <c r="D92" s="75"/>
      <c r="E92" s="76">
        <f>E93</f>
        <v>5050400</v>
      </c>
    </row>
    <row r="93" spans="1:5" ht="37.5">
      <c r="A93" s="41"/>
      <c r="B93" s="41" t="s">
        <v>136</v>
      </c>
      <c r="C93" s="55">
        <v>5280000590</v>
      </c>
      <c r="D93" s="75"/>
      <c r="E93" s="76">
        <f>E94+E95+E96</f>
        <v>5050400</v>
      </c>
    </row>
    <row r="94" spans="1:5" ht="112.5">
      <c r="A94" s="41"/>
      <c r="B94" s="41" t="s">
        <v>98</v>
      </c>
      <c r="C94" s="55">
        <v>5280000590</v>
      </c>
      <c r="D94" s="75" t="s">
        <v>99</v>
      </c>
      <c r="E94" s="76">
        <f>'приложение 10'!I605</f>
        <v>5009200</v>
      </c>
    </row>
    <row r="95" spans="1:5" ht="56.25">
      <c r="A95" s="41"/>
      <c r="B95" s="41" t="s">
        <v>101</v>
      </c>
      <c r="C95" s="55">
        <v>5280000590</v>
      </c>
      <c r="D95" s="75" t="s">
        <v>102</v>
      </c>
      <c r="E95" s="76">
        <f>'приложение 10'!I606</f>
        <v>40200</v>
      </c>
    </row>
    <row r="96" spans="1:5">
      <c r="A96" s="41"/>
      <c r="B96" s="41" t="s">
        <v>104</v>
      </c>
      <c r="C96" s="55">
        <v>5280000590</v>
      </c>
      <c r="D96" s="75" t="s">
        <v>105</v>
      </c>
      <c r="E96" s="76">
        <f>'приложение 10'!I607</f>
        <v>1000</v>
      </c>
    </row>
    <row r="97" spans="1:1024" s="71" customFormat="1" ht="56.25">
      <c r="A97" s="67" t="s">
        <v>49</v>
      </c>
      <c r="B97" s="67" t="s">
        <v>137</v>
      </c>
      <c r="C97" s="72">
        <v>5300000000</v>
      </c>
      <c r="D97" s="83"/>
      <c r="E97" s="74">
        <f>E98</f>
        <v>522500</v>
      </c>
      <c r="AMJ97"/>
    </row>
    <row r="98" spans="1:1024">
      <c r="A98" s="41"/>
      <c r="B98" s="77" t="s">
        <v>138</v>
      </c>
      <c r="C98" s="55">
        <v>5310000000</v>
      </c>
      <c r="D98" s="75"/>
      <c r="E98" s="76">
        <f>E99</f>
        <v>522500</v>
      </c>
    </row>
    <row r="99" spans="1:1024" ht="37.5">
      <c r="A99" s="41"/>
      <c r="B99" s="37" t="s">
        <v>139</v>
      </c>
      <c r="C99" s="81">
        <v>5310010350</v>
      </c>
      <c r="D99" s="82"/>
      <c r="E99" s="76">
        <f>E100+E101+E102</f>
        <v>522500</v>
      </c>
    </row>
    <row r="100" spans="1:1024" ht="112.5" hidden="1">
      <c r="A100" s="41"/>
      <c r="B100" s="37" t="s">
        <v>98</v>
      </c>
      <c r="C100" s="81">
        <v>5310010350</v>
      </c>
      <c r="D100" s="82" t="s">
        <v>99</v>
      </c>
      <c r="E100" s="76">
        <f>'приложение 10'!I611</f>
        <v>0</v>
      </c>
    </row>
    <row r="101" spans="1:1024" ht="56.25">
      <c r="A101" s="41"/>
      <c r="B101" s="37" t="s">
        <v>101</v>
      </c>
      <c r="C101" s="81">
        <v>5310010350</v>
      </c>
      <c r="D101" s="82" t="s">
        <v>102</v>
      </c>
      <c r="E101" s="76">
        <f>'приложение 10'!I612</f>
        <v>72500</v>
      </c>
    </row>
    <row r="102" spans="1:1024" ht="37.5">
      <c r="A102" s="41"/>
      <c r="B102" s="37" t="s">
        <v>140</v>
      </c>
      <c r="C102" s="81">
        <v>5310010350</v>
      </c>
      <c r="D102" s="82" t="s">
        <v>141</v>
      </c>
      <c r="E102" s="76">
        <f>'приложение 10'!I613</f>
        <v>450000</v>
      </c>
    </row>
    <row r="103" spans="1:1024" s="71" customFormat="1" ht="37.5">
      <c r="A103" s="67" t="s">
        <v>53</v>
      </c>
      <c r="B103" s="67" t="s">
        <v>142</v>
      </c>
      <c r="C103" s="72">
        <v>5400000000</v>
      </c>
      <c r="D103" s="85"/>
      <c r="E103" s="74">
        <f>E104</f>
        <v>95589800</v>
      </c>
      <c r="AMJ103"/>
    </row>
    <row r="104" spans="1:1024">
      <c r="A104" s="41"/>
      <c r="B104" s="41" t="s">
        <v>143</v>
      </c>
      <c r="C104" s="55">
        <v>5410000000</v>
      </c>
      <c r="D104" s="75"/>
      <c r="E104" s="76">
        <f>E109+E105+E107+E111+E113</f>
        <v>95589800</v>
      </c>
    </row>
    <row r="105" spans="1:1024" ht="150">
      <c r="A105" s="41"/>
      <c r="B105" s="37" t="s">
        <v>144</v>
      </c>
      <c r="C105" s="81">
        <v>5410069100</v>
      </c>
      <c r="D105" s="86"/>
      <c r="E105" s="76">
        <f>E106</f>
        <v>54625900</v>
      </c>
    </row>
    <row r="106" spans="1:1024" ht="37.5">
      <c r="A106" s="41"/>
      <c r="B106" s="37" t="s">
        <v>140</v>
      </c>
      <c r="C106" s="81">
        <v>5410069100</v>
      </c>
      <c r="D106" s="86">
        <v>300</v>
      </c>
      <c r="E106" s="76">
        <f>'приложение 10'!I649</f>
        <v>54625900</v>
      </c>
    </row>
    <row r="107" spans="1:1024" ht="93.75">
      <c r="A107" s="41"/>
      <c r="B107" s="37" t="s">
        <v>145</v>
      </c>
      <c r="C107" s="81">
        <v>5410069110</v>
      </c>
      <c r="D107" s="86"/>
      <c r="E107" s="76">
        <f>E108</f>
        <v>205000</v>
      </c>
    </row>
    <row r="108" spans="1:1024" ht="37.5">
      <c r="A108" s="41"/>
      <c r="B108" s="37" t="s">
        <v>140</v>
      </c>
      <c r="C108" s="81">
        <v>5410069110</v>
      </c>
      <c r="D108" s="86">
        <v>300</v>
      </c>
      <c r="E108" s="76">
        <f>'приложение 10'!I651</f>
        <v>205000</v>
      </c>
    </row>
    <row r="109" spans="1:1024" ht="141.94999999999999" customHeight="1">
      <c r="A109" s="41"/>
      <c r="B109" s="37" t="s">
        <v>146</v>
      </c>
      <c r="C109" s="81">
        <v>5410069120</v>
      </c>
      <c r="D109" s="82"/>
      <c r="E109" s="76">
        <f>E110</f>
        <v>275300</v>
      </c>
    </row>
    <row r="110" spans="1:1024" ht="56.25">
      <c r="A110" s="41"/>
      <c r="B110" s="37" t="s">
        <v>101</v>
      </c>
      <c r="C110" s="81">
        <v>5410069120</v>
      </c>
      <c r="D110" s="82" t="s">
        <v>102</v>
      </c>
      <c r="E110" s="76">
        <f>'приложение 10'!I638+'приложение 10'!I643</f>
        <v>275300</v>
      </c>
    </row>
    <row r="111" spans="1:1024" ht="93.75">
      <c r="A111" s="41"/>
      <c r="B111" s="37" t="s">
        <v>147</v>
      </c>
      <c r="C111" s="81">
        <v>5410069130</v>
      </c>
      <c r="D111" s="86"/>
      <c r="E111" s="76">
        <f>E112</f>
        <v>40278900</v>
      </c>
    </row>
    <row r="112" spans="1:1024" ht="37.5">
      <c r="A112" s="41"/>
      <c r="B112" s="37" t="s">
        <v>140</v>
      </c>
      <c r="C112" s="81">
        <v>5410069130</v>
      </c>
      <c r="D112" s="86">
        <v>300</v>
      </c>
      <c r="E112" s="76">
        <f>'приложение 10'!I653</f>
        <v>40278900</v>
      </c>
    </row>
    <row r="113" spans="1:1024" ht="112.5">
      <c r="A113" s="41"/>
      <c r="B113" s="37" t="s">
        <v>148</v>
      </c>
      <c r="C113" s="81">
        <v>5410069140</v>
      </c>
      <c r="D113" s="86"/>
      <c r="E113" s="76">
        <f>E114</f>
        <v>204700</v>
      </c>
    </row>
    <row r="114" spans="1:1024" ht="37.5">
      <c r="A114" s="41"/>
      <c r="B114" s="37" t="s">
        <v>140</v>
      </c>
      <c r="C114" s="81">
        <v>5410069140</v>
      </c>
      <c r="D114" s="86">
        <v>300</v>
      </c>
      <c r="E114" s="76">
        <f>'приложение 10'!I655</f>
        <v>204700</v>
      </c>
    </row>
    <row r="115" spans="1:1024" s="71" customFormat="1" ht="75">
      <c r="A115" s="67" t="s">
        <v>61</v>
      </c>
      <c r="B115" s="67" t="s">
        <v>149</v>
      </c>
      <c r="C115" s="72">
        <v>5500000000</v>
      </c>
      <c r="D115" s="83"/>
      <c r="E115" s="74">
        <f>E116+E119</f>
        <v>18644400</v>
      </c>
      <c r="AMJ115"/>
    </row>
    <row r="116" spans="1:1024">
      <c r="A116" s="41"/>
      <c r="B116" s="37" t="s">
        <v>150</v>
      </c>
      <c r="C116" s="81">
        <v>5510000000</v>
      </c>
      <c r="D116" s="82"/>
      <c r="E116" s="76">
        <f>E117</f>
        <v>17683800</v>
      </c>
    </row>
    <row r="117" spans="1:1024" ht="168.75">
      <c r="A117" s="41"/>
      <c r="B117" s="37" t="s">
        <v>151</v>
      </c>
      <c r="C117" s="81">
        <v>5510060912</v>
      </c>
      <c r="D117" s="82"/>
      <c r="E117" s="76">
        <f>E118</f>
        <v>17683800</v>
      </c>
    </row>
    <row r="118" spans="1:1024">
      <c r="A118" s="41"/>
      <c r="B118" s="37" t="s">
        <v>104</v>
      </c>
      <c r="C118" s="81">
        <v>5510060912</v>
      </c>
      <c r="D118" s="82" t="s">
        <v>105</v>
      </c>
      <c r="E118" s="76">
        <f>'приложение 10'!I301</f>
        <v>17683800</v>
      </c>
    </row>
    <row r="119" spans="1:1024" ht="37.5">
      <c r="A119" s="41"/>
      <c r="B119" s="37" t="s">
        <v>152</v>
      </c>
      <c r="C119" s="81">
        <v>5520000000</v>
      </c>
      <c r="D119" s="82"/>
      <c r="E119" s="76">
        <f>E120</f>
        <v>960600</v>
      </c>
    </row>
    <row r="120" spans="1:1024" ht="187.5">
      <c r="A120" s="41"/>
      <c r="B120" s="37" t="s">
        <v>153</v>
      </c>
      <c r="C120" s="81">
        <v>5520061650</v>
      </c>
      <c r="D120" s="82"/>
      <c r="E120" s="76">
        <f>E121</f>
        <v>960600</v>
      </c>
    </row>
    <row r="121" spans="1:1024" ht="56.25">
      <c r="A121" s="41"/>
      <c r="B121" s="37" t="s">
        <v>101</v>
      </c>
      <c r="C121" s="81">
        <v>5520061650</v>
      </c>
      <c r="D121" s="82" t="s">
        <v>102</v>
      </c>
      <c r="E121" s="76">
        <f>'приложение 10'!I304</f>
        <v>960600</v>
      </c>
    </row>
    <row r="122" spans="1:1024" s="71" customFormat="1" ht="37.5">
      <c r="A122" s="67"/>
      <c r="B122" s="28" t="s">
        <v>154</v>
      </c>
      <c r="C122" s="87">
        <v>5600000000</v>
      </c>
      <c r="D122" s="88"/>
      <c r="E122" s="74">
        <f>E123</f>
        <v>286000</v>
      </c>
      <c r="AMJ122"/>
    </row>
    <row r="123" spans="1:1024" ht="56.25">
      <c r="A123" s="41"/>
      <c r="B123" s="37" t="s">
        <v>155</v>
      </c>
      <c r="C123" s="81">
        <v>5610000000</v>
      </c>
      <c r="D123" s="82"/>
      <c r="E123" s="76">
        <f>E124</f>
        <v>286000</v>
      </c>
    </row>
    <row r="124" spans="1:1024" ht="37.5">
      <c r="A124" s="41"/>
      <c r="B124" s="37" t="s">
        <v>156</v>
      </c>
      <c r="C124" s="81">
        <v>5610010550</v>
      </c>
      <c r="D124" s="82"/>
      <c r="E124" s="76">
        <f>E125</f>
        <v>286000</v>
      </c>
    </row>
    <row r="125" spans="1:1024" ht="56.25">
      <c r="A125" s="41"/>
      <c r="B125" s="37" t="s">
        <v>101</v>
      </c>
      <c r="C125" s="81">
        <v>5610010550</v>
      </c>
      <c r="D125" s="82" t="s">
        <v>102</v>
      </c>
      <c r="E125" s="76">
        <f>'приложение 10'!I160</f>
        <v>286000</v>
      </c>
    </row>
    <row r="126" spans="1:1024" s="71" customFormat="1" ht="56.25">
      <c r="A126" s="67"/>
      <c r="B126" s="28" t="s">
        <v>157</v>
      </c>
      <c r="C126" s="87">
        <v>5700000000</v>
      </c>
      <c r="D126" s="88"/>
      <c r="E126" s="74">
        <f>E127</f>
        <v>187000</v>
      </c>
      <c r="AMJ126"/>
    </row>
    <row r="127" spans="1:1024" ht="37.5">
      <c r="A127" s="41"/>
      <c r="B127" s="37" t="s">
        <v>158</v>
      </c>
      <c r="C127" s="81">
        <v>5710000000</v>
      </c>
      <c r="D127" s="82"/>
      <c r="E127" s="76">
        <f>E128</f>
        <v>187000</v>
      </c>
    </row>
    <row r="128" spans="1:1024" ht="56.25">
      <c r="A128" s="41"/>
      <c r="B128" s="37" t="s">
        <v>159</v>
      </c>
      <c r="C128" s="81">
        <v>5710010400</v>
      </c>
      <c r="D128" s="82"/>
      <c r="E128" s="76">
        <f>E129</f>
        <v>187000</v>
      </c>
    </row>
    <row r="129" spans="1:1024" ht="56.25">
      <c r="A129" s="41"/>
      <c r="B129" s="37" t="s">
        <v>101</v>
      </c>
      <c r="C129" s="81">
        <v>5710010400</v>
      </c>
      <c r="D129" s="82" t="s">
        <v>102</v>
      </c>
      <c r="E129" s="76">
        <f>'приложение 10'!I164</f>
        <v>187000</v>
      </c>
    </row>
    <row r="130" spans="1:1024" s="71" customFormat="1" ht="37.5">
      <c r="A130" s="67" t="s">
        <v>67</v>
      </c>
      <c r="B130" s="67" t="s">
        <v>160</v>
      </c>
      <c r="C130" s="72">
        <v>5800000000</v>
      </c>
      <c r="D130" s="85"/>
      <c r="E130" s="74">
        <f>E131+E178+E194</f>
        <v>3265097900</v>
      </c>
      <c r="AMJ130"/>
    </row>
    <row r="131" spans="1:1024" ht="37.5">
      <c r="A131" s="41"/>
      <c r="B131" s="41" t="s">
        <v>161</v>
      </c>
      <c r="C131" s="55">
        <v>5810000000</v>
      </c>
      <c r="D131" s="79"/>
      <c r="E131" s="76">
        <f>E136+E138+E140+E142+E132+E134+E148+E144+E171+E146</f>
        <v>2859208700</v>
      </c>
    </row>
    <row r="132" spans="1:1024" ht="37.5">
      <c r="A132" s="41"/>
      <c r="B132" s="41" t="s">
        <v>128</v>
      </c>
      <c r="C132" s="55">
        <v>5810000590</v>
      </c>
      <c r="D132" s="79"/>
      <c r="E132" s="76">
        <f>E133</f>
        <v>408812600</v>
      </c>
    </row>
    <row r="133" spans="1:1024" ht="56.25">
      <c r="A133" s="41"/>
      <c r="B133" s="41" t="s">
        <v>162</v>
      </c>
      <c r="C133" s="55">
        <v>5810000590</v>
      </c>
      <c r="D133" s="79">
        <v>600</v>
      </c>
      <c r="E133" s="76">
        <f>'приложение 10'!I339+'приложение 10'!I362</f>
        <v>408812600</v>
      </c>
    </row>
    <row r="134" spans="1:1024" hidden="1">
      <c r="A134" s="41"/>
      <c r="B134" s="41" t="s">
        <v>163</v>
      </c>
      <c r="C134" s="55">
        <v>5810009020</v>
      </c>
      <c r="D134" s="79"/>
      <c r="E134" s="76">
        <f>E135</f>
        <v>0</v>
      </c>
    </row>
    <row r="135" spans="1:1024" ht="56.25" hidden="1">
      <c r="A135" s="41"/>
      <c r="B135" s="41" t="s">
        <v>164</v>
      </c>
      <c r="C135" s="55">
        <v>5810009020</v>
      </c>
      <c r="D135" s="79">
        <v>600</v>
      </c>
      <c r="E135" s="76">
        <f>'приложение 10'!I341+'приложение 10'!I364</f>
        <v>0</v>
      </c>
    </row>
    <row r="136" spans="1:1024" ht="187.5">
      <c r="A136" s="41"/>
      <c r="B136" s="41" t="s">
        <v>165</v>
      </c>
      <c r="C136" s="55">
        <v>5810060820</v>
      </c>
      <c r="D136" s="79"/>
      <c r="E136" s="76">
        <f>E137</f>
        <v>2584600</v>
      </c>
    </row>
    <row r="137" spans="1:1024" ht="56.25">
      <c r="A137" s="41"/>
      <c r="B137" s="41" t="s">
        <v>164</v>
      </c>
      <c r="C137" s="55">
        <v>5810060820</v>
      </c>
      <c r="D137" s="79">
        <v>600</v>
      </c>
      <c r="E137" s="76">
        <f>'приложение 10'!I343+'приложение 10'!I366</f>
        <v>2584600</v>
      </c>
    </row>
    <row r="138" spans="1:1024" ht="112.5">
      <c r="A138" s="41"/>
      <c r="B138" s="41" t="s">
        <v>166</v>
      </c>
      <c r="C138" s="55">
        <v>5810060860</v>
      </c>
      <c r="D138" s="79"/>
      <c r="E138" s="76">
        <f>E139</f>
        <v>2036781900</v>
      </c>
    </row>
    <row r="139" spans="1:1024" ht="56.25">
      <c r="A139" s="41"/>
      <c r="B139" s="41" t="s">
        <v>164</v>
      </c>
      <c r="C139" s="55">
        <v>5810060860</v>
      </c>
      <c r="D139" s="79">
        <v>600</v>
      </c>
      <c r="E139" s="76">
        <f>'приложение 10'!I345+'приложение 10'!I368</f>
        <v>2036781900</v>
      </c>
    </row>
    <row r="140" spans="1:1024" ht="243.75">
      <c r="A140" s="41"/>
      <c r="B140" s="41" t="s">
        <v>167</v>
      </c>
      <c r="C140" s="55">
        <v>5810062370</v>
      </c>
      <c r="D140" s="79"/>
      <c r="E140" s="76">
        <f>E141</f>
        <v>66428600</v>
      </c>
    </row>
    <row r="141" spans="1:1024" ht="56.25">
      <c r="A141" s="41"/>
      <c r="B141" s="41" t="s">
        <v>164</v>
      </c>
      <c r="C141" s="55">
        <v>5810062370</v>
      </c>
      <c r="D141" s="79">
        <v>600</v>
      </c>
      <c r="E141" s="76">
        <f>'приложение 10'!I370</f>
        <v>66428600</v>
      </c>
    </row>
    <row r="142" spans="1:1024" ht="262.5">
      <c r="A142" s="41"/>
      <c r="B142" s="41" t="s">
        <v>168</v>
      </c>
      <c r="C142" s="55">
        <v>5810062500</v>
      </c>
      <c r="D142" s="79"/>
      <c r="E142" s="76">
        <f>E143</f>
        <v>8855300</v>
      </c>
    </row>
    <row r="143" spans="1:1024" ht="56.25">
      <c r="A143" s="41"/>
      <c r="B143" s="41" t="s">
        <v>164</v>
      </c>
      <c r="C143" s="55">
        <v>5810062500</v>
      </c>
      <c r="D143" s="79">
        <v>600</v>
      </c>
      <c r="E143" s="76">
        <f>'приложение 10'!I372</f>
        <v>8855300</v>
      </c>
    </row>
    <row r="144" spans="1:1024" ht="168.75">
      <c r="A144" s="41"/>
      <c r="B144" s="41" t="s">
        <v>169</v>
      </c>
      <c r="C144" s="55">
        <v>5810063540</v>
      </c>
      <c r="D144" s="79"/>
      <c r="E144" s="76">
        <f>E145</f>
        <v>2966900</v>
      </c>
    </row>
    <row r="145" spans="1:5" ht="56.25">
      <c r="A145" s="41"/>
      <c r="B145" s="41" t="s">
        <v>164</v>
      </c>
      <c r="C145" s="55">
        <v>5810063540</v>
      </c>
      <c r="D145" s="79">
        <v>600</v>
      </c>
      <c r="E145" s="76">
        <f>'приложение 10'!I374</f>
        <v>2966900</v>
      </c>
    </row>
    <row r="146" spans="1:5" ht="206.25">
      <c r="A146" s="41"/>
      <c r="B146" s="37" t="s">
        <v>170</v>
      </c>
      <c r="C146" s="81" t="s">
        <v>171</v>
      </c>
      <c r="D146" s="86"/>
      <c r="E146" s="76">
        <f>E147</f>
        <v>43063800</v>
      </c>
    </row>
    <row r="147" spans="1:5" ht="56.25">
      <c r="A147" s="41"/>
      <c r="B147" s="37" t="s">
        <v>164</v>
      </c>
      <c r="C147" s="81" t="s">
        <v>171</v>
      </c>
      <c r="D147" s="86">
        <v>600</v>
      </c>
      <c r="E147" s="76">
        <f>'приложение 10'!I376</f>
        <v>43063800</v>
      </c>
    </row>
    <row r="148" spans="1:5" ht="37.5">
      <c r="A148" s="41"/>
      <c r="B148" s="41" t="s">
        <v>172</v>
      </c>
      <c r="C148" s="55">
        <v>5810100000</v>
      </c>
      <c r="D148" s="79"/>
      <c r="E148" s="76">
        <f>E149+E159+E165+E163+E161+E151+E153+E155+E157+E167+E169</f>
        <v>182228400</v>
      </c>
    </row>
    <row r="149" spans="1:5" ht="37.5">
      <c r="A149" s="41"/>
      <c r="B149" s="41" t="s">
        <v>172</v>
      </c>
      <c r="C149" s="55">
        <v>5810100590</v>
      </c>
      <c r="D149" s="79"/>
      <c r="E149" s="76">
        <f>E150</f>
        <v>1028200</v>
      </c>
    </row>
    <row r="150" spans="1:5" ht="56.25">
      <c r="A150" s="41"/>
      <c r="B150" s="41" t="s">
        <v>164</v>
      </c>
      <c r="C150" s="55">
        <v>5810100590</v>
      </c>
      <c r="D150" s="79">
        <v>600</v>
      </c>
      <c r="E150" s="76">
        <f>'приложение 10'!I379+'приложение 10'!I348</f>
        <v>1028200</v>
      </c>
    </row>
    <row r="151" spans="1:5" ht="112.5">
      <c r="A151" s="41"/>
      <c r="B151" s="37" t="s">
        <v>173</v>
      </c>
      <c r="C151" s="81">
        <v>5810100591</v>
      </c>
      <c r="D151" s="86"/>
      <c r="E151" s="76">
        <f>E152</f>
        <v>12517600</v>
      </c>
    </row>
    <row r="152" spans="1:5" ht="56.25">
      <c r="A152" s="41"/>
      <c r="B152" s="37" t="s">
        <v>164</v>
      </c>
      <c r="C152" s="81">
        <v>5810100591</v>
      </c>
      <c r="D152" s="86">
        <v>600</v>
      </c>
      <c r="E152" s="76">
        <f>'приложение 10'!I350+'приложение 10'!I381</f>
        <v>12517600</v>
      </c>
    </row>
    <row r="153" spans="1:5" ht="75">
      <c r="A153" s="41"/>
      <c r="B153" s="37" t="s">
        <v>174</v>
      </c>
      <c r="C153" s="81">
        <v>5810100592</v>
      </c>
      <c r="D153" s="86"/>
      <c r="E153" s="76">
        <f>E154</f>
        <v>9344100</v>
      </c>
    </row>
    <row r="154" spans="1:5" ht="56.25">
      <c r="A154" s="41"/>
      <c r="B154" s="37" t="s">
        <v>164</v>
      </c>
      <c r="C154" s="81">
        <v>5810100592</v>
      </c>
      <c r="D154" s="86">
        <v>600</v>
      </c>
      <c r="E154" s="76">
        <f>'приложение 10'!I383</f>
        <v>9344100</v>
      </c>
    </row>
    <row r="155" spans="1:5" ht="75">
      <c r="A155" s="41"/>
      <c r="B155" s="37" t="s">
        <v>175</v>
      </c>
      <c r="C155" s="81">
        <v>5810100593</v>
      </c>
      <c r="D155" s="86"/>
      <c r="E155" s="76">
        <f>E156</f>
        <v>10300</v>
      </c>
    </row>
    <row r="156" spans="1:5" ht="56.25">
      <c r="A156" s="41"/>
      <c r="B156" s="37" t="s">
        <v>164</v>
      </c>
      <c r="C156" s="81">
        <v>5810100593</v>
      </c>
      <c r="D156" s="86">
        <v>600</v>
      </c>
      <c r="E156" s="76">
        <f>'приложение 10'!I385</f>
        <v>10300</v>
      </c>
    </row>
    <row r="157" spans="1:5" ht="150">
      <c r="A157" s="41"/>
      <c r="B157" s="37" t="s">
        <v>176</v>
      </c>
      <c r="C157" s="81">
        <v>5810100594</v>
      </c>
      <c r="D157" s="86"/>
      <c r="E157" s="76">
        <f>E158</f>
        <v>410600</v>
      </c>
    </row>
    <row r="158" spans="1:5" ht="56.25">
      <c r="A158" s="41"/>
      <c r="B158" s="37" t="s">
        <v>164</v>
      </c>
      <c r="C158" s="81">
        <v>5810100594</v>
      </c>
      <c r="D158" s="86">
        <v>600</v>
      </c>
      <c r="E158" s="76">
        <f>'приложение 10'!I387</f>
        <v>410600</v>
      </c>
    </row>
    <row r="159" spans="1:5" ht="93.75" hidden="1">
      <c r="A159" s="41"/>
      <c r="B159" s="41" t="s">
        <v>177</v>
      </c>
      <c r="C159" s="55" t="s">
        <v>178</v>
      </c>
      <c r="D159" s="79"/>
      <c r="E159" s="76">
        <f>E160</f>
        <v>0</v>
      </c>
    </row>
    <row r="160" spans="1:5" ht="56.25" hidden="1">
      <c r="A160" s="41"/>
      <c r="B160" s="41" t="s">
        <v>164</v>
      </c>
      <c r="C160" s="55" t="s">
        <v>178</v>
      </c>
      <c r="D160" s="79">
        <v>600</v>
      </c>
      <c r="E160" s="76">
        <f>'приложение 10'!I389</f>
        <v>0</v>
      </c>
    </row>
    <row r="161" spans="1:5" ht="168.75">
      <c r="A161" s="41"/>
      <c r="B161" s="37" t="s">
        <v>179</v>
      </c>
      <c r="C161" s="81" t="s">
        <v>180</v>
      </c>
      <c r="D161" s="86"/>
      <c r="E161" s="76">
        <f>E162</f>
        <v>128432800</v>
      </c>
    </row>
    <row r="162" spans="1:5" ht="56.25">
      <c r="A162" s="41"/>
      <c r="B162" s="37" t="s">
        <v>164</v>
      </c>
      <c r="C162" s="81" t="s">
        <v>180</v>
      </c>
      <c r="D162" s="86">
        <v>600</v>
      </c>
      <c r="E162" s="76">
        <f>'приложение 10'!I391</f>
        <v>128432800</v>
      </c>
    </row>
    <row r="163" spans="1:5" ht="281.25" hidden="1">
      <c r="A163" s="41"/>
      <c r="B163" s="37" t="s">
        <v>181</v>
      </c>
      <c r="C163" s="81" t="s">
        <v>182</v>
      </c>
      <c r="D163" s="86"/>
      <c r="E163" s="76">
        <f>E164</f>
        <v>0</v>
      </c>
    </row>
    <row r="164" spans="1:5" ht="56.25" hidden="1">
      <c r="A164" s="41"/>
      <c r="B164" s="37" t="s">
        <v>164</v>
      </c>
      <c r="C164" s="81" t="s">
        <v>182</v>
      </c>
      <c r="D164" s="86">
        <v>600</v>
      </c>
      <c r="E164" s="76">
        <f>'приложение 10'!I393</f>
        <v>0</v>
      </c>
    </row>
    <row r="165" spans="1:5" ht="75">
      <c r="A165" s="41"/>
      <c r="B165" s="41" t="s">
        <v>183</v>
      </c>
      <c r="C165" s="55" t="s">
        <v>184</v>
      </c>
      <c r="D165" s="79"/>
      <c r="E165" s="76">
        <f>E166</f>
        <v>13774300</v>
      </c>
    </row>
    <row r="166" spans="1:5" ht="56.25">
      <c r="A166" s="41"/>
      <c r="B166" s="41" t="s">
        <v>164</v>
      </c>
      <c r="C166" s="55" t="s">
        <v>184</v>
      </c>
      <c r="D166" s="79">
        <v>600</v>
      </c>
      <c r="E166" s="76">
        <f>'приложение 10'!I395</f>
        <v>13774300</v>
      </c>
    </row>
    <row r="167" spans="1:5" ht="168.75">
      <c r="A167" s="41"/>
      <c r="B167" s="37" t="s">
        <v>179</v>
      </c>
      <c r="C167" s="81" t="s">
        <v>185</v>
      </c>
      <c r="D167" s="86"/>
      <c r="E167" s="76">
        <f>E168</f>
        <v>15838700</v>
      </c>
    </row>
    <row r="168" spans="1:5" ht="56.25">
      <c r="A168" s="41"/>
      <c r="B168" s="37" t="s">
        <v>164</v>
      </c>
      <c r="C168" s="81" t="s">
        <v>185</v>
      </c>
      <c r="D168" s="86">
        <v>600</v>
      </c>
      <c r="E168" s="76">
        <f>'приложение 10'!I397</f>
        <v>15838700</v>
      </c>
    </row>
    <row r="169" spans="1:5" ht="75">
      <c r="A169" s="41"/>
      <c r="B169" s="37" t="s">
        <v>183</v>
      </c>
      <c r="C169" s="81" t="s">
        <v>186</v>
      </c>
      <c r="D169" s="86"/>
      <c r="E169" s="76">
        <f>E170</f>
        <v>871800</v>
      </c>
    </row>
    <row r="170" spans="1:5" ht="56.25">
      <c r="A170" s="41"/>
      <c r="B170" s="37" t="s">
        <v>164</v>
      </c>
      <c r="C170" s="81" t="s">
        <v>186</v>
      </c>
      <c r="D170" s="86">
        <v>600</v>
      </c>
      <c r="E170" s="76">
        <f>'приложение 10'!I399</f>
        <v>871800</v>
      </c>
    </row>
    <row r="171" spans="1:5">
      <c r="A171" s="41"/>
      <c r="B171" s="41" t="s">
        <v>187</v>
      </c>
      <c r="C171" s="81" t="s">
        <v>188</v>
      </c>
      <c r="D171" s="79"/>
      <c r="E171" s="76">
        <f>E174+E176+E172</f>
        <v>107486600</v>
      </c>
    </row>
    <row r="172" spans="1:5" ht="225" hidden="1">
      <c r="A172" s="41"/>
      <c r="B172" s="34" t="s">
        <v>189</v>
      </c>
      <c r="C172" s="81" t="s">
        <v>190</v>
      </c>
      <c r="D172" s="79"/>
      <c r="E172" s="76">
        <f>E173</f>
        <v>0</v>
      </c>
    </row>
    <row r="173" spans="1:5" ht="56.25" hidden="1">
      <c r="A173" s="41"/>
      <c r="B173" s="37" t="s">
        <v>164</v>
      </c>
      <c r="C173" s="81" t="s">
        <v>190</v>
      </c>
      <c r="D173" s="79">
        <v>600</v>
      </c>
      <c r="E173" s="76">
        <f>'приложение 10'!I447</f>
        <v>0</v>
      </c>
    </row>
    <row r="174" spans="1:5" ht="93.75">
      <c r="A174" s="41"/>
      <c r="B174" s="37" t="s">
        <v>191</v>
      </c>
      <c r="C174" s="81" t="s">
        <v>192</v>
      </c>
      <c r="D174" s="86"/>
      <c r="E174" s="76">
        <f>E175</f>
        <v>8133600</v>
      </c>
    </row>
    <row r="175" spans="1:5" ht="56.25">
      <c r="A175" s="41"/>
      <c r="B175" s="37" t="s">
        <v>164</v>
      </c>
      <c r="C175" s="81" t="s">
        <v>192</v>
      </c>
      <c r="D175" s="86">
        <v>600</v>
      </c>
      <c r="E175" s="76">
        <f>'приложение 10'!I402</f>
        <v>8133600</v>
      </c>
    </row>
    <row r="176" spans="1:5" ht="281.25">
      <c r="A176" s="41"/>
      <c r="B176" s="37" t="s">
        <v>181</v>
      </c>
      <c r="C176" s="81" t="s">
        <v>193</v>
      </c>
      <c r="D176" s="86"/>
      <c r="E176" s="76">
        <f>E177</f>
        <v>99353000</v>
      </c>
    </row>
    <row r="177" spans="1:5" ht="56.25">
      <c r="A177" s="41"/>
      <c r="B177" s="37" t="s">
        <v>164</v>
      </c>
      <c r="C177" s="81" t="s">
        <v>193</v>
      </c>
      <c r="D177" s="86">
        <v>600</v>
      </c>
      <c r="E177" s="76">
        <f>'приложение 10'!I404</f>
        <v>99353000</v>
      </c>
    </row>
    <row r="178" spans="1:5">
      <c r="A178" s="41"/>
      <c r="B178" s="41" t="s">
        <v>194</v>
      </c>
      <c r="C178" s="55">
        <v>5820000000</v>
      </c>
      <c r="D178" s="79"/>
      <c r="E178" s="76">
        <f>E179+E187+E185+E189+E182</f>
        <v>386408300</v>
      </c>
    </row>
    <row r="179" spans="1:5" ht="37.5">
      <c r="A179" s="41"/>
      <c r="B179" s="77" t="s">
        <v>128</v>
      </c>
      <c r="C179" s="55">
        <v>5820000590</v>
      </c>
      <c r="D179" s="79"/>
      <c r="E179" s="76">
        <f>E180+E181</f>
        <v>338739900</v>
      </c>
    </row>
    <row r="180" spans="1:5" ht="56.25">
      <c r="A180" s="41"/>
      <c r="B180" s="41" t="s">
        <v>164</v>
      </c>
      <c r="C180" s="55">
        <v>5820000590</v>
      </c>
      <c r="D180" s="79">
        <v>600</v>
      </c>
      <c r="E180" s="76">
        <f>'приложение 10'!I418+'приложение 10'!I503+'приложение 10'!I481</f>
        <v>338739900</v>
      </c>
    </row>
    <row r="181" spans="1:5" hidden="1">
      <c r="A181" s="41"/>
      <c r="B181" s="41" t="s">
        <v>104</v>
      </c>
      <c r="C181" s="55">
        <v>5820000590</v>
      </c>
      <c r="D181" s="79">
        <v>800</v>
      </c>
      <c r="E181" s="76">
        <f>'приложение 10'!I419</f>
        <v>0</v>
      </c>
    </row>
    <row r="182" spans="1:5" ht="37.5">
      <c r="A182" s="41"/>
      <c r="B182" s="37" t="s">
        <v>195</v>
      </c>
      <c r="C182" s="81">
        <v>5820010660</v>
      </c>
      <c r="D182" s="79"/>
      <c r="E182" s="76">
        <f>E183+E184</f>
        <v>40066600</v>
      </c>
    </row>
    <row r="183" spans="1:5" ht="56.25">
      <c r="A183" s="41"/>
      <c r="B183" s="37" t="s">
        <v>164</v>
      </c>
      <c r="C183" s="81">
        <v>5820010660</v>
      </c>
      <c r="D183" s="86">
        <v>600</v>
      </c>
      <c r="E183" s="76">
        <f>'приложение 10'!I421+'приложение 10'!I483</f>
        <v>40066600</v>
      </c>
    </row>
    <row r="184" spans="1:5" hidden="1">
      <c r="A184" s="41"/>
      <c r="B184" s="37" t="s">
        <v>104</v>
      </c>
      <c r="C184" s="81">
        <v>5820010660</v>
      </c>
      <c r="D184" s="86">
        <v>800</v>
      </c>
      <c r="E184" s="76">
        <f>'приложение 10'!I422</f>
        <v>0</v>
      </c>
    </row>
    <row r="185" spans="1:5" ht="187.5">
      <c r="A185" s="41"/>
      <c r="B185" s="41" t="s">
        <v>196</v>
      </c>
      <c r="C185" s="55">
        <v>5820060740</v>
      </c>
      <c r="D185" s="75"/>
      <c r="E185" s="76">
        <f>E186</f>
        <v>187500</v>
      </c>
    </row>
    <row r="186" spans="1:5" ht="56.25">
      <c r="A186" s="41"/>
      <c r="B186" s="41" t="s">
        <v>164</v>
      </c>
      <c r="C186" s="55">
        <v>5820060740</v>
      </c>
      <c r="D186" s="75" t="s">
        <v>197</v>
      </c>
      <c r="E186" s="76">
        <f>'приложение 10'!I424+'приложение 10'!I485</f>
        <v>187500</v>
      </c>
    </row>
    <row r="187" spans="1:5" ht="187.5">
      <c r="A187" s="41"/>
      <c r="B187" s="41" t="s">
        <v>165</v>
      </c>
      <c r="C187" s="55">
        <v>5820060820</v>
      </c>
      <c r="D187" s="79"/>
      <c r="E187" s="76">
        <f>E188</f>
        <v>137500</v>
      </c>
    </row>
    <row r="188" spans="1:5" ht="56.25">
      <c r="A188" s="41"/>
      <c r="B188" s="41" t="s">
        <v>164</v>
      </c>
      <c r="C188" s="55">
        <v>5820060820</v>
      </c>
      <c r="D188" s="79">
        <v>600</v>
      </c>
      <c r="E188" s="76">
        <f>'приложение 10'!I505</f>
        <v>137500</v>
      </c>
    </row>
    <row r="189" spans="1:5" ht="131.25">
      <c r="A189" s="41"/>
      <c r="B189" s="41" t="s">
        <v>198</v>
      </c>
      <c r="C189" s="55">
        <v>5820100000</v>
      </c>
      <c r="D189" s="79"/>
      <c r="E189" s="76">
        <f>E190+E192</f>
        <v>7276800</v>
      </c>
    </row>
    <row r="190" spans="1:5" ht="37.5">
      <c r="A190" s="41"/>
      <c r="B190" s="41" t="s">
        <v>172</v>
      </c>
      <c r="C190" s="55">
        <v>5820100590</v>
      </c>
      <c r="D190" s="79"/>
      <c r="E190" s="76">
        <f>E191</f>
        <v>6345500</v>
      </c>
    </row>
    <row r="191" spans="1:5" ht="56.25">
      <c r="A191" s="41"/>
      <c r="B191" s="41" t="s">
        <v>164</v>
      </c>
      <c r="C191" s="55">
        <v>5820100590</v>
      </c>
      <c r="D191" s="79">
        <v>600</v>
      </c>
      <c r="E191" s="76">
        <f>'приложение 10'!I427+'приложение 10'!I488</f>
        <v>6345500</v>
      </c>
    </row>
    <row r="192" spans="1:5" ht="112.5">
      <c r="A192" s="41"/>
      <c r="B192" s="37" t="s">
        <v>173</v>
      </c>
      <c r="C192" s="81">
        <v>5820100591</v>
      </c>
      <c r="D192" s="86"/>
      <c r="E192" s="76">
        <f>E193</f>
        <v>931300</v>
      </c>
    </row>
    <row r="193" spans="1:1024" ht="56.25">
      <c r="A193" s="41"/>
      <c r="B193" s="37" t="s">
        <v>164</v>
      </c>
      <c r="C193" s="81">
        <v>5820100591</v>
      </c>
      <c r="D193" s="86">
        <v>600</v>
      </c>
      <c r="E193" s="76">
        <f>'приложение 10'!I490+'приложение 10'!I429</f>
        <v>931300</v>
      </c>
    </row>
    <row r="194" spans="1:1024">
      <c r="A194" s="41"/>
      <c r="B194" s="41" t="s">
        <v>199</v>
      </c>
      <c r="C194" s="55">
        <v>5830000000</v>
      </c>
      <c r="D194" s="79"/>
      <c r="E194" s="76">
        <f>E195+E197+E202+E200</f>
        <v>19480900</v>
      </c>
    </row>
    <row r="195" spans="1:1024" ht="37.5">
      <c r="A195" s="41"/>
      <c r="B195" s="41" t="s">
        <v>128</v>
      </c>
      <c r="C195" s="55">
        <v>5830000590</v>
      </c>
      <c r="D195" s="79"/>
      <c r="E195" s="76">
        <f>E196</f>
        <v>6395000</v>
      </c>
    </row>
    <row r="196" spans="1:1024" ht="56.25">
      <c r="A196" s="41"/>
      <c r="B196" s="41" t="s">
        <v>164</v>
      </c>
      <c r="C196" s="55">
        <v>5830000590</v>
      </c>
      <c r="D196" s="79">
        <v>600</v>
      </c>
      <c r="E196" s="76">
        <f>'приложение 10'!I450</f>
        <v>6395000</v>
      </c>
    </row>
    <row r="197" spans="1:1024" ht="131.25">
      <c r="A197" s="41"/>
      <c r="B197" s="43" t="s">
        <v>200</v>
      </c>
      <c r="C197" s="81">
        <v>5830060710</v>
      </c>
      <c r="D197" s="86"/>
      <c r="E197" s="76">
        <f>E198+E199</f>
        <v>13085900</v>
      </c>
    </row>
    <row r="198" spans="1:1024" ht="56.25">
      <c r="A198" s="41"/>
      <c r="B198" s="37" t="s">
        <v>101</v>
      </c>
      <c r="C198" s="81">
        <v>5830060710</v>
      </c>
      <c r="D198" s="86">
        <v>200</v>
      </c>
      <c r="E198" s="76">
        <f>'приложение 10'!I474</f>
        <v>193300</v>
      </c>
    </row>
    <row r="199" spans="1:1024" ht="37.5">
      <c r="A199" s="41"/>
      <c r="B199" s="37" t="s">
        <v>140</v>
      </c>
      <c r="C199" s="81">
        <v>5830060710</v>
      </c>
      <c r="D199" s="86">
        <v>300</v>
      </c>
      <c r="E199" s="76">
        <f>'приложение 10'!I475</f>
        <v>12892600</v>
      </c>
    </row>
    <row r="200" spans="1:1024" ht="93.75" hidden="1">
      <c r="A200" s="41"/>
      <c r="B200" s="37" t="s">
        <v>201</v>
      </c>
      <c r="C200" s="81" t="s">
        <v>202</v>
      </c>
      <c r="D200" s="86"/>
      <c r="E200" s="76">
        <f>E201</f>
        <v>0</v>
      </c>
    </row>
    <row r="201" spans="1:1024" ht="56.25" hidden="1">
      <c r="A201" s="41"/>
      <c r="B201" s="37" t="s">
        <v>164</v>
      </c>
      <c r="C201" s="81" t="s">
        <v>202</v>
      </c>
      <c r="D201" s="86">
        <v>600</v>
      </c>
      <c r="E201" s="76">
        <f>'приложение 10'!I452</f>
        <v>0</v>
      </c>
    </row>
    <row r="202" spans="1:1024" ht="37.5" hidden="1">
      <c r="A202" s="41"/>
      <c r="B202" s="37" t="s">
        <v>203</v>
      </c>
      <c r="C202" s="81">
        <v>5830100000</v>
      </c>
      <c r="D202" s="86"/>
      <c r="E202" s="76">
        <f>E203</f>
        <v>0</v>
      </c>
    </row>
    <row r="203" spans="1:1024" ht="37.5" hidden="1">
      <c r="A203" s="41"/>
      <c r="B203" s="37" t="s">
        <v>128</v>
      </c>
      <c r="C203" s="81">
        <v>5830100590</v>
      </c>
      <c r="D203" s="86"/>
      <c r="E203" s="76">
        <f>E204</f>
        <v>0</v>
      </c>
    </row>
    <row r="204" spans="1:1024" ht="37.5" hidden="1">
      <c r="A204" s="41"/>
      <c r="B204" s="37" t="s">
        <v>140</v>
      </c>
      <c r="C204" s="81">
        <v>5830100590</v>
      </c>
      <c r="D204" s="86">
        <v>300</v>
      </c>
      <c r="E204" s="76">
        <f>'приложение 10'!I455</f>
        <v>0</v>
      </c>
    </row>
    <row r="205" spans="1:1024" s="71" customFormat="1" ht="93.75">
      <c r="A205" s="67" t="s">
        <v>72</v>
      </c>
      <c r="B205" s="89" t="s">
        <v>204</v>
      </c>
      <c r="C205" s="72">
        <v>5900000000</v>
      </c>
      <c r="D205" s="85"/>
      <c r="E205" s="74">
        <f>E206+E209</f>
        <v>76776600</v>
      </c>
      <c r="AMJ205"/>
    </row>
    <row r="206" spans="1:1024">
      <c r="A206" s="41"/>
      <c r="B206" s="41" t="s">
        <v>205</v>
      </c>
      <c r="C206" s="55">
        <v>5920000000</v>
      </c>
      <c r="D206" s="79"/>
      <c r="E206" s="76">
        <f>E207</f>
        <v>51404300</v>
      </c>
    </row>
    <row r="207" spans="1:1024" ht="37.5">
      <c r="A207" s="41"/>
      <c r="B207" s="77" t="s">
        <v>128</v>
      </c>
      <c r="C207" s="55">
        <v>5920000590</v>
      </c>
      <c r="D207" s="79"/>
      <c r="E207" s="76">
        <f>E208</f>
        <v>51404300</v>
      </c>
    </row>
    <row r="208" spans="1:1024" ht="56.25">
      <c r="A208" s="41"/>
      <c r="B208" s="41" t="s">
        <v>164</v>
      </c>
      <c r="C208" s="55">
        <v>5920000590</v>
      </c>
      <c r="D208" s="79">
        <v>600</v>
      </c>
      <c r="E208" s="76">
        <f>'приложение 10'!I520</f>
        <v>51404300</v>
      </c>
    </row>
    <row r="209" spans="1:1024" ht="37.5">
      <c r="A209" s="41"/>
      <c r="B209" s="41" t="s">
        <v>206</v>
      </c>
      <c r="C209" s="55">
        <v>5930000000</v>
      </c>
      <c r="D209" s="79"/>
      <c r="E209" s="76">
        <f>E210+E212</f>
        <v>25372300</v>
      </c>
    </row>
    <row r="210" spans="1:1024" ht="37.5">
      <c r="A210" s="41"/>
      <c r="B210" s="77" t="s">
        <v>128</v>
      </c>
      <c r="C210" s="55">
        <v>5930000590</v>
      </c>
      <c r="D210" s="79"/>
      <c r="E210" s="76">
        <f>E211</f>
        <v>24878100</v>
      </c>
    </row>
    <row r="211" spans="1:1024" ht="56.25">
      <c r="A211" s="41"/>
      <c r="B211" s="41" t="s">
        <v>164</v>
      </c>
      <c r="C211" s="55">
        <v>5930000590</v>
      </c>
      <c r="D211" s="79">
        <v>600</v>
      </c>
      <c r="E211" s="76">
        <f>'приложение 10'!I523</f>
        <v>24878100</v>
      </c>
    </row>
    <row r="212" spans="1:1024">
      <c r="A212" s="41"/>
      <c r="B212" s="41" t="s">
        <v>207</v>
      </c>
      <c r="C212" s="55" t="s">
        <v>208</v>
      </c>
      <c r="D212" s="79"/>
      <c r="E212" s="76">
        <f>E213</f>
        <v>494200</v>
      </c>
    </row>
    <row r="213" spans="1:1024" ht="56.25">
      <c r="A213" s="41"/>
      <c r="B213" s="41" t="s">
        <v>162</v>
      </c>
      <c r="C213" s="55" t="s">
        <v>208</v>
      </c>
      <c r="D213" s="79">
        <v>600</v>
      </c>
      <c r="E213" s="76">
        <f>'приложение 10'!I525</f>
        <v>494200</v>
      </c>
    </row>
    <row r="214" spans="1:1024" s="71" customFormat="1" ht="56.25">
      <c r="A214" s="67" t="s">
        <v>79</v>
      </c>
      <c r="B214" s="28" t="s">
        <v>209</v>
      </c>
      <c r="C214" s="87">
        <v>600000000</v>
      </c>
      <c r="D214" s="88"/>
      <c r="E214" s="74">
        <f>E215</f>
        <v>6998400</v>
      </c>
      <c r="AMJ214"/>
    </row>
    <row r="215" spans="1:1024" ht="37.5">
      <c r="A215" s="41"/>
      <c r="B215" s="37" t="s">
        <v>210</v>
      </c>
      <c r="C215" s="81">
        <v>6010000000</v>
      </c>
      <c r="D215" s="82"/>
      <c r="E215" s="76">
        <f>E218+E216</f>
        <v>6998400</v>
      </c>
    </row>
    <row r="216" spans="1:1024" ht="37.5" hidden="1">
      <c r="A216" s="41"/>
      <c r="B216" s="37" t="s">
        <v>211</v>
      </c>
      <c r="C216" s="81">
        <v>6010010680</v>
      </c>
      <c r="D216" s="82"/>
      <c r="E216" s="76">
        <f>E217</f>
        <v>0</v>
      </c>
    </row>
    <row r="217" spans="1:1024" ht="37.5" hidden="1">
      <c r="A217" s="41"/>
      <c r="B217" s="37" t="s">
        <v>140</v>
      </c>
      <c r="C217" s="81">
        <v>6010010680</v>
      </c>
      <c r="D217" s="82" t="s">
        <v>141</v>
      </c>
      <c r="E217" s="76">
        <f>'приложение 10'!I235</f>
        <v>0</v>
      </c>
    </row>
    <row r="218" spans="1:1024" ht="37.5">
      <c r="A218" s="41"/>
      <c r="B218" s="37" t="s">
        <v>212</v>
      </c>
      <c r="C218" s="81" t="s">
        <v>213</v>
      </c>
      <c r="D218" s="82"/>
      <c r="E218" s="76">
        <f>E219</f>
        <v>6998400</v>
      </c>
    </row>
    <row r="219" spans="1:1024" ht="37.5">
      <c r="A219" s="41"/>
      <c r="B219" s="37" t="s">
        <v>140</v>
      </c>
      <c r="C219" s="81" t="s">
        <v>213</v>
      </c>
      <c r="D219" s="82" t="s">
        <v>141</v>
      </c>
      <c r="E219" s="76">
        <f>'приложение 10'!I237</f>
        <v>6998400</v>
      </c>
    </row>
    <row r="220" spans="1:1024" s="71" customFormat="1" ht="37.5">
      <c r="A220" s="67" t="s">
        <v>214</v>
      </c>
      <c r="B220" s="67" t="s">
        <v>215</v>
      </c>
      <c r="C220" s="72">
        <v>6100000000</v>
      </c>
      <c r="D220" s="83"/>
      <c r="E220" s="74">
        <f>E221</f>
        <v>154295100</v>
      </c>
      <c r="AMJ220"/>
    </row>
    <row r="221" spans="1:1024" ht="37.5">
      <c r="A221" s="41"/>
      <c r="B221" s="37" t="s">
        <v>216</v>
      </c>
      <c r="C221" s="81">
        <v>6110000000</v>
      </c>
      <c r="D221" s="82"/>
      <c r="E221" s="76">
        <f>E233+E222+E228+E230+E224+E226</f>
        <v>154295100</v>
      </c>
    </row>
    <row r="222" spans="1:1024" ht="37.5">
      <c r="A222" s="41"/>
      <c r="B222" s="43" t="s">
        <v>128</v>
      </c>
      <c r="C222" s="81">
        <v>6110000590</v>
      </c>
      <c r="D222" s="82"/>
      <c r="E222" s="76">
        <f>E223</f>
        <v>147248800</v>
      </c>
    </row>
    <row r="223" spans="1:1024" ht="56.25">
      <c r="A223" s="41"/>
      <c r="B223" s="43" t="s">
        <v>162</v>
      </c>
      <c r="C223" s="81">
        <v>6110000590</v>
      </c>
      <c r="D223" s="82" t="s">
        <v>197</v>
      </c>
      <c r="E223" s="76">
        <f>'приложение 10'!I574</f>
        <v>147248800</v>
      </c>
    </row>
    <row r="224" spans="1:1024" ht="187.5">
      <c r="A224" s="41"/>
      <c r="B224" s="37" t="s">
        <v>165</v>
      </c>
      <c r="C224" s="81">
        <v>6110060820</v>
      </c>
      <c r="D224" s="82"/>
      <c r="E224" s="76">
        <f>E225</f>
        <v>30100</v>
      </c>
    </row>
    <row r="225" spans="1:1024" ht="56.25">
      <c r="A225" s="41"/>
      <c r="B225" s="37" t="s">
        <v>164</v>
      </c>
      <c r="C225" s="81">
        <v>6110060820</v>
      </c>
      <c r="D225" s="82" t="s">
        <v>197</v>
      </c>
      <c r="E225" s="76">
        <f>'приложение 10'!I569</f>
        <v>30100</v>
      </c>
    </row>
    <row r="226" spans="1:1024" ht="56.25">
      <c r="A226" s="41"/>
      <c r="B226" s="37" t="s">
        <v>217</v>
      </c>
      <c r="C226" s="81" t="s">
        <v>218</v>
      </c>
      <c r="D226" s="82"/>
      <c r="E226" s="76">
        <f>E227</f>
        <v>3408600</v>
      </c>
    </row>
    <row r="227" spans="1:1024" ht="56.25">
      <c r="A227" s="41"/>
      <c r="B227" s="37" t="s">
        <v>162</v>
      </c>
      <c r="C227" s="81" t="s">
        <v>218</v>
      </c>
      <c r="D227" s="82" t="s">
        <v>197</v>
      </c>
      <c r="E227" s="76">
        <f>'приложение 10'!I576</f>
        <v>3408600</v>
      </c>
    </row>
    <row r="228" spans="1:1024" ht="56.25">
      <c r="A228" s="41"/>
      <c r="B228" s="43" t="s">
        <v>219</v>
      </c>
      <c r="C228" s="81" t="s">
        <v>220</v>
      </c>
      <c r="D228" s="82"/>
      <c r="E228" s="76">
        <f>E229</f>
        <v>1517600</v>
      </c>
    </row>
    <row r="229" spans="1:1024" ht="56.25">
      <c r="A229" s="41"/>
      <c r="B229" s="43" t="s">
        <v>162</v>
      </c>
      <c r="C229" s="81" t="s">
        <v>220</v>
      </c>
      <c r="D229" s="82" t="s">
        <v>197</v>
      </c>
      <c r="E229" s="76">
        <f>'приложение 10'!I578</f>
        <v>1517600</v>
      </c>
    </row>
    <row r="230" spans="1:1024" ht="56.25">
      <c r="A230" s="41"/>
      <c r="B230" s="43" t="s">
        <v>221</v>
      </c>
      <c r="C230" s="81">
        <v>6110100000</v>
      </c>
      <c r="D230" s="82"/>
      <c r="E230" s="76">
        <f>E231</f>
        <v>330000</v>
      </c>
    </row>
    <row r="231" spans="1:1024" ht="37.5">
      <c r="A231" s="41"/>
      <c r="B231" s="43" t="s">
        <v>128</v>
      </c>
      <c r="C231" s="81">
        <v>6110100590</v>
      </c>
      <c r="D231" s="82"/>
      <c r="E231" s="76">
        <f>E232</f>
        <v>330000</v>
      </c>
    </row>
    <row r="232" spans="1:1024" ht="56.25">
      <c r="A232" s="41"/>
      <c r="B232" s="43" t="s">
        <v>162</v>
      </c>
      <c r="C232" s="81">
        <v>6110100590</v>
      </c>
      <c r="D232" s="82" t="s">
        <v>197</v>
      </c>
      <c r="E232" s="76">
        <f>'приложение 10'!I581</f>
        <v>330000</v>
      </c>
    </row>
    <row r="233" spans="1:1024" ht="37.5">
      <c r="A233" s="41"/>
      <c r="B233" s="37" t="s">
        <v>222</v>
      </c>
      <c r="C233" s="81">
        <v>6110200000</v>
      </c>
      <c r="D233" s="82"/>
      <c r="E233" s="76">
        <f>E234</f>
        <v>1760000</v>
      </c>
    </row>
    <row r="234" spans="1:1024" ht="37.5">
      <c r="A234" s="41"/>
      <c r="B234" s="37" t="s">
        <v>223</v>
      </c>
      <c r="C234" s="81">
        <v>6110210160</v>
      </c>
      <c r="D234" s="82"/>
      <c r="E234" s="76">
        <f>E235+E236</f>
        <v>1760000</v>
      </c>
    </row>
    <row r="235" spans="1:1024" ht="112.5">
      <c r="A235" s="41"/>
      <c r="B235" s="37" t="s">
        <v>98</v>
      </c>
      <c r="C235" s="81">
        <v>6110210160</v>
      </c>
      <c r="D235" s="82" t="s">
        <v>99</v>
      </c>
      <c r="E235" s="76">
        <f>'приложение 10'!I563</f>
        <v>1500000</v>
      </c>
    </row>
    <row r="236" spans="1:1024" ht="56.25">
      <c r="A236" s="41"/>
      <c r="B236" s="37" t="s">
        <v>101</v>
      </c>
      <c r="C236" s="81">
        <v>6110210160</v>
      </c>
      <c r="D236" s="82" t="s">
        <v>102</v>
      </c>
      <c r="E236" s="76">
        <f>'приложение 10'!I564</f>
        <v>260000</v>
      </c>
    </row>
    <row r="237" spans="1:1024" s="71" customFormat="1" ht="56.25">
      <c r="A237" s="67" t="s">
        <v>224</v>
      </c>
      <c r="B237" s="28" t="s">
        <v>225</v>
      </c>
      <c r="C237" s="87">
        <v>6200000000</v>
      </c>
      <c r="D237" s="88"/>
      <c r="E237" s="74">
        <f>E238</f>
        <v>1375000</v>
      </c>
      <c r="AMJ237"/>
    </row>
    <row r="238" spans="1:1024" ht="37.5">
      <c r="A238" s="41"/>
      <c r="B238" s="37" t="s">
        <v>226</v>
      </c>
      <c r="C238" s="81">
        <v>6240000000</v>
      </c>
      <c r="D238" s="82"/>
      <c r="E238" s="76">
        <f>E239</f>
        <v>1375000</v>
      </c>
    </row>
    <row r="239" spans="1:1024" ht="75">
      <c r="A239" s="41"/>
      <c r="B239" s="37" t="s">
        <v>227</v>
      </c>
      <c r="C239" s="81">
        <v>6240010070</v>
      </c>
      <c r="D239" s="82"/>
      <c r="E239" s="76">
        <f>E240</f>
        <v>1375000</v>
      </c>
    </row>
    <row r="240" spans="1:1024" ht="56.25">
      <c r="A240" s="41"/>
      <c r="B240" s="37" t="s">
        <v>101</v>
      </c>
      <c r="C240" s="81">
        <v>6240010070</v>
      </c>
      <c r="D240" s="82" t="s">
        <v>102</v>
      </c>
      <c r="E240" s="76">
        <f>'приложение 10'!I144</f>
        <v>1375000</v>
      </c>
    </row>
    <row r="241" spans="1:1024" s="71" customFormat="1" ht="56.25">
      <c r="A241" s="67" t="s">
        <v>228</v>
      </c>
      <c r="B241" s="28" t="s">
        <v>229</v>
      </c>
      <c r="C241" s="87">
        <v>6300000000</v>
      </c>
      <c r="D241" s="88"/>
      <c r="E241" s="74">
        <f>E242</f>
        <v>1760000</v>
      </c>
      <c r="AMJ241"/>
    </row>
    <row r="242" spans="1:1024" s="71" customFormat="1" ht="75">
      <c r="A242" s="67"/>
      <c r="B242" s="37" t="s">
        <v>230</v>
      </c>
      <c r="C242" s="81">
        <v>6310000000</v>
      </c>
      <c r="D242" s="82"/>
      <c r="E242" s="76">
        <f>E243</f>
        <v>1760000</v>
      </c>
      <c r="AMJ242"/>
    </row>
    <row r="243" spans="1:1024" ht="56.25">
      <c r="A243" s="41"/>
      <c r="B243" s="37" t="s">
        <v>231</v>
      </c>
      <c r="C243" s="81">
        <v>6310010050</v>
      </c>
      <c r="D243" s="82"/>
      <c r="E243" s="76">
        <f>E244</f>
        <v>1760000</v>
      </c>
    </row>
    <row r="244" spans="1:1024" ht="56.25">
      <c r="A244" s="41"/>
      <c r="B244" s="37" t="s">
        <v>164</v>
      </c>
      <c r="C244" s="81">
        <v>6310010050</v>
      </c>
      <c r="D244" s="82" t="s">
        <v>197</v>
      </c>
      <c r="E244" s="76">
        <f>'приложение 10'!I91</f>
        <v>1760000</v>
      </c>
    </row>
    <row r="245" spans="1:1024" s="71" customFormat="1" ht="75">
      <c r="A245" s="67" t="s">
        <v>232</v>
      </c>
      <c r="B245" s="89" t="s">
        <v>233</v>
      </c>
      <c r="C245" s="72">
        <v>6400000000</v>
      </c>
      <c r="D245" s="83"/>
      <c r="E245" s="74">
        <f>E246+E249</f>
        <v>194936600</v>
      </c>
      <c r="AMJ245"/>
    </row>
    <row r="246" spans="1:1024" ht="56.25">
      <c r="A246" s="41"/>
      <c r="B246" s="37" t="s">
        <v>234</v>
      </c>
      <c r="C246" s="81">
        <v>6410000000</v>
      </c>
      <c r="D246" s="82"/>
      <c r="E246" s="76">
        <f>E247</f>
        <v>2863300</v>
      </c>
    </row>
    <row r="247" spans="1:1024" ht="112.5">
      <c r="A247" s="41"/>
      <c r="B247" s="90" t="s">
        <v>235</v>
      </c>
      <c r="C247" s="81" t="s">
        <v>236</v>
      </c>
      <c r="D247" s="82"/>
      <c r="E247" s="76">
        <f>E248</f>
        <v>2863300</v>
      </c>
    </row>
    <row r="248" spans="1:1024" ht="56.25">
      <c r="A248" s="41"/>
      <c r="B248" s="37" t="s">
        <v>101</v>
      </c>
      <c r="C248" s="81" t="s">
        <v>236</v>
      </c>
      <c r="D248" s="82" t="s">
        <v>102</v>
      </c>
      <c r="E248" s="76">
        <f>'приложение 10'!I150</f>
        <v>2863300</v>
      </c>
    </row>
    <row r="249" spans="1:1024" ht="37.5">
      <c r="A249" s="41"/>
      <c r="B249" s="37" t="s">
        <v>237</v>
      </c>
      <c r="C249" s="81">
        <v>6420000000</v>
      </c>
      <c r="D249" s="82"/>
      <c r="E249" s="76">
        <f>E250+E252</f>
        <v>192073300</v>
      </c>
    </row>
    <row r="250" spans="1:1024" ht="37.5">
      <c r="A250" s="41"/>
      <c r="B250" s="37" t="s">
        <v>238</v>
      </c>
      <c r="C250" s="81" t="s">
        <v>239</v>
      </c>
      <c r="D250" s="82"/>
      <c r="E250" s="76">
        <f>E251</f>
        <v>191673300</v>
      </c>
    </row>
    <row r="251" spans="1:1024" ht="56.25">
      <c r="A251" s="41"/>
      <c r="B251" s="37" t="s">
        <v>101</v>
      </c>
      <c r="C251" s="81" t="s">
        <v>239</v>
      </c>
      <c r="D251" s="82" t="s">
        <v>102</v>
      </c>
      <c r="E251" s="76">
        <f>'приложение 10'!I153</f>
        <v>191673300</v>
      </c>
    </row>
    <row r="252" spans="1:1024" ht="37.5">
      <c r="A252" s="41"/>
      <c r="B252" s="37" t="s">
        <v>238</v>
      </c>
      <c r="C252" s="81" t="s">
        <v>240</v>
      </c>
      <c r="D252" s="82"/>
      <c r="E252" s="76">
        <f>E253</f>
        <v>400000</v>
      </c>
    </row>
    <row r="253" spans="1:1024" ht="56.25">
      <c r="A253" s="41"/>
      <c r="B253" s="37" t="s">
        <v>101</v>
      </c>
      <c r="C253" s="81" t="s">
        <v>240</v>
      </c>
      <c r="D253" s="82" t="s">
        <v>102</v>
      </c>
      <c r="E253" s="76">
        <f>'приложение 10'!I155</f>
        <v>400000</v>
      </c>
    </row>
    <row r="254" spans="1:1024" s="71" customFormat="1" ht="56.25">
      <c r="A254" s="67" t="s">
        <v>241</v>
      </c>
      <c r="B254" s="67" t="s">
        <v>242</v>
      </c>
      <c r="C254" s="72">
        <v>6500000000</v>
      </c>
      <c r="D254" s="83"/>
      <c r="E254" s="74">
        <f>E255+E264+E267+E261</f>
        <v>110558200</v>
      </c>
      <c r="AMJ254"/>
    </row>
    <row r="255" spans="1:1024" ht="37.5">
      <c r="A255" s="41"/>
      <c r="B255" s="41" t="s">
        <v>243</v>
      </c>
      <c r="C255" s="55">
        <v>6520000000</v>
      </c>
      <c r="D255" s="75"/>
      <c r="E255" s="76">
        <f>E258+E256</f>
        <v>81231900</v>
      </c>
    </row>
    <row r="256" spans="1:1024" ht="112.5">
      <c r="A256" s="41"/>
      <c r="B256" s="37" t="s">
        <v>244</v>
      </c>
      <c r="C256" s="81" t="s">
        <v>245</v>
      </c>
      <c r="D256" s="82"/>
      <c r="E256" s="76">
        <f>E257</f>
        <v>10585300</v>
      </c>
    </row>
    <row r="257" spans="1:5" ht="56.25">
      <c r="A257" s="41"/>
      <c r="B257" s="37" t="s">
        <v>246</v>
      </c>
      <c r="C257" s="81" t="s">
        <v>245</v>
      </c>
      <c r="D257" s="82" t="s">
        <v>247</v>
      </c>
      <c r="E257" s="76">
        <f>'приложение 10'!I241</f>
        <v>10585300</v>
      </c>
    </row>
    <row r="258" spans="1:5" ht="112.5">
      <c r="A258" s="41"/>
      <c r="B258" s="37" t="s">
        <v>244</v>
      </c>
      <c r="C258" s="81" t="s">
        <v>248</v>
      </c>
      <c r="D258" s="82"/>
      <c r="E258" s="76">
        <f>E260+E259</f>
        <v>70646600</v>
      </c>
    </row>
    <row r="259" spans="1:5" ht="56.25">
      <c r="A259" s="41"/>
      <c r="B259" s="41" t="s">
        <v>101</v>
      </c>
      <c r="C259" s="81" t="s">
        <v>248</v>
      </c>
      <c r="D259" s="82" t="s">
        <v>102</v>
      </c>
      <c r="E259" s="76">
        <f>'приложение 10'!I243</f>
        <v>68760.5</v>
      </c>
    </row>
    <row r="260" spans="1:5" ht="56.25">
      <c r="A260" s="41"/>
      <c r="B260" s="37" t="s">
        <v>246</v>
      </c>
      <c r="C260" s="81" t="s">
        <v>248</v>
      </c>
      <c r="D260" s="82" t="s">
        <v>247</v>
      </c>
      <c r="E260" s="76">
        <f>'приложение 10'!I244</f>
        <v>70577839.5</v>
      </c>
    </row>
    <row r="261" spans="1:5" ht="37.5">
      <c r="A261" s="41"/>
      <c r="B261" s="37" t="s">
        <v>249</v>
      </c>
      <c r="C261" s="81">
        <v>6540000000</v>
      </c>
      <c r="D261" s="82"/>
      <c r="E261" s="76">
        <f>E262</f>
        <v>390500</v>
      </c>
    </row>
    <row r="262" spans="1:5" ht="168.75">
      <c r="A262" s="41"/>
      <c r="B262" s="37" t="s">
        <v>250</v>
      </c>
      <c r="C262" s="81" t="s">
        <v>251</v>
      </c>
      <c r="D262" s="82"/>
      <c r="E262" s="76">
        <f>E263</f>
        <v>390500</v>
      </c>
    </row>
    <row r="263" spans="1:5" ht="56.25">
      <c r="A263" s="41"/>
      <c r="B263" s="37" t="s">
        <v>246</v>
      </c>
      <c r="C263" s="81" t="s">
        <v>251</v>
      </c>
      <c r="D263" s="82" t="s">
        <v>247</v>
      </c>
      <c r="E263" s="76">
        <f>'приложение 10'!I181</f>
        <v>390500</v>
      </c>
    </row>
    <row r="264" spans="1:5">
      <c r="A264" s="41"/>
      <c r="B264" s="41" t="s">
        <v>252</v>
      </c>
      <c r="C264" s="55">
        <v>6550000000</v>
      </c>
      <c r="D264" s="75"/>
      <c r="E264" s="76">
        <f>E265</f>
        <v>25950400</v>
      </c>
    </row>
    <row r="265" spans="1:5" ht="75">
      <c r="A265" s="41"/>
      <c r="B265" s="41" t="s">
        <v>253</v>
      </c>
      <c r="C265" s="55" t="s">
        <v>254</v>
      </c>
      <c r="D265" s="75"/>
      <c r="E265" s="76">
        <f>E266</f>
        <v>25950400</v>
      </c>
    </row>
    <row r="266" spans="1:5" ht="56.25">
      <c r="A266" s="41"/>
      <c r="B266" s="41" t="s">
        <v>246</v>
      </c>
      <c r="C266" s="55" t="s">
        <v>254</v>
      </c>
      <c r="D266" s="75" t="s">
        <v>247</v>
      </c>
      <c r="E266" s="76">
        <f>'приложение 10'!I184</f>
        <v>25950400</v>
      </c>
    </row>
    <row r="267" spans="1:5">
      <c r="A267" s="41"/>
      <c r="B267" s="37" t="s">
        <v>255</v>
      </c>
      <c r="C267" s="81">
        <v>6570000000</v>
      </c>
      <c r="D267" s="86"/>
      <c r="E267" s="76">
        <f>E278+E271+E274+E272+E268+E276</f>
        <v>2985400</v>
      </c>
    </row>
    <row r="268" spans="1:5" ht="56.25">
      <c r="A268" s="41"/>
      <c r="B268" s="37" t="s">
        <v>256</v>
      </c>
      <c r="C268" s="81">
        <v>6570010710</v>
      </c>
      <c r="D268" s="82"/>
      <c r="E268" s="76">
        <f>E269</f>
        <v>27500</v>
      </c>
    </row>
    <row r="269" spans="1:5" ht="56.25">
      <c r="A269" s="41"/>
      <c r="B269" s="37" t="s">
        <v>246</v>
      </c>
      <c r="C269" s="81">
        <v>6570010710</v>
      </c>
      <c r="D269" s="82" t="s">
        <v>247</v>
      </c>
      <c r="E269" s="76">
        <f>'приложение 10'!I211</f>
        <v>27500</v>
      </c>
    </row>
    <row r="270" spans="1:5" ht="37.5">
      <c r="A270" s="41"/>
      <c r="B270" s="37" t="s">
        <v>257</v>
      </c>
      <c r="C270" s="81">
        <v>6570010970</v>
      </c>
      <c r="D270" s="82"/>
      <c r="E270" s="76">
        <f>E271</f>
        <v>247500</v>
      </c>
    </row>
    <row r="271" spans="1:5" ht="56.25">
      <c r="A271" s="41"/>
      <c r="B271" s="37" t="s">
        <v>246</v>
      </c>
      <c r="C271" s="81">
        <v>6570010970</v>
      </c>
      <c r="D271" s="82" t="s">
        <v>247</v>
      </c>
      <c r="E271" s="76">
        <f>'приложение 10'!I206</f>
        <v>247500</v>
      </c>
    </row>
    <row r="272" spans="1:5" ht="37.5">
      <c r="A272" s="41"/>
      <c r="B272" s="37" t="s">
        <v>258</v>
      </c>
      <c r="C272" s="81">
        <v>6570010980</v>
      </c>
      <c r="D272" s="82"/>
      <c r="E272" s="76">
        <f>E273</f>
        <v>1169400</v>
      </c>
    </row>
    <row r="273" spans="1:1024" ht="56.25">
      <c r="A273" s="41"/>
      <c r="B273" s="37" t="s">
        <v>246</v>
      </c>
      <c r="C273" s="81">
        <v>6570010980</v>
      </c>
      <c r="D273" s="86">
        <v>400</v>
      </c>
      <c r="E273" s="76">
        <f>'приложение 10'!I408</f>
        <v>1169400</v>
      </c>
    </row>
    <row r="274" spans="1:1024" ht="93.75">
      <c r="A274" s="41"/>
      <c r="B274" s="37" t="s">
        <v>259</v>
      </c>
      <c r="C274" s="81">
        <v>6570011080</v>
      </c>
      <c r="D274" s="86"/>
      <c r="E274" s="76">
        <f>E275</f>
        <v>26200</v>
      </c>
    </row>
    <row r="275" spans="1:1024" ht="56.25">
      <c r="A275" s="41"/>
      <c r="B275" s="37" t="s">
        <v>246</v>
      </c>
      <c r="C275" s="81">
        <v>6570011080</v>
      </c>
      <c r="D275" s="86">
        <v>400</v>
      </c>
      <c r="E275" s="76">
        <f>'приложение 10'!I410</f>
        <v>26200</v>
      </c>
    </row>
    <row r="276" spans="1:1024" ht="37.5">
      <c r="A276" s="41"/>
      <c r="B276" s="37" t="s">
        <v>260</v>
      </c>
      <c r="C276" s="81">
        <v>6570011100</v>
      </c>
      <c r="D276" s="82"/>
      <c r="E276" s="76">
        <f>E277</f>
        <v>1000</v>
      </c>
    </row>
    <row r="277" spans="1:1024" ht="56.25">
      <c r="A277" s="41"/>
      <c r="B277" s="37" t="s">
        <v>246</v>
      </c>
      <c r="C277" s="81">
        <v>6570011100</v>
      </c>
      <c r="D277" s="82" t="s">
        <v>247</v>
      </c>
      <c r="E277" s="76">
        <f>'приложение 10'!I213</f>
        <v>1000</v>
      </c>
    </row>
    <row r="278" spans="1:1024" ht="93.75">
      <c r="A278" s="41"/>
      <c r="B278" s="37" t="s">
        <v>261</v>
      </c>
      <c r="C278" s="81" t="s">
        <v>262</v>
      </c>
      <c r="D278" s="86"/>
      <c r="E278" s="76">
        <f>E279</f>
        <v>1513800</v>
      </c>
    </row>
    <row r="279" spans="1:1024" ht="56.25">
      <c r="A279" s="41"/>
      <c r="B279" s="37" t="s">
        <v>246</v>
      </c>
      <c r="C279" s="81" t="s">
        <v>262</v>
      </c>
      <c r="D279" s="86">
        <v>400</v>
      </c>
      <c r="E279" s="76">
        <f>'приложение 10'!I354</f>
        <v>1513800</v>
      </c>
    </row>
    <row r="280" spans="1:1024" s="71" customFormat="1" ht="112.5">
      <c r="A280" s="67" t="s">
        <v>263</v>
      </c>
      <c r="B280" s="28" t="s">
        <v>264</v>
      </c>
      <c r="C280" s="87">
        <v>6600000000</v>
      </c>
      <c r="D280" s="88"/>
      <c r="E280" s="74">
        <f>E281</f>
        <v>2238500</v>
      </c>
      <c r="AMJ280"/>
    </row>
    <row r="281" spans="1:1024" ht="56.25">
      <c r="A281" s="41"/>
      <c r="B281" s="37" t="s">
        <v>265</v>
      </c>
      <c r="C281" s="81">
        <v>6610000000</v>
      </c>
      <c r="D281" s="82"/>
      <c r="E281" s="76">
        <f>E282</f>
        <v>2238500</v>
      </c>
    </row>
    <row r="282" spans="1:1024" ht="112.5">
      <c r="A282" s="41"/>
      <c r="B282" s="37" t="s">
        <v>266</v>
      </c>
      <c r="C282" s="81">
        <v>6610010040</v>
      </c>
      <c r="D282" s="82"/>
      <c r="E282" s="76">
        <f>E284</f>
        <v>2238500</v>
      </c>
    </row>
    <row r="283" spans="1:1024" ht="12.75" hidden="1">
      <c r="A283"/>
      <c r="B283"/>
      <c r="C283"/>
      <c r="D283"/>
      <c r="E283"/>
      <c r="F283"/>
      <c r="G283"/>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c r="MA283"/>
      <c r="MB283"/>
      <c r="MC283"/>
      <c r="MD283"/>
      <c r="ME283"/>
      <c r="MF283"/>
      <c r="MG283"/>
      <c r="MH283"/>
      <c r="MI283"/>
      <c r="MJ283"/>
      <c r="MK283"/>
      <c r="ML283"/>
      <c r="MM283"/>
      <c r="MN283"/>
      <c r="MO283"/>
      <c r="MP283"/>
      <c r="MQ283"/>
      <c r="MR283"/>
      <c r="MS283"/>
      <c r="MT283"/>
      <c r="MU283"/>
      <c r="MV283"/>
      <c r="MW283"/>
      <c r="MX283"/>
      <c r="MY283"/>
      <c r="MZ283"/>
      <c r="NA283"/>
      <c r="NB283"/>
      <c r="NC283"/>
      <c r="ND283"/>
      <c r="NE283"/>
      <c r="NF283"/>
      <c r="NG283"/>
      <c r="NH283"/>
      <c r="NI283"/>
      <c r="NJ283"/>
      <c r="NK283"/>
      <c r="NL283"/>
      <c r="NM283"/>
      <c r="NN283"/>
      <c r="NO283"/>
      <c r="NP283"/>
      <c r="NQ283"/>
      <c r="NR283"/>
      <c r="NS283"/>
      <c r="NT283"/>
      <c r="NU283"/>
      <c r="NV283"/>
      <c r="NW283"/>
      <c r="NX283"/>
      <c r="NY283"/>
      <c r="NZ283"/>
      <c r="OA283"/>
      <c r="OB283"/>
      <c r="OC283"/>
      <c r="OD283"/>
      <c r="OE283"/>
      <c r="OF283"/>
      <c r="OG283"/>
      <c r="OH283"/>
      <c r="OI283"/>
      <c r="OJ283"/>
      <c r="OK283"/>
      <c r="OL283"/>
      <c r="OM283"/>
      <c r="ON283"/>
      <c r="OO283"/>
      <c r="OP283"/>
      <c r="OQ283"/>
      <c r="OR283"/>
      <c r="OS283"/>
      <c r="OT283"/>
      <c r="OU283"/>
      <c r="OV283"/>
      <c r="OW283"/>
      <c r="OX283"/>
      <c r="OY283"/>
      <c r="OZ283"/>
      <c r="PA283"/>
      <c r="PB283"/>
      <c r="PC283"/>
      <c r="PD283"/>
      <c r="PE283"/>
      <c r="PF283"/>
      <c r="PG283"/>
      <c r="PH283"/>
      <c r="PI283"/>
      <c r="PJ283"/>
      <c r="PK283"/>
      <c r="PL283"/>
      <c r="PM283"/>
      <c r="PN283"/>
      <c r="PO283"/>
      <c r="PP283"/>
      <c r="PQ283"/>
      <c r="PR283"/>
      <c r="PS283"/>
      <c r="PT283"/>
      <c r="PU283"/>
      <c r="PV283"/>
      <c r="PW283"/>
      <c r="PX283"/>
      <c r="PY283"/>
      <c r="PZ283"/>
      <c r="QA283"/>
      <c r="QB283"/>
      <c r="QC283"/>
      <c r="QD283"/>
      <c r="QE283"/>
      <c r="QF283"/>
      <c r="QG283"/>
      <c r="QH283"/>
      <c r="QI283"/>
      <c r="QJ283"/>
      <c r="QK283"/>
      <c r="QL283"/>
      <c r="QM283"/>
      <c r="QN283"/>
      <c r="QO283"/>
      <c r="QP283"/>
      <c r="QQ283"/>
      <c r="QR283"/>
      <c r="QS283"/>
      <c r="QT283"/>
      <c r="QU283"/>
      <c r="QV283"/>
      <c r="QW283"/>
      <c r="QX283"/>
      <c r="QY283"/>
      <c r="QZ283"/>
      <c r="RA283"/>
      <c r="RB283"/>
      <c r="RC283"/>
      <c r="RD283"/>
      <c r="RE283"/>
      <c r="RF283"/>
      <c r="RG283"/>
      <c r="RH283"/>
      <c r="RI283"/>
      <c r="RJ283"/>
      <c r="RK283"/>
      <c r="RL283"/>
      <c r="RM283"/>
      <c r="RN283"/>
      <c r="RO283"/>
      <c r="RP283"/>
      <c r="RQ283"/>
      <c r="RR283"/>
      <c r="RS283"/>
      <c r="RT283"/>
      <c r="RU283"/>
      <c r="RV283"/>
      <c r="RW283"/>
      <c r="RX283"/>
      <c r="RY283"/>
      <c r="RZ283"/>
      <c r="SA283"/>
      <c r="SB283"/>
      <c r="SC283"/>
      <c r="SD283"/>
      <c r="SE283"/>
      <c r="SF283"/>
      <c r="SG283"/>
      <c r="SH283"/>
      <c r="SI283"/>
      <c r="SJ283"/>
      <c r="SK283"/>
      <c r="SL283"/>
      <c r="SM283"/>
      <c r="SN283"/>
      <c r="SO283"/>
      <c r="SP283"/>
      <c r="SQ283"/>
      <c r="SR283"/>
      <c r="SS283"/>
      <c r="ST283"/>
      <c r="SU283"/>
      <c r="SV283"/>
      <c r="SW283"/>
      <c r="SX283"/>
      <c r="SY283"/>
      <c r="SZ283"/>
      <c r="TA283"/>
      <c r="TB283"/>
      <c r="TC283"/>
      <c r="TD283"/>
      <c r="TE283"/>
      <c r="TF283"/>
      <c r="TG283"/>
      <c r="TH283"/>
      <c r="TI283"/>
      <c r="TJ283"/>
      <c r="TK283"/>
      <c r="TL283"/>
      <c r="TM283"/>
      <c r="TN283"/>
      <c r="TO283"/>
      <c r="TP283"/>
      <c r="TQ283"/>
      <c r="TR283"/>
      <c r="TS283"/>
      <c r="TT283"/>
      <c r="TU283"/>
      <c r="TV283"/>
      <c r="TW283"/>
      <c r="TX283"/>
      <c r="TY283"/>
      <c r="TZ283"/>
      <c r="UA283"/>
      <c r="UB283"/>
      <c r="UC283"/>
      <c r="UD283"/>
      <c r="UE283"/>
      <c r="UF283"/>
      <c r="UG283"/>
      <c r="UH283"/>
      <c r="UI283"/>
      <c r="UJ283"/>
      <c r="UK283"/>
      <c r="UL283"/>
      <c r="UM283"/>
      <c r="UN283"/>
      <c r="UO283"/>
      <c r="UP283"/>
      <c r="UQ283"/>
      <c r="UR283"/>
      <c r="US283"/>
      <c r="UT283"/>
      <c r="UU283"/>
      <c r="UV283"/>
      <c r="UW283"/>
      <c r="UX283"/>
      <c r="UY283"/>
      <c r="UZ283"/>
      <c r="VA283"/>
      <c r="VB283"/>
      <c r="VC283"/>
      <c r="VD283"/>
      <c r="VE283"/>
      <c r="VF283"/>
      <c r="VG283"/>
      <c r="VH283"/>
      <c r="VI283"/>
      <c r="VJ283"/>
      <c r="VK283"/>
      <c r="VL283"/>
      <c r="VM283"/>
      <c r="VN283"/>
      <c r="VO283"/>
      <c r="VP283"/>
      <c r="VQ283"/>
      <c r="VR283"/>
      <c r="VS283"/>
      <c r="VT283"/>
      <c r="VU283"/>
      <c r="VV283"/>
      <c r="VW283"/>
      <c r="VX283"/>
      <c r="VY283"/>
      <c r="VZ283"/>
      <c r="WA283"/>
      <c r="WB283"/>
      <c r="WC283"/>
      <c r="WD283"/>
      <c r="WE283"/>
      <c r="WF283"/>
      <c r="WG283"/>
      <c r="WH283"/>
      <c r="WI283"/>
      <c r="WJ283"/>
      <c r="WK283"/>
      <c r="WL283"/>
      <c r="WM283"/>
      <c r="WN283"/>
      <c r="WO283"/>
      <c r="WP283"/>
      <c r="WQ283"/>
      <c r="WR283"/>
      <c r="WS283"/>
      <c r="WT283"/>
      <c r="WU283"/>
      <c r="WV283"/>
      <c r="WW283"/>
      <c r="WX283"/>
      <c r="WY283"/>
      <c r="WZ283"/>
      <c r="XA283"/>
      <c r="XB283"/>
      <c r="XC283"/>
      <c r="XD283"/>
      <c r="XE283"/>
      <c r="XF283"/>
      <c r="XG283"/>
      <c r="XH283"/>
      <c r="XI283"/>
      <c r="XJ283"/>
      <c r="XK283"/>
      <c r="XL283"/>
      <c r="XM283"/>
      <c r="XN283"/>
      <c r="XO283"/>
      <c r="XP283"/>
      <c r="XQ283"/>
      <c r="XR283"/>
      <c r="XS283"/>
      <c r="XT283"/>
      <c r="XU283"/>
      <c r="XV283"/>
      <c r="XW283"/>
      <c r="XX283"/>
      <c r="XY283"/>
      <c r="XZ283"/>
      <c r="YA283"/>
      <c r="YB283"/>
      <c r="YC283"/>
      <c r="YD283"/>
      <c r="YE283"/>
      <c r="YF283"/>
      <c r="YG283"/>
      <c r="YH283"/>
      <c r="YI283"/>
      <c r="YJ283"/>
      <c r="YK283"/>
      <c r="YL283"/>
      <c r="YM283"/>
      <c r="YN283"/>
      <c r="YO283"/>
      <c r="YP283"/>
      <c r="YQ283"/>
      <c r="YR283"/>
      <c r="YS283"/>
      <c r="YT283"/>
      <c r="YU283"/>
      <c r="YV283"/>
      <c r="YW283"/>
      <c r="YX283"/>
      <c r="YY283"/>
      <c r="YZ283"/>
      <c r="ZA283"/>
      <c r="ZB283"/>
      <c r="ZC283"/>
      <c r="ZD283"/>
      <c r="ZE283"/>
      <c r="ZF283"/>
      <c r="ZG283"/>
      <c r="ZH283"/>
      <c r="ZI283"/>
      <c r="ZJ283"/>
      <c r="ZK283"/>
      <c r="ZL283"/>
      <c r="ZM283"/>
      <c r="ZN283"/>
      <c r="ZO283"/>
      <c r="ZP283"/>
      <c r="ZQ283"/>
      <c r="ZR283"/>
      <c r="ZS283"/>
      <c r="ZT283"/>
      <c r="ZU283"/>
      <c r="ZV283"/>
      <c r="ZW283"/>
      <c r="ZX283"/>
      <c r="ZY283"/>
      <c r="ZZ283"/>
      <c r="AAA283"/>
      <c r="AAB283"/>
      <c r="AAC283"/>
      <c r="AAD283"/>
      <c r="AAE283"/>
      <c r="AAF283"/>
      <c r="AAG283"/>
      <c r="AAH283"/>
      <c r="AAI283"/>
      <c r="AAJ283"/>
      <c r="AAK283"/>
      <c r="AAL283"/>
      <c r="AAM283"/>
      <c r="AAN283"/>
      <c r="AAO283"/>
      <c r="AAP283"/>
      <c r="AAQ283"/>
      <c r="AAR283"/>
      <c r="AAS283"/>
      <c r="AAT283"/>
      <c r="AAU283"/>
      <c r="AAV283"/>
      <c r="AAW283"/>
      <c r="AAX283"/>
      <c r="AAY283"/>
      <c r="AAZ283"/>
      <c r="ABA283"/>
      <c r="ABB283"/>
      <c r="ABC283"/>
      <c r="ABD283"/>
      <c r="ABE283"/>
      <c r="ABF283"/>
      <c r="ABG283"/>
      <c r="ABH283"/>
      <c r="ABI283"/>
      <c r="ABJ283"/>
      <c r="ABK283"/>
      <c r="ABL283"/>
      <c r="ABM283"/>
      <c r="ABN283"/>
      <c r="ABO283"/>
      <c r="ABP283"/>
      <c r="ABQ283"/>
      <c r="ABR283"/>
      <c r="ABS283"/>
      <c r="ABT283"/>
      <c r="ABU283"/>
      <c r="ABV283"/>
      <c r="ABW283"/>
      <c r="ABX283"/>
      <c r="ABY283"/>
      <c r="ABZ283"/>
      <c r="ACA283"/>
      <c r="ACB283"/>
      <c r="ACC283"/>
      <c r="ACD283"/>
      <c r="ACE283"/>
      <c r="ACF283"/>
      <c r="ACG283"/>
      <c r="ACH283"/>
      <c r="ACI283"/>
      <c r="ACJ283"/>
      <c r="ACK283"/>
      <c r="ACL283"/>
      <c r="ACM283"/>
      <c r="ACN283"/>
      <c r="ACO283"/>
      <c r="ACP283"/>
      <c r="ACQ283"/>
      <c r="ACR283"/>
      <c r="ACS283"/>
      <c r="ACT283"/>
      <c r="ACU283"/>
      <c r="ACV283"/>
      <c r="ACW283"/>
      <c r="ACX283"/>
      <c r="ACY283"/>
      <c r="ACZ283"/>
      <c r="ADA283"/>
      <c r="ADB283"/>
      <c r="ADC283"/>
      <c r="ADD283"/>
      <c r="ADE283"/>
      <c r="ADF283"/>
      <c r="ADG283"/>
      <c r="ADH283"/>
      <c r="ADI283"/>
      <c r="ADJ283"/>
      <c r="ADK283"/>
      <c r="ADL283"/>
      <c r="ADM283"/>
      <c r="ADN283"/>
      <c r="ADO283"/>
      <c r="ADP283"/>
      <c r="ADQ283"/>
      <c r="ADR283"/>
      <c r="ADS283"/>
      <c r="ADT283"/>
      <c r="ADU283"/>
      <c r="ADV283"/>
      <c r="ADW283"/>
      <c r="ADX283"/>
      <c r="ADY283"/>
      <c r="ADZ283"/>
      <c r="AEA283"/>
      <c r="AEB283"/>
      <c r="AEC283"/>
      <c r="AED283"/>
      <c r="AEE283"/>
      <c r="AEF283"/>
      <c r="AEG283"/>
      <c r="AEH283"/>
      <c r="AEI283"/>
      <c r="AEJ283"/>
      <c r="AEK283"/>
      <c r="AEL283"/>
      <c r="AEM283"/>
      <c r="AEN283"/>
      <c r="AEO283"/>
      <c r="AEP283"/>
      <c r="AEQ283"/>
      <c r="AER283"/>
      <c r="AES283"/>
      <c r="AET283"/>
      <c r="AEU283"/>
      <c r="AEV283"/>
      <c r="AEW283"/>
      <c r="AEX283"/>
      <c r="AEY283"/>
      <c r="AEZ283"/>
      <c r="AFA283"/>
      <c r="AFB283"/>
      <c r="AFC283"/>
      <c r="AFD283"/>
      <c r="AFE283"/>
      <c r="AFF283"/>
      <c r="AFG283"/>
      <c r="AFH283"/>
      <c r="AFI283"/>
      <c r="AFJ283"/>
      <c r="AFK283"/>
      <c r="AFL283"/>
      <c r="AFM283"/>
      <c r="AFN283"/>
      <c r="AFO283"/>
      <c r="AFP283"/>
      <c r="AFQ283"/>
      <c r="AFR283"/>
      <c r="AFS283"/>
      <c r="AFT283"/>
      <c r="AFU283"/>
      <c r="AFV283"/>
      <c r="AFW283"/>
      <c r="AFX283"/>
      <c r="AFY283"/>
      <c r="AFZ283"/>
      <c r="AGA283"/>
      <c r="AGB283"/>
      <c r="AGC283"/>
      <c r="AGD283"/>
      <c r="AGE283"/>
      <c r="AGF283"/>
      <c r="AGG283"/>
      <c r="AGH283"/>
      <c r="AGI283"/>
      <c r="AGJ283"/>
      <c r="AGK283"/>
      <c r="AGL283"/>
      <c r="AGM283"/>
      <c r="AGN283"/>
      <c r="AGO283"/>
      <c r="AGP283"/>
      <c r="AGQ283"/>
      <c r="AGR283"/>
      <c r="AGS283"/>
      <c r="AGT283"/>
      <c r="AGU283"/>
      <c r="AGV283"/>
      <c r="AGW283"/>
      <c r="AGX283"/>
      <c r="AGY283"/>
      <c r="AGZ283"/>
      <c r="AHA283"/>
      <c r="AHB283"/>
      <c r="AHC283"/>
      <c r="AHD283"/>
      <c r="AHE283"/>
      <c r="AHF283"/>
      <c r="AHG283"/>
      <c r="AHH283"/>
      <c r="AHI283"/>
      <c r="AHJ283"/>
      <c r="AHK283"/>
      <c r="AHL283"/>
      <c r="AHM283"/>
      <c r="AHN283"/>
      <c r="AHO283"/>
      <c r="AHP283"/>
      <c r="AHQ283"/>
      <c r="AHR283"/>
      <c r="AHS283"/>
      <c r="AHT283"/>
      <c r="AHU283"/>
      <c r="AHV283"/>
      <c r="AHW283"/>
      <c r="AHX283"/>
      <c r="AHY283"/>
      <c r="AHZ283"/>
      <c r="AIA283"/>
      <c r="AIB283"/>
      <c r="AIC283"/>
      <c r="AID283"/>
      <c r="AIE283"/>
      <c r="AIF283"/>
      <c r="AIG283"/>
      <c r="AIH283"/>
      <c r="AII283"/>
      <c r="AIJ283"/>
      <c r="AIK283"/>
      <c r="AIL283"/>
      <c r="AIM283"/>
      <c r="AIN283"/>
      <c r="AIO283"/>
      <c r="AIP283"/>
      <c r="AIQ283"/>
      <c r="AIR283"/>
      <c r="AIS283"/>
      <c r="AIT283"/>
      <c r="AIU283"/>
      <c r="AIV283"/>
      <c r="AIW283"/>
      <c r="AIX283"/>
      <c r="AIY283"/>
      <c r="AIZ283"/>
      <c r="AJA283"/>
      <c r="AJB283"/>
      <c r="AJC283"/>
      <c r="AJD283"/>
      <c r="AJE283"/>
      <c r="AJF283"/>
      <c r="AJG283"/>
      <c r="AJH283"/>
      <c r="AJI283"/>
      <c r="AJJ283"/>
      <c r="AJK283"/>
      <c r="AJL283"/>
      <c r="AJM283"/>
      <c r="AJN283"/>
      <c r="AJO283"/>
      <c r="AJP283"/>
      <c r="AJQ283"/>
      <c r="AJR283"/>
      <c r="AJS283"/>
      <c r="AJT283"/>
      <c r="AJU283"/>
      <c r="AJV283"/>
      <c r="AJW283"/>
      <c r="AJX283"/>
      <c r="AJY283"/>
      <c r="AJZ283"/>
      <c r="AKA283"/>
      <c r="AKB283"/>
      <c r="AKC283"/>
      <c r="AKD283"/>
      <c r="AKE283"/>
      <c r="AKF283"/>
      <c r="AKG283"/>
      <c r="AKH283"/>
      <c r="AKI283"/>
      <c r="AKJ283"/>
      <c r="AKK283"/>
      <c r="AKL283"/>
      <c r="AKM283"/>
      <c r="AKN283"/>
      <c r="AKO283"/>
      <c r="AKP283"/>
      <c r="AKQ283"/>
      <c r="AKR283"/>
      <c r="AKS283"/>
      <c r="AKT283"/>
      <c r="AKU283"/>
      <c r="AKV283"/>
      <c r="AKW283"/>
      <c r="AKX283"/>
      <c r="AKY283"/>
      <c r="AKZ283"/>
      <c r="ALA283"/>
      <c r="ALB283"/>
      <c r="ALC283"/>
      <c r="ALD283"/>
      <c r="ALE283"/>
      <c r="ALF283"/>
      <c r="ALG283"/>
      <c r="ALH283"/>
      <c r="ALI283"/>
      <c r="ALJ283"/>
      <c r="ALK283"/>
      <c r="ALL283"/>
      <c r="ALM283"/>
      <c r="ALN283"/>
      <c r="ALO283"/>
      <c r="ALP283"/>
      <c r="ALQ283"/>
      <c r="ALR283"/>
      <c r="ALS283"/>
      <c r="ALT283"/>
      <c r="ALU283"/>
      <c r="ALV283"/>
      <c r="ALW283"/>
      <c r="ALX283"/>
      <c r="ALY283"/>
      <c r="ALZ283"/>
      <c r="AMA283"/>
      <c r="AMB283"/>
      <c r="AMC283"/>
      <c r="AMD283"/>
      <c r="AME283"/>
      <c r="AMF283"/>
      <c r="AMG283"/>
      <c r="AMH283"/>
      <c r="AMI283"/>
    </row>
    <row r="284" spans="1:1024" ht="56.25">
      <c r="A284" s="41"/>
      <c r="B284" s="37" t="s">
        <v>101</v>
      </c>
      <c r="C284" s="81">
        <v>6610010040</v>
      </c>
      <c r="D284" s="82" t="s">
        <v>102</v>
      </c>
      <c r="E284" s="76">
        <f>'приложение 10'!I124</f>
        <v>2238500</v>
      </c>
    </row>
    <row r="285" spans="1:1024" s="71" customFormat="1" ht="93.75">
      <c r="A285" s="67" t="s">
        <v>267</v>
      </c>
      <c r="B285" s="28" t="s">
        <v>268</v>
      </c>
      <c r="C285" s="87">
        <v>6700000000</v>
      </c>
      <c r="D285" s="88"/>
      <c r="E285" s="74">
        <f>E286+E290</f>
        <v>1957000</v>
      </c>
      <c r="AMJ285"/>
    </row>
    <row r="286" spans="1:1024" ht="56.25">
      <c r="A286" s="41"/>
      <c r="B286" s="37" t="s">
        <v>269</v>
      </c>
      <c r="C286" s="81">
        <v>6710000000</v>
      </c>
      <c r="D286" s="82"/>
      <c r="E286" s="76">
        <f>E287</f>
        <v>1874500</v>
      </c>
    </row>
    <row r="287" spans="1:1024" ht="37.5">
      <c r="A287" s="41"/>
      <c r="B287" s="37" t="s">
        <v>270</v>
      </c>
      <c r="C287" s="81">
        <v>6710010220</v>
      </c>
      <c r="D287" s="82"/>
      <c r="E287" s="76">
        <f>E288+E289</f>
        <v>1874500</v>
      </c>
    </row>
    <row r="288" spans="1:1024" ht="56.25">
      <c r="A288" s="41"/>
      <c r="B288" s="37" t="s">
        <v>101</v>
      </c>
      <c r="C288" s="81">
        <v>6710010220</v>
      </c>
      <c r="D288" s="82" t="s">
        <v>102</v>
      </c>
      <c r="E288" s="76">
        <f>'приложение 10'!I617+'приложение 10'!I128+'приложение 10'!I541</f>
        <v>343000</v>
      </c>
    </row>
    <row r="289" spans="1:1024" ht="56.25">
      <c r="A289" s="41"/>
      <c r="B289" s="41" t="s">
        <v>164</v>
      </c>
      <c r="C289" s="81">
        <v>6710010220</v>
      </c>
      <c r="D289" s="82" t="s">
        <v>197</v>
      </c>
      <c r="E289" s="76">
        <f>'приложение 10'!I459+'приложение 10'!I510</f>
        <v>1531500</v>
      </c>
    </row>
    <row r="290" spans="1:1024" ht="56.25">
      <c r="A290" s="41"/>
      <c r="B290" s="37" t="s">
        <v>271</v>
      </c>
      <c r="C290" s="81">
        <v>6720000000</v>
      </c>
      <c r="D290" s="82"/>
      <c r="E290" s="76">
        <f>E291</f>
        <v>82500</v>
      </c>
    </row>
    <row r="291" spans="1:1024" ht="56.25">
      <c r="A291" s="41"/>
      <c r="B291" s="37" t="s">
        <v>272</v>
      </c>
      <c r="C291" s="81">
        <v>6720010530</v>
      </c>
      <c r="D291" s="82"/>
      <c r="E291" s="76">
        <f>E292</f>
        <v>82500</v>
      </c>
    </row>
    <row r="292" spans="1:1024" ht="56.25">
      <c r="A292" s="41"/>
      <c r="B292" s="37" t="s">
        <v>101</v>
      </c>
      <c r="C292" s="81">
        <v>6720010530</v>
      </c>
      <c r="D292" s="82" t="s">
        <v>102</v>
      </c>
      <c r="E292" s="76">
        <f>'приложение 10'!I131</f>
        <v>82500</v>
      </c>
    </row>
    <row r="293" spans="1:1024" s="71" customFormat="1" ht="37.5">
      <c r="A293" s="67" t="s">
        <v>273</v>
      </c>
      <c r="B293" s="28" t="s">
        <v>274</v>
      </c>
      <c r="C293" s="87">
        <v>6800000000</v>
      </c>
      <c r="D293" s="88"/>
      <c r="E293" s="74">
        <f>E294</f>
        <v>27500</v>
      </c>
      <c r="AMJ293"/>
    </row>
    <row r="294" spans="1:1024" ht="37.5">
      <c r="A294" s="41"/>
      <c r="B294" s="37" t="s">
        <v>275</v>
      </c>
      <c r="C294" s="81">
        <v>6810000000</v>
      </c>
      <c r="D294" s="82"/>
      <c r="E294" s="76">
        <f>E295</f>
        <v>27500</v>
      </c>
    </row>
    <row r="295" spans="1:1024">
      <c r="A295" s="41"/>
      <c r="B295" s="37" t="s">
        <v>276</v>
      </c>
      <c r="C295" s="81">
        <v>6810010490</v>
      </c>
      <c r="D295" s="82"/>
      <c r="E295" s="76">
        <f>E296</f>
        <v>27500</v>
      </c>
    </row>
    <row r="296" spans="1:1024" ht="56.25">
      <c r="A296" s="41"/>
      <c r="B296" s="37" t="s">
        <v>101</v>
      </c>
      <c r="C296" s="81">
        <v>6810010490</v>
      </c>
      <c r="D296" s="82" t="s">
        <v>102</v>
      </c>
      <c r="E296" s="76">
        <f>'приложение 10'!I135</f>
        <v>27500</v>
      </c>
    </row>
    <row r="297" spans="1:1024" s="71" customFormat="1" ht="150">
      <c r="A297" s="67" t="s">
        <v>277</v>
      </c>
      <c r="B297" s="28" t="s">
        <v>278</v>
      </c>
      <c r="C297" s="87">
        <v>6900000000</v>
      </c>
      <c r="D297" s="88"/>
      <c r="E297" s="74">
        <f>E298</f>
        <v>678600</v>
      </c>
      <c r="AMJ297"/>
    </row>
    <row r="298" spans="1:1024" ht="56.25">
      <c r="A298" s="41"/>
      <c r="B298" s="37" t="s">
        <v>279</v>
      </c>
      <c r="C298" s="81">
        <v>6910000000</v>
      </c>
      <c r="D298" s="82"/>
      <c r="E298" s="76">
        <f>E299</f>
        <v>678600</v>
      </c>
    </row>
    <row r="299" spans="1:1024" ht="150">
      <c r="A299" s="41"/>
      <c r="B299" s="37" t="s">
        <v>280</v>
      </c>
      <c r="C299" s="81">
        <v>6910010500</v>
      </c>
      <c r="D299" s="82"/>
      <c r="E299" s="76">
        <f>E300</f>
        <v>678600</v>
      </c>
    </row>
    <row r="300" spans="1:1024" ht="56.25">
      <c r="A300" s="41"/>
      <c r="B300" s="37" t="s">
        <v>101</v>
      </c>
      <c r="C300" s="81">
        <v>6910010500</v>
      </c>
      <c r="D300" s="82" t="s">
        <v>102</v>
      </c>
      <c r="E300" s="76">
        <f>'приложение 10'!I621+'приложение 10'!I545</f>
        <v>678600</v>
      </c>
    </row>
    <row r="301" spans="1:1024" s="71" customFormat="1" ht="37.5">
      <c r="A301" s="67" t="s">
        <v>281</v>
      </c>
      <c r="B301" s="67" t="s">
        <v>282</v>
      </c>
      <c r="C301" s="72">
        <v>7000000000</v>
      </c>
      <c r="D301" s="85"/>
      <c r="E301" s="74">
        <f>E302+E312</f>
        <v>16481300</v>
      </c>
      <c r="AMJ301"/>
    </row>
    <row r="302" spans="1:1024" s="71" customFormat="1" ht="37.5">
      <c r="A302" s="41"/>
      <c r="B302" s="37" t="s">
        <v>283</v>
      </c>
      <c r="C302" s="81">
        <v>7010000000</v>
      </c>
      <c r="D302" s="86"/>
      <c r="E302" s="76">
        <f>E306+E310+E308+E303</f>
        <v>16390500</v>
      </c>
      <c r="AMJ302"/>
    </row>
    <row r="303" spans="1:1024" s="71" customFormat="1" ht="37.5">
      <c r="A303" s="41"/>
      <c r="B303" s="37" t="s">
        <v>128</v>
      </c>
      <c r="C303" s="81">
        <v>7010000590</v>
      </c>
      <c r="D303" s="82"/>
      <c r="E303" s="76">
        <f>E304+E305</f>
        <v>4135100</v>
      </c>
      <c r="AMJ303"/>
    </row>
    <row r="304" spans="1:1024" s="71" customFormat="1" ht="56.25">
      <c r="A304" s="41"/>
      <c r="B304" s="37" t="s">
        <v>101</v>
      </c>
      <c r="C304" s="81">
        <v>7010000590</v>
      </c>
      <c r="D304" s="82" t="s">
        <v>102</v>
      </c>
      <c r="E304" s="76">
        <f>'приложение 10'!I218</f>
        <v>55000</v>
      </c>
      <c r="AMJ304"/>
    </row>
    <row r="305" spans="1:1024" s="71" customFormat="1" ht="56.25">
      <c r="A305" s="41"/>
      <c r="B305" s="37" t="s">
        <v>164</v>
      </c>
      <c r="C305" s="81">
        <v>7010000590</v>
      </c>
      <c r="D305" s="82" t="s">
        <v>197</v>
      </c>
      <c r="E305" s="76">
        <f>'приложение 10'!I463</f>
        <v>4080100</v>
      </c>
      <c r="AMJ305"/>
    </row>
    <row r="306" spans="1:1024" s="71" customFormat="1" ht="112.5">
      <c r="A306" s="41"/>
      <c r="B306" s="37" t="s">
        <v>284</v>
      </c>
      <c r="C306" s="81">
        <v>7010063110</v>
      </c>
      <c r="D306" s="86"/>
      <c r="E306" s="76">
        <f>E307</f>
        <v>3127100</v>
      </c>
      <c r="AMJ306"/>
    </row>
    <row r="307" spans="1:1024" s="71" customFormat="1" ht="56.25">
      <c r="A307" s="41"/>
      <c r="B307" s="37" t="s">
        <v>164</v>
      </c>
      <c r="C307" s="81">
        <v>7010063110</v>
      </c>
      <c r="D307" s="86">
        <v>600</v>
      </c>
      <c r="E307" s="76">
        <f>'приложение 10'!I465</f>
        <v>3127100</v>
      </c>
      <c r="AMJ307"/>
    </row>
    <row r="308" spans="1:1024" s="71" customFormat="1" ht="75">
      <c r="A308" s="41"/>
      <c r="B308" s="37" t="s">
        <v>285</v>
      </c>
      <c r="C308" s="81" t="s">
        <v>286</v>
      </c>
      <c r="D308" s="86"/>
      <c r="E308" s="76">
        <f>E309</f>
        <v>5618000</v>
      </c>
      <c r="AMJ308"/>
    </row>
    <row r="309" spans="1:1024" s="71" customFormat="1" ht="56.25">
      <c r="A309" s="41"/>
      <c r="B309" s="37" t="s">
        <v>164</v>
      </c>
      <c r="C309" s="81" t="s">
        <v>286</v>
      </c>
      <c r="D309" s="86">
        <v>600</v>
      </c>
      <c r="E309" s="76">
        <f>'приложение 10'!I467</f>
        <v>5618000</v>
      </c>
      <c r="AMJ309"/>
    </row>
    <row r="310" spans="1:1024" s="71" customFormat="1" ht="75">
      <c r="A310" s="41"/>
      <c r="B310" s="37" t="s">
        <v>287</v>
      </c>
      <c r="C310" s="81" t="s">
        <v>288</v>
      </c>
      <c r="D310" s="86"/>
      <c r="E310" s="76">
        <f>E311</f>
        <v>3510300</v>
      </c>
      <c r="AMJ310"/>
    </row>
    <row r="311" spans="1:1024" s="71" customFormat="1" ht="56.25">
      <c r="A311" s="41"/>
      <c r="B311" s="37" t="s">
        <v>164</v>
      </c>
      <c r="C311" s="81" t="s">
        <v>288</v>
      </c>
      <c r="D311" s="86">
        <v>600</v>
      </c>
      <c r="E311" s="76">
        <f>'приложение 10'!I469</f>
        <v>3510300</v>
      </c>
      <c r="AMJ311"/>
    </row>
    <row r="312" spans="1:1024" s="71" customFormat="1">
      <c r="A312" s="41"/>
      <c r="B312" s="37" t="s">
        <v>289</v>
      </c>
      <c r="C312" s="81">
        <v>7020000000</v>
      </c>
      <c r="D312" s="86"/>
      <c r="E312" s="76">
        <f>E313</f>
        <v>90800</v>
      </c>
      <c r="AMJ312"/>
    </row>
    <row r="313" spans="1:1024" s="71" customFormat="1" ht="75">
      <c r="A313" s="41"/>
      <c r="B313" s="37" t="s">
        <v>290</v>
      </c>
      <c r="C313" s="81">
        <v>7020010060</v>
      </c>
      <c r="D313" s="86"/>
      <c r="E313" s="76">
        <f>E314</f>
        <v>90800</v>
      </c>
      <c r="AMJ313"/>
    </row>
    <row r="314" spans="1:1024" s="71" customFormat="1" ht="37.5">
      <c r="A314" s="41"/>
      <c r="B314" s="37" t="s">
        <v>140</v>
      </c>
      <c r="C314" s="81">
        <v>7020010060</v>
      </c>
      <c r="D314" s="86">
        <v>300</v>
      </c>
      <c r="E314" s="76">
        <f>'приложение 10'!I514</f>
        <v>90800</v>
      </c>
      <c r="AMJ314"/>
    </row>
    <row r="315" spans="1:1024" s="71" customFormat="1" ht="37.5">
      <c r="A315" s="67" t="s">
        <v>291</v>
      </c>
      <c r="B315" s="28" t="s">
        <v>292</v>
      </c>
      <c r="C315" s="87">
        <v>7100000000</v>
      </c>
      <c r="D315" s="88"/>
      <c r="E315" s="74">
        <f>E316</f>
        <v>1515300</v>
      </c>
      <c r="AMJ315"/>
    </row>
    <row r="316" spans="1:1024" s="71" customFormat="1" ht="75">
      <c r="A316" s="41"/>
      <c r="B316" s="37" t="s">
        <v>293</v>
      </c>
      <c r="C316" s="81">
        <v>7110000000</v>
      </c>
      <c r="D316" s="82"/>
      <c r="E316" s="76">
        <f>E317</f>
        <v>1515300</v>
      </c>
      <c r="AMJ316"/>
    </row>
    <row r="317" spans="1:1024" s="71" customFormat="1" ht="56.25">
      <c r="A317" s="41"/>
      <c r="B317" s="37" t="s">
        <v>294</v>
      </c>
      <c r="C317" s="81">
        <v>7110010610</v>
      </c>
      <c r="D317" s="82"/>
      <c r="E317" s="76">
        <f>E318</f>
        <v>1515300</v>
      </c>
      <c r="AMJ317"/>
    </row>
    <row r="318" spans="1:1024" s="71" customFormat="1" ht="56.25">
      <c r="A318" s="41"/>
      <c r="B318" s="37" t="s">
        <v>101</v>
      </c>
      <c r="C318" s="81">
        <v>7110010610</v>
      </c>
      <c r="D318" s="82" t="s">
        <v>102</v>
      </c>
      <c r="E318" s="76">
        <f>'приложение 10'!I625+'приложение 10'!I549+'приложение 10'!I139</f>
        <v>1515300</v>
      </c>
      <c r="AMJ318"/>
    </row>
    <row r="319" spans="1:1024" s="71" customFormat="1" ht="75">
      <c r="A319" s="67" t="s">
        <v>295</v>
      </c>
      <c r="B319" s="28" t="s">
        <v>296</v>
      </c>
      <c r="C319" s="87">
        <v>7200000000</v>
      </c>
      <c r="D319" s="88"/>
      <c r="E319" s="74">
        <f>E320</f>
        <v>799000</v>
      </c>
      <c r="AMJ319"/>
    </row>
    <row r="320" spans="1:1024" s="71" customFormat="1" ht="56.25">
      <c r="A320" s="41"/>
      <c r="B320" s="37" t="s">
        <v>297</v>
      </c>
      <c r="C320" s="81">
        <v>7210000000</v>
      </c>
      <c r="D320" s="82"/>
      <c r="E320" s="76">
        <f>E325+E321+E323</f>
        <v>799000</v>
      </c>
      <c r="AMJ320"/>
    </row>
    <row r="321" spans="1:1024" s="71" customFormat="1" ht="37.5">
      <c r="A321" s="41"/>
      <c r="B321" s="37" t="s">
        <v>298</v>
      </c>
      <c r="C321" s="81">
        <v>7210010870</v>
      </c>
      <c r="D321" s="82"/>
      <c r="E321" s="76">
        <f>E322</f>
        <v>660000</v>
      </c>
      <c r="AMJ321"/>
    </row>
    <row r="322" spans="1:1024" s="71" customFormat="1" ht="56.25">
      <c r="A322" s="41"/>
      <c r="B322" s="37" t="s">
        <v>101</v>
      </c>
      <c r="C322" s="81">
        <v>7210010870</v>
      </c>
      <c r="D322" s="82" t="s">
        <v>102</v>
      </c>
      <c r="E322" s="76">
        <f>'приложение 10'!I168</f>
        <v>660000</v>
      </c>
      <c r="AMJ322"/>
    </row>
    <row r="323" spans="1:1024" s="71" customFormat="1" ht="56.25">
      <c r="A323" s="41"/>
      <c r="B323" s="37" t="s">
        <v>299</v>
      </c>
      <c r="C323" s="81" t="s">
        <v>300</v>
      </c>
      <c r="D323" s="82"/>
      <c r="E323" s="76">
        <f>E324</f>
        <v>139000</v>
      </c>
      <c r="AMJ323"/>
    </row>
    <row r="324" spans="1:1024" s="71" customFormat="1" ht="56.25">
      <c r="A324" s="41"/>
      <c r="B324" s="37" t="s">
        <v>101</v>
      </c>
      <c r="C324" s="81" t="s">
        <v>300</v>
      </c>
      <c r="D324" s="82" t="s">
        <v>102</v>
      </c>
      <c r="E324" s="76">
        <f>'приложение 10'!I170</f>
        <v>139000</v>
      </c>
      <c r="AMJ324"/>
    </row>
    <row r="325" spans="1:1024" s="71" customFormat="1" hidden="1">
      <c r="A325" s="41"/>
      <c r="B325" s="37" t="s">
        <v>301</v>
      </c>
      <c r="C325" s="81" t="s">
        <v>302</v>
      </c>
      <c r="D325" s="82"/>
      <c r="E325" s="76">
        <f>E326</f>
        <v>0</v>
      </c>
      <c r="AMJ325"/>
    </row>
    <row r="326" spans="1:1024" s="71" customFormat="1" ht="56.25" hidden="1">
      <c r="A326" s="41"/>
      <c r="B326" s="37" t="s">
        <v>101</v>
      </c>
      <c r="C326" s="81" t="s">
        <v>302</v>
      </c>
      <c r="D326" s="82" t="s">
        <v>102</v>
      </c>
      <c r="E326" s="76">
        <f>'приложение 10'!I325</f>
        <v>0</v>
      </c>
      <c r="AMJ326"/>
    </row>
    <row r="327" spans="1:1024" s="71" customFormat="1" ht="37.5">
      <c r="A327" s="67" t="s">
        <v>303</v>
      </c>
      <c r="B327" s="28" t="s">
        <v>304</v>
      </c>
      <c r="C327" s="87">
        <v>7300000000</v>
      </c>
      <c r="D327" s="88"/>
      <c r="E327" s="74">
        <f>E328+E333+E336</f>
        <v>7637800</v>
      </c>
      <c r="AMJ327"/>
    </row>
    <row r="328" spans="1:1024" s="71" customFormat="1" ht="37.5">
      <c r="A328" s="41"/>
      <c r="B328" s="37" t="s">
        <v>305</v>
      </c>
      <c r="C328" s="81">
        <v>7310000000</v>
      </c>
      <c r="D328" s="82"/>
      <c r="E328" s="76">
        <f>E329+E331</f>
        <v>4841400</v>
      </c>
      <c r="AMJ328"/>
    </row>
    <row r="329" spans="1:1024" s="71" customFormat="1" ht="56.25">
      <c r="A329" s="41"/>
      <c r="B329" s="37" t="s">
        <v>306</v>
      </c>
      <c r="C329" s="81">
        <v>7310010140</v>
      </c>
      <c r="D329" s="82"/>
      <c r="E329" s="76">
        <f>E330</f>
        <v>1650000</v>
      </c>
      <c r="AMJ329"/>
    </row>
    <row r="330" spans="1:1024" s="71" customFormat="1" ht="56.25">
      <c r="A330" s="41"/>
      <c r="B330" s="37" t="s">
        <v>101</v>
      </c>
      <c r="C330" s="81">
        <v>7310010140</v>
      </c>
      <c r="D330" s="82" t="s">
        <v>102</v>
      </c>
      <c r="E330" s="76">
        <f>'приложение 10'!I188</f>
        <v>1650000</v>
      </c>
      <c r="AMJ330"/>
    </row>
    <row r="331" spans="1:1024" s="71" customFormat="1" ht="37.5">
      <c r="A331" s="41"/>
      <c r="B331" s="37" t="s">
        <v>307</v>
      </c>
      <c r="C331" s="81">
        <v>7310010860</v>
      </c>
      <c r="D331" s="82"/>
      <c r="E331" s="76">
        <f>E332</f>
        <v>3191400</v>
      </c>
      <c r="AMJ331"/>
    </row>
    <row r="332" spans="1:1024" s="71" customFormat="1" ht="56.25">
      <c r="A332" s="41"/>
      <c r="B332" s="37" t="s">
        <v>101</v>
      </c>
      <c r="C332" s="81">
        <v>7310010860</v>
      </c>
      <c r="D332" s="82" t="s">
        <v>102</v>
      </c>
      <c r="E332" s="76">
        <f>'приложение 10'!I190</f>
        <v>3191400</v>
      </c>
      <c r="AMJ332"/>
    </row>
    <row r="333" spans="1:1024" s="71" customFormat="1" ht="37.5">
      <c r="A333" s="41"/>
      <c r="B333" s="37" t="s">
        <v>308</v>
      </c>
      <c r="C333" s="81">
        <v>7320000000</v>
      </c>
      <c r="D333" s="82"/>
      <c r="E333" s="76">
        <f>E334</f>
        <v>22900</v>
      </c>
      <c r="AMJ333"/>
    </row>
    <row r="334" spans="1:1024" s="71" customFormat="1" ht="93.75">
      <c r="A334" s="41"/>
      <c r="B334" s="37" t="s">
        <v>309</v>
      </c>
      <c r="C334" s="81">
        <v>7320010080</v>
      </c>
      <c r="D334" s="82"/>
      <c r="E334" s="76">
        <f>E335</f>
        <v>22900</v>
      </c>
      <c r="AMJ334"/>
    </row>
    <row r="335" spans="1:1024" s="71" customFormat="1" ht="56.25">
      <c r="A335" s="41"/>
      <c r="B335" s="37" t="s">
        <v>101</v>
      </c>
      <c r="C335" s="81">
        <v>7320010080</v>
      </c>
      <c r="D335" s="82" t="s">
        <v>102</v>
      </c>
      <c r="E335" s="76">
        <f>'приложение 10'!I193</f>
        <v>22900</v>
      </c>
      <c r="AMJ335"/>
    </row>
    <row r="336" spans="1:1024" s="71" customFormat="1" ht="56.25">
      <c r="A336" s="41"/>
      <c r="B336" s="37" t="s">
        <v>310</v>
      </c>
      <c r="C336" s="81">
        <v>7330000000</v>
      </c>
      <c r="D336" s="82"/>
      <c r="E336" s="76">
        <f>E337+E340</f>
        <v>2773500</v>
      </c>
      <c r="AMJ336"/>
    </row>
    <row r="337" spans="1:1024" s="71" customFormat="1" ht="56.25">
      <c r="A337" s="41"/>
      <c r="B337" s="37" t="s">
        <v>311</v>
      </c>
      <c r="C337" s="81">
        <v>7330010720</v>
      </c>
      <c r="D337" s="82"/>
      <c r="E337" s="76">
        <f>E338</f>
        <v>930000</v>
      </c>
      <c r="AMJ337"/>
    </row>
    <row r="338" spans="1:1024" s="71" customFormat="1" ht="56.25">
      <c r="A338" s="41"/>
      <c r="B338" s="37" t="s">
        <v>101</v>
      </c>
      <c r="C338" s="81">
        <v>7330010720</v>
      </c>
      <c r="D338" s="82" t="s">
        <v>102</v>
      </c>
      <c r="E338" s="76">
        <f>'приложение 10'!I196</f>
        <v>930000</v>
      </c>
      <c r="AMJ338"/>
    </row>
    <row r="339" spans="1:1024" s="71" customFormat="1" ht="56.25" hidden="1">
      <c r="A339" s="41"/>
      <c r="B339" s="37" t="s">
        <v>246</v>
      </c>
      <c r="C339" s="81">
        <v>7330010720</v>
      </c>
      <c r="D339" s="82" t="s">
        <v>247</v>
      </c>
      <c r="E339" s="76">
        <f>'приложение 10'!I197</f>
        <v>0</v>
      </c>
      <c r="AMJ339"/>
    </row>
    <row r="340" spans="1:1024" s="71" customFormat="1" ht="112.5">
      <c r="A340" s="41"/>
      <c r="B340" s="37" t="s">
        <v>312</v>
      </c>
      <c r="C340" s="81" t="s">
        <v>313</v>
      </c>
      <c r="D340" s="82"/>
      <c r="E340" s="76">
        <f>E341</f>
        <v>1843500</v>
      </c>
      <c r="AMJ340"/>
    </row>
    <row r="341" spans="1:1024" s="71" customFormat="1" ht="56.25">
      <c r="A341" s="41"/>
      <c r="B341" s="37" t="s">
        <v>101</v>
      </c>
      <c r="C341" s="81" t="s">
        <v>313</v>
      </c>
      <c r="D341" s="82" t="s">
        <v>102</v>
      </c>
      <c r="E341" s="76">
        <f>'приложение 10'!I199</f>
        <v>1843500</v>
      </c>
      <c r="AMJ341"/>
    </row>
    <row r="342" spans="1:1024" s="71" customFormat="1" ht="56.25" hidden="1">
      <c r="A342" s="41"/>
      <c r="B342" s="37" t="s">
        <v>246</v>
      </c>
      <c r="C342" s="81" t="s">
        <v>313</v>
      </c>
      <c r="D342" s="82" t="s">
        <v>247</v>
      </c>
      <c r="E342" s="76">
        <f>'приложение 10'!I200</f>
        <v>0</v>
      </c>
      <c r="AMJ342"/>
    </row>
    <row r="343" spans="1:1024" s="71" customFormat="1" ht="37.5">
      <c r="A343" s="67" t="s">
        <v>314</v>
      </c>
      <c r="B343" s="28" t="s">
        <v>315</v>
      </c>
      <c r="C343" s="87">
        <v>7600000000</v>
      </c>
      <c r="D343" s="88"/>
      <c r="E343" s="74">
        <f>E344</f>
        <v>1320000</v>
      </c>
      <c r="AMJ343" s="40"/>
    </row>
    <row r="344" spans="1:1024" s="71" customFormat="1" ht="37.5">
      <c r="A344" s="41"/>
      <c r="B344" s="37" t="s">
        <v>316</v>
      </c>
      <c r="C344" s="81">
        <v>7610000000</v>
      </c>
      <c r="D344" s="82"/>
      <c r="E344" s="76">
        <f>E345</f>
        <v>1320000</v>
      </c>
      <c r="AMJ344"/>
    </row>
    <row r="345" spans="1:1024" s="71" customFormat="1" ht="37.5">
      <c r="A345" s="41"/>
      <c r="B345" s="37" t="s">
        <v>317</v>
      </c>
      <c r="C345" s="81">
        <v>7610010960</v>
      </c>
      <c r="D345" s="82"/>
      <c r="E345" s="76">
        <f>E346</f>
        <v>1320000</v>
      </c>
      <c r="AMJ345"/>
    </row>
    <row r="346" spans="1:1024" s="71" customFormat="1" ht="56.25">
      <c r="A346" s="41"/>
      <c r="B346" s="37" t="s">
        <v>101</v>
      </c>
      <c r="C346" s="81">
        <v>7610010960</v>
      </c>
      <c r="D346" s="82" t="s">
        <v>102</v>
      </c>
      <c r="E346" s="76">
        <f>'приложение 10'!I176</f>
        <v>1320000</v>
      </c>
      <c r="AMJ346"/>
    </row>
    <row r="347" spans="1:1024" s="71" customFormat="1" ht="56.25">
      <c r="A347" s="67" t="s">
        <v>318</v>
      </c>
      <c r="B347" s="67" t="s">
        <v>319</v>
      </c>
      <c r="C347" s="72">
        <v>9900000000</v>
      </c>
      <c r="D347" s="83"/>
      <c r="E347" s="74">
        <f>E363+E366+E370+E358+E348+E356+E354+E350+E352+E373</f>
        <v>36458500</v>
      </c>
      <c r="AMJ347"/>
    </row>
    <row r="348" spans="1:1024" s="71" customFormat="1" ht="75">
      <c r="A348" s="67"/>
      <c r="B348" s="41" t="s">
        <v>320</v>
      </c>
      <c r="C348" s="55">
        <v>9900010110</v>
      </c>
      <c r="D348" s="75"/>
      <c r="E348" s="76">
        <f>E349</f>
        <v>880000</v>
      </c>
      <c r="AMJ348"/>
    </row>
    <row r="349" spans="1:1024" s="71" customFormat="1" ht="56.25">
      <c r="A349" s="67"/>
      <c r="B349" s="41" t="s">
        <v>101</v>
      </c>
      <c r="C349" s="55">
        <v>9900010110</v>
      </c>
      <c r="D349" s="75" t="s">
        <v>102</v>
      </c>
      <c r="E349" s="76">
        <f>'приложение 10'!I319</f>
        <v>880000</v>
      </c>
      <c r="AMJ349"/>
    </row>
    <row r="350" spans="1:1024" s="71" customFormat="1" ht="56.25">
      <c r="A350" s="67"/>
      <c r="B350" s="37" t="s">
        <v>321</v>
      </c>
      <c r="C350" s="81">
        <v>9900010150</v>
      </c>
      <c r="D350" s="82"/>
      <c r="E350" s="76">
        <f>E351</f>
        <v>10000000</v>
      </c>
      <c r="AMJ350"/>
    </row>
    <row r="351" spans="1:1024" s="71" customFormat="1" ht="56.25">
      <c r="A351" s="67"/>
      <c r="B351" s="37" t="s">
        <v>101</v>
      </c>
      <c r="C351" s="81">
        <v>9900010150</v>
      </c>
      <c r="D351" s="82" t="s">
        <v>102</v>
      </c>
      <c r="E351" s="76">
        <f>'приложение 10'!I94</f>
        <v>10000000</v>
      </c>
      <c r="AMJ351"/>
    </row>
    <row r="352" spans="1:1024" s="71" customFormat="1" ht="75">
      <c r="A352" s="67"/>
      <c r="B352" s="37" t="s">
        <v>322</v>
      </c>
      <c r="C352" s="81">
        <v>9900010620</v>
      </c>
      <c r="D352" s="82"/>
      <c r="E352" s="76">
        <f>E353</f>
        <v>5115000</v>
      </c>
      <c r="AMJ352"/>
    </row>
    <row r="353" spans="1:1024" s="71" customFormat="1" ht="37.5">
      <c r="A353" s="67"/>
      <c r="B353" s="37" t="s">
        <v>140</v>
      </c>
      <c r="C353" s="81">
        <v>9900010620</v>
      </c>
      <c r="D353" s="82" t="s">
        <v>141</v>
      </c>
      <c r="E353" s="76">
        <f>'приложение 10'!I230</f>
        <v>5115000</v>
      </c>
      <c r="AMJ353"/>
    </row>
    <row r="354" spans="1:1024" s="71" customFormat="1" hidden="1">
      <c r="A354" s="41"/>
      <c r="B354" s="41" t="s">
        <v>323</v>
      </c>
      <c r="C354" s="55">
        <v>9900010910</v>
      </c>
      <c r="D354" s="75"/>
      <c r="E354" s="76">
        <f>E355</f>
        <v>0</v>
      </c>
      <c r="AMJ354"/>
    </row>
    <row r="355" spans="1:1024" s="71" customFormat="1" hidden="1">
      <c r="A355" s="41"/>
      <c r="B355" s="41" t="s">
        <v>104</v>
      </c>
      <c r="C355" s="55">
        <v>9900010910</v>
      </c>
      <c r="D355" s="75" t="s">
        <v>105</v>
      </c>
      <c r="E355" s="76">
        <f>'приложение 10'!I96+'приложение 10'!I357+'приложение 10'!I413</f>
        <v>0</v>
      </c>
      <c r="AMJ355"/>
    </row>
    <row r="356" spans="1:1024" s="71" customFormat="1" ht="75">
      <c r="A356" s="41"/>
      <c r="B356" s="41" t="s">
        <v>324</v>
      </c>
      <c r="C356" s="55">
        <v>9900051200</v>
      </c>
      <c r="D356" s="75"/>
      <c r="E356" s="76">
        <f>E357</f>
        <v>83300</v>
      </c>
      <c r="AMJ356"/>
    </row>
    <row r="357" spans="1:1024" s="71" customFormat="1" ht="56.25">
      <c r="A357" s="41"/>
      <c r="B357" s="41" t="s">
        <v>101</v>
      </c>
      <c r="C357" s="55">
        <v>9900051200</v>
      </c>
      <c r="D357" s="75" t="s">
        <v>102</v>
      </c>
      <c r="E357" s="76">
        <f>'приложение 10'!I49</f>
        <v>83300</v>
      </c>
      <c r="AMJ357"/>
    </row>
    <row r="358" spans="1:1024" s="71" customFormat="1" ht="75">
      <c r="A358" s="41"/>
      <c r="B358" s="41" t="s">
        <v>325</v>
      </c>
      <c r="C358" s="55">
        <v>9900200000</v>
      </c>
      <c r="D358" s="75"/>
      <c r="E358" s="76">
        <f>E359+E361</f>
        <v>200</v>
      </c>
      <c r="AMJ358"/>
    </row>
    <row r="359" spans="1:1024" s="71" customFormat="1" ht="75">
      <c r="A359" s="41"/>
      <c r="B359" s="41" t="s">
        <v>325</v>
      </c>
      <c r="C359" s="55">
        <v>9900210010</v>
      </c>
      <c r="D359" s="75"/>
      <c r="E359" s="76">
        <f>E360</f>
        <v>100</v>
      </c>
      <c r="AMJ359"/>
    </row>
    <row r="360" spans="1:1024" s="71" customFormat="1" ht="56.25">
      <c r="A360" s="41"/>
      <c r="B360" s="41" t="s">
        <v>101</v>
      </c>
      <c r="C360" s="55">
        <v>9900210010</v>
      </c>
      <c r="D360" s="75" t="s">
        <v>102</v>
      </c>
      <c r="E360" s="76">
        <f>'приложение 10'!I112</f>
        <v>100</v>
      </c>
      <c r="AMJ360"/>
    </row>
    <row r="361" spans="1:1024" s="71" customFormat="1" ht="56.25">
      <c r="A361" s="41"/>
      <c r="B361" s="41" t="s">
        <v>326</v>
      </c>
      <c r="C361" s="55">
        <v>9900210020</v>
      </c>
      <c r="D361" s="75"/>
      <c r="E361" s="76">
        <f>E362</f>
        <v>100</v>
      </c>
      <c r="AMJ361"/>
    </row>
    <row r="362" spans="1:1024" s="71" customFormat="1" ht="56.25">
      <c r="A362" s="41"/>
      <c r="B362" s="41" t="s">
        <v>101</v>
      </c>
      <c r="C362" s="55">
        <v>9900210020</v>
      </c>
      <c r="D362" s="75" t="s">
        <v>102</v>
      </c>
      <c r="E362" s="76">
        <f>'приложение 10'!I114</f>
        <v>100</v>
      </c>
      <c r="AMJ362"/>
    </row>
    <row r="363" spans="1:1024" s="71" customFormat="1" ht="75">
      <c r="A363" s="67"/>
      <c r="B363" s="41" t="s">
        <v>327</v>
      </c>
      <c r="C363" s="55">
        <v>9910000000</v>
      </c>
      <c r="D363" s="75"/>
      <c r="E363" s="76">
        <f>E364</f>
        <v>7283100</v>
      </c>
      <c r="AMJ363"/>
    </row>
    <row r="364" spans="1:1024" s="71" customFormat="1" ht="37.5">
      <c r="A364" s="67"/>
      <c r="B364" s="41" t="s">
        <v>97</v>
      </c>
      <c r="C364" s="55">
        <v>9910000190</v>
      </c>
      <c r="D364" s="75"/>
      <c r="E364" s="76">
        <f>E365</f>
        <v>7283100</v>
      </c>
      <c r="AMJ364"/>
    </row>
    <row r="365" spans="1:1024" s="71" customFormat="1" ht="112.5">
      <c r="A365" s="67"/>
      <c r="B365" s="41" t="s">
        <v>98</v>
      </c>
      <c r="C365" s="55">
        <v>9910000190</v>
      </c>
      <c r="D365" s="75" t="s">
        <v>99</v>
      </c>
      <c r="E365" s="76">
        <f>'приложение 10'!I15+'приложение 10'!I271</f>
        <v>7283100</v>
      </c>
      <c r="AMJ365"/>
    </row>
    <row r="366" spans="1:1024" s="71" customFormat="1" ht="75">
      <c r="A366" s="67"/>
      <c r="B366" s="41" t="s">
        <v>328</v>
      </c>
      <c r="C366" s="55">
        <v>9920000000</v>
      </c>
      <c r="D366" s="75"/>
      <c r="E366" s="76">
        <f>E367</f>
        <v>9254900</v>
      </c>
      <c r="AMJ366"/>
    </row>
    <row r="367" spans="1:1024" s="71" customFormat="1" ht="37.5">
      <c r="A367" s="67"/>
      <c r="B367" s="41" t="s">
        <v>97</v>
      </c>
      <c r="C367" s="55">
        <v>9920000190</v>
      </c>
      <c r="D367" s="75"/>
      <c r="E367" s="76">
        <f>E368+E369</f>
        <v>9254900</v>
      </c>
      <c r="AMJ367"/>
    </row>
    <row r="368" spans="1:1024" s="71" customFormat="1" ht="112.5">
      <c r="A368" s="67"/>
      <c r="B368" s="41" t="s">
        <v>98</v>
      </c>
      <c r="C368" s="55">
        <v>9920000190</v>
      </c>
      <c r="D368" s="75" t="s">
        <v>99</v>
      </c>
      <c r="E368" s="76">
        <f>'приложение 10'!I18+'приложение 10'!I274</f>
        <v>9248900</v>
      </c>
      <c r="AMJ368"/>
    </row>
    <row r="369" spans="1:1024" s="71" customFormat="1">
      <c r="A369" s="67"/>
      <c r="B369" s="41" t="s">
        <v>104</v>
      </c>
      <c r="C369" s="55">
        <v>9920000190</v>
      </c>
      <c r="D369" s="75" t="s">
        <v>105</v>
      </c>
      <c r="E369" s="76">
        <f>'приложение 10'!I19+'приложение 10'!I275</f>
        <v>6000</v>
      </c>
      <c r="AMJ369"/>
    </row>
    <row r="370" spans="1:1024" s="71" customFormat="1" ht="37.5">
      <c r="A370" s="67"/>
      <c r="B370" s="41" t="s">
        <v>329</v>
      </c>
      <c r="C370" s="55">
        <v>9930000000</v>
      </c>
      <c r="D370" s="75"/>
      <c r="E370" s="76">
        <f>E371</f>
        <v>3000000</v>
      </c>
      <c r="AMJ370"/>
    </row>
    <row r="371" spans="1:1024" s="71" customFormat="1">
      <c r="A371" s="67"/>
      <c r="B371" s="77" t="s">
        <v>330</v>
      </c>
      <c r="C371" s="55">
        <v>9930020590</v>
      </c>
      <c r="D371" s="75"/>
      <c r="E371" s="76">
        <f>E372</f>
        <v>3000000</v>
      </c>
      <c r="AMJ371"/>
    </row>
    <row r="372" spans="1:1024" s="71" customFormat="1">
      <c r="A372" s="67"/>
      <c r="B372" s="41" t="s">
        <v>104</v>
      </c>
      <c r="C372" s="55">
        <v>9930020590</v>
      </c>
      <c r="D372" s="75" t="s">
        <v>105</v>
      </c>
      <c r="E372" s="76">
        <f>'приложение 10'!I54</f>
        <v>3000000</v>
      </c>
      <c r="AMJ372"/>
    </row>
    <row r="373" spans="1:1024" s="71" customFormat="1" ht="56.25">
      <c r="A373" s="67"/>
      <c r="B373" s="37" t="s">
        <v>331</v>
      </c>
      <c r="C373" s="81">
        <v>9960000000</v>
      </c>
      <c r="D373" s="82"/>
      <c r="E373" s="76">
        <f>E374</f>
        <v>842000</v>
      </c>
      <c r="AMJ373"/>
    </row>
    <row r="374" spans="1:1024" s="71" customFormat="1" ht="56.25">
      <c r="A374" s="67"/>
      <c r="B374" s="37" t="s">
        <v>332</v>
      </c>
      <c r="C374" s="81">
        <v>9960010570</v>
      </c>
      <c r="D374" s="82"/>
      <c r="E374" s="76">
        <f>E375</f>
        <v>842000</v>
      </c>
      <c r="AMJ374"/>
    </row>
    <row r="375" spans="1:1024" s="71" customFormat="1" ht="56.25">
      <c r="A375" s="67"/>
      <c r="B375" s="37" t="s">
        <v>101</v>
      </c>
      <c r="C375" s="81">
        <v>9960010570</v>
      </c>
      <c r="D375" s="82" t="s">
        <v>102</v>
      </c>
      <c r="E375" s="76">
        <f>'приложение 10'!I99</f>
        <v>842000</v>
      </c>
      <c r="AMJ375"/>
    </row>
    <row r="376" spans="1:1024" s="71" customFormat="1">
      <c r="A376" s="67"/>
      <c r="B376" s="41"/>
      <c r="C376" s="91"/>
      <c r="D376" s="42"/>
      <c r="E376" s="92"/>
      <c r="AMJ376"/>
    </row>
    <row r="377" spans="1:1024">
      <c r="A377" s="41"/>
      <c r="B377" s="15" t="s">
        <v>83</v>
      </c>
      <c r="C377" s="34"/>
      <c r="D377"/>
      <c r="E377"/>
      <c r="F377"/>
    </row>
    <row r="378" spans="1:1024" ht="17.649999999999999" customHeight="1">
      <c r="A378" s="41"/>
      <c r="B378" s="7" t="s">
        <v>84</v>
      </c>
      <c r="C378" s="7"/>
      <c r="D378"/>
      <c r="E378"/>
      <c r="F378"/>
    </row>
    <row r="379" spans="1:1024" ht="17.649999999999999" customHeight="1">
      <c r="A379" s="41"/>
      <c r="B379" s="34" t="s">
        <v>333</v>
      </c>
      <c r="C379" s="34"/>
      <c r="D379"/>
      <c r="E379"/>
      <c r="F379"/>
    </row>
    <row r="380" spans="1:1024">
      <c r="A380" s="41"/>
      <c r="B380" s="41" t="s">
        <v>86</v>
      </c>
      <c r="E380" s="47" t="s">
        <v>87</v>
      </c>
    </row>
    <row r="381" spans="1:1024">
      <c r="A381" s="41"/>
    </row>
    <row r="382" spans="1:1024">
      <c r="A382" s="41"/>
    </row>
    <row r="383" spans="1:1024">
      <c r="A383" s="41"/>
    </row>
    <row r="384" spans="1:1024">
      <c r="A384" s="41"/>
    </row>
    <row r="385" spans="1:1024">
      <c r="A385" s="41"/>
    </row>
    <row r="386" spans="1:1024">
      <c r="A386" s="41"/>
    </row>
    <row r="387" spans="1:1024">
      <c r="A387" s="41"/>
    </row>
    <row r="388" spans="1:1024">
      <c r="A388" s="41"/>
    </row>
    <row r="389" spans="1:1024">
      <c r="A389" s="41"/>
    </row>
    <row r="390" spans="1:1024">
      <c r="A390" s="41"/>
    </row>
    <row r="391" spans="1:1024" s="71" customFormat="1">
      <c r="A391" s="67"/>
      <c r="B391" s="41"/>
      <c r="C391" s="50"/>
      <c r="D391" s="51"/>
      <c r="E391" s="52"/>
      <c r="AMJ391"/>
    </row>
    <row r="392" spans="1:1024">
      <c r="A392" s="41"/>
    </row>
    <row r="393" spans="1:1024">
      <c r="A393" s="41"/>
    </row>
    <row r="394" spans="1:1024">
      <c r="A394" s="41"/>
    </row>
    <row r="395" spans="1:1024">
      <c r="A395" s="41"/>
    </row>
    <row r="396" spans="1:1024">
      <c r="A396" s="41"/>
    </row>
    <row r="397" spans="1:1024">
      <c r="A397" s="41"/>
    </row>
    <row r="398" spans="1:1024">
      <c r="A398" s="41"/>
    </row>
    <row r="399" spans="1:1024">
      <c r="A399" s="41"/>
    </row>
    <row r="400" spans="1:1024">
      <c r="A400" s="41"/>
    </row>
    <row r="401" spans="1:1024">
      <c r="A401" s="41"/>
    </row>
    <row r="402" spans="1:1024">
      <c r="A402" s="41"/>
    </row>
    <row r="403" spans="1:1024">
      <c r="A403" s="41"/>
    </row>
    <row r="404" spans="1:1024">
      <c r="A404" s="41"/>
    </row>
    <row r="405" spans="1:1024">
      <c r="A405" s="41"/>
    </row>
    <row r="406" spans="1:1024">
      <c r="A406" s="41"/>
    </row>
    <row r="407" spans="1:1024">
      <c r="A407" s="41"/>
    </row>
    <row r="408" spans="1:1024">
      <c r="A408" s="41"/>
    </row>
    <row r="409" spans="1:1024">
      <c r="A409" s="41"/>
    </row>
    <row r="410" spans="1:1024">
      <c r="A410" s="41"/>
    </row>
    <row r="411" spans="1:1024">
      <c r="A411" s="41"/>
    </row>
    <row r="412" spans="1:1024" s="71" customFormat="1">
      <c r="A412" s="67"/>
      <c r="B412" s="41"/>
      <c r="C412" s="50"/>
      <c r="D412" s="51"/>
      <c r="E412" s="52"/>
      <c r="AMJ412"/>
    </row>
    <row r="413" spans="1:1024">
      <c r="A413" s="41"/>
    </row>
    <row r="414" spans="1:1024">
      <c r="A414" s="41"/>
    </row>
    <row r="415" spans="1:1024">
      <c r="A415" s="41"/>
    </row>
    <row r="416" spans="1:1024">
      <c r="A416" s="41"/>
    </row>
    <row r="417" spans="1:1024">
      <c r="A417" s="41"/>
    </row>
    <row r="418" spans="1:1024" s="71" customFormat="1">
      <c r="A418" s="67"/>
      <c r="B418" s="41"/>
      <c r="C418" s="50"/>
      <c r="D418" s="51"/>
      <c r="E418" s="52"/>
      <c r="AMJ418"/>
    </row>
    <row r="419" spans="1:1024">
      <c r="A419" s="41"/>
    </row>
    <row r="420" spans="1:1024">
      <c r="A420" s="41"/>
    </row>
    <row r="421" spans="1:1024">
      <c r="A421" s="41"/>
    </row>
    <row r="422" spans="1:1024">
      <c r="A422" s="41"/>
    </row>
    <row r="423" spans="1:1024">
      <c r="A423" s="41"/>
    </row>
    <row r="424" spans="1:1024">
      <c r="A424" s="41"/>
    </row>
    <row r="425" spans="1:1024">
      <c r="A425" s="41"/>
    </row>
    <row r="426" spans="1:1024">
      <c r="A426" s="41"/>
    </row>
    <row r="427" spans="1:1024">
      <c r="A427" s="41"/>
    </row>
    <row r="428" spans="1:1024">
      <c r="A428" s="41"/>
    </row>
    <row r="429" spans="1:1024">
      <c r="A429" s="41"/>
    </row>
    <row r="430" spans="1:1024">
      <c r="A430" s="41"/>
    </row>
    <row r="431" spans="1:1024">
      <c r="A431" s="41"/>
    </row>
    <row r="432" spans="1:1024">
      <c r="A432" s="41"/>
    </row>
    <row r="433" spans="1:5">
      <c r="A433" s="41"/>
      <c r="B433" s="93"/>
      <c r="C433" s="94"/>
      <c r="D433" s="95"/>
      <c r="E433" s="96"/>
    </row>
    <row r="434" spans="1:5">
      <c r="A434" s="41"/>
      <c r="B434" s="93"/>
      <c r="C434" s="94"/>
      <c r="D434" s="95"/>
      <c r="E434" s="96"/>
    </row>
    <row r="435" spans="1:5">
      <c r="A435" s="41"/>
      <c r="B435" s="93"/>
      <c r="C435" s="94"/>
      <c r="D435" s="95"/>
      <c r="E435" s="96"/>
    </row>
    <row r="436" spans="1:5">
      <c r="A436" s="41"/>
      <c r="B436" s="93"/>
      <c r="C436" s="94"/>
      <c r="D436" s="95"/>
      <c r="E436" s="96"/>
    </row>
    <row r="437" spans="1:5">
      <c r="A437" s="41"/>
      <c r="B437" s="93"/>
      <c r="C437" s="94"/>
      <c r="D437" s="95"/>
      <c r="E437" s="96"/>
    </row>
    <row r="438" spans="1:5">
      <c r="A438" s="41"/>
      <c r="B438" s="93"/>
      <c r="C438" s="94"/>
      <c r="D438" s="95"/>
      <c r="E438" s="96"/>
    </row>
    <row r="439" spans="1:5">
      <c r="A439" s="41"/>
      <c r="B439" s="93"/>
      <c r="C439" s="94"/>
      <c r="D439" s="95"/>
      <c r="E439" s="96"/>
    </row>
    <row r="440" spans="1:5">
      <c r="A440" s="41"/>
      <c r="B440" s="93"/>
      <c r="C440" s="94"/>
      <c r="D440" s="95"/>
      <c r="E440" s="96"/>
    </row>
    <row r="441" spans="1:5">
      <c r="A441" s="41"/>
      <c r="B441" s="93"/>
      <c r="C441" s="94"/>
      <c r="D441" s="95"/>
      <c r="E441" s="96"/>
    </row>
    <row r="442" spans="1:5">
      <c r="A442" s="41"/>
      <c r="B442" s="93"/>
      <c r="C442" s="94"/>
      <c r="D442" s="95"/>
      <c r="E442" s="96"/>
    </row>
    <row r="443" spans="1:5">
      <c r="A443" s="41"/>
      <c r="B443" s="93"/>
      <c r="C443" s="94"/>
      <c r="D443" s="95"/>
      <c r="E443" s="96"/>
    </row>
    <row r="444" spans="1:5">
      <c r="A444" s="41"/>
      <c r="B444" s="93"/>
      <c r="C444" s="94"/>
      <c r="D444" s="95"/>
      <c r="E444" s="96"/>
    </row>
    <row r="445" spans="1:5">
      <c r="A445" s="41"/>
      <c r="B445" s="93"/>
      <c r="C445" s="94"/>
      <c r="D445" s="95"/>
      <c r="E445" s="96"/>
    </row>
    <row r="446" spans="1:5">
      <c r="A446" s="41"/>
      <c r="B446" s="93"/>
      <c r="C446" s="94"/>
      <c r="D446" s="95"/>
      <c r="E446" s="96"/>
    </row>
    <row r="447" spans="1:5">
      <c r="A447" s="41"/>
      <c r="B447" s="93"/>
      <c r="C447" s="94"/>
      <c r="D447" s="95"/>
      <c r="E447" s="96"/>
    </row>
    <row r="448" spans="1:5">
      <c r="A448" s="41"/>
      <c r="B448" s="93"/>
      <c r="C448" s="94"/>
      <c r="D448" s="95"/>
      <c r="E448" s="96"/>
    </row>
    <row r="449" spans="1:5">
      <c r="A449" s="41"/>
      <c r="B449" s="93"/>
      <c r="C449" s="94"/>
      <c r="D449" s="95"/>
      <c r="E449" s="96"/>
    </row>
    <row r="450" spans="1:5">
      <c r="A450" s="41"/>
      <c r="B450" s="93"/>
      <c r="C450" s="94"/>
      <c r="D450" s="95"/>
      <c r="E450" s="96"/>
    </row>
    <row r="451" spans="1:5">
      <c r="A451" s="41"/>
      <c r="B451" s="93"/>
      <c r="C451" s="94"/>
      <c r="D451" s="95"/>
      <c r="E451" s="96"/>
    </row>
    <row r="452" spans="1:5">
      <c r="A452" s="41"/>
      <c r="B452" s="93"/>
      <c r="C452" s="94"/>
      <c r="D452" s="95"/>
      <c r="E452" s="96"/>
    </row>
    <row r="453" spans="1:5">
      <c r="A453" s="41"/>
      <c r="B453" s="93"/>
      <c r="C453" s="94"/>
      <c r="D453" s="95"/>
      <c r="E453" s="96"/>
    </row>
    <row r="454" spans="1:5">
      <c r="A454" s="41"/>
      <c r="B454" s="93"/>
      <c r="C454" s="94"/>
      <c r="D454" s="95"/>
      <c r="E454" s="96"/>
    </row>
    <row r="455" spans="1:5">
      <c r="A455" s="41"/>
      <c r="B455" s="93"/>
      <c r="C455" s="94"/>
      <c r="D455" s="95"/>
      <c r="E455" s="96"/>
    </row>
    <row r="456" spans="1:5">
      <c r="A456" s="41"/>
      <c r="B456" s="93"/>
      <c r="C456" s="94"/>
      <c r="D456" s="95"/>
      <c r="E456" s="96"/>
    </row>
    <row r="457" spans="1:5">
      <c r="A457" s="41"/>
      <c r="B457" s="93"/>
      <c r="C457" s="94"/>
      <c r="D457" s="95"/>
      <c r="E457" s="96"/>
    </row>
    <row r="458" spans="1:5">
      <c r="A458" s="41"/>
      <c r="B458" s="93"/>
      <c r="C458" s="94"/>
      <c r="D458" s="95"/>
      <c r="E458" s="96"/>
    </row>
    <row r="459" spans="1:5">
      <c r="A459" s="41"/>
      <c r="B459" s="93"/>
      <c r="C459" s="94"/>
      <c r="D459" s="95"/>
      <c r="E459" s="96"/>
    </row>
    <row r="460" spans="1:5">
      <c r="A460" s="41"/>
      <c r="B460" s="93"/>
      <c r="C460" s="94"/>
      <c r="D460" s="95"/>
      <c r="E460" s="96"/>
    </row>
    <row r="461" spans="1:5">
      <c r="A461" s="41"/>
      <c r="B461" s="93"/>
      <c r="C461" s="94"/>
      <c r="D461" s="95"/>
      <c r="E461" s="96"/>
    </row>
    <row r="462" spans="1:5">
      <c r="A462" s="41"/>
      <c r="B462" s="93"/>
      <c r="C462" s="94"/>
      <c r="D462" s="95"/>
      <c r="E462" s="96"/>
    </row>
    <row r="463" spans="1:5">
      <c r="A463" s="41"/>
      <c r="B463" s="93"/>
      <c r="C463" s="94"/>
      <c r="D463" s="95"/>
      <c r="E463" s="96"/>
    </row>
    <row r="464" spans="1:5">
      <c r="A464" s="41"/>
      <c r="B464" s="93"/>
      <c r="C464" s="94"/>
      <c r="D464" s="95"/>
      <c r="E464" s="96"/>
    </row>
    <row r="465" spans="1:5">
      <c r="A465" s="41"/>
      <c r="B465" s="93"/>
      <c r="C465" s="94"/>
      <c r="D465" s="95"/>
      <c r="E465" s="96"/>
    </row>
    <row r="466" spans="1:5">
      <c r="A466" s="41"/>
      <c r="B466" s="93"/>
      <c r="C466" s="94"/>
      <c r="D466" s="95"/>
      <c r="E466" s="96"/>
    </row>
    <row r="467" spans="1:5">
      <c r="A467" s="41"/>
      <c r="B467" s="93"/>
      <c r="C467" s="94"/>
      <c r="D467" s="95"/>
      <c r="E467" s="96"/>
    </row>
    <row r="468" spans="1:5">
      <c r="A468" s="41"/>
      <c r="B468" s="93"/>
      <c r="C468" s="94"/>
      <c r="D468" s="95"/>
      <c r="E468" s="96"/>
    </row>
    <row r="469" spans="1:5">
      <c r="A469" s="41"/>
      <c r="B469" s="93"/>
      <c r="C469" s="94"/>
      <c r="D469" s="95"/>
      <c r="E469" s="96"/>
    </row>
    <row r="470" spans="1:5">
      <c r="A470" s="41"/>
      <c r="B470" s="93"/>
      <c r="C470" s="94"/>
      <c r="D470" s="95"/>
      <c r="E470" s="96"/>
    </row>
    <row r="471" spans="1:5">
      <c r="A471" s="41"/>
      <c r="B471" s="93"/>
      <c r="C471" s="94"/>
      <c r="D471" s="95"/>
      <c r="E471" s="96"/>
    </row>
    <row r="472" spans="1:5">
      <c r="A472" s="41"/>
      <c r="B472" s="93"/>
      <c r="C472" s="94"/>
      <c r="D472" s="95"/>
      <c r="E472" s="96"/>
    </row>
    <row r="473" spans="1:5">
      <c r="A473" s="41"/>
      <c r="B473" s="93"/>
      <c r="C473" s="94"/>
      <c r="D473" s="95"/>
      <c r="E473" s="96"/>
    </row>
    <row r="474" spans="1:5">
      <c r="A474" s="41"/>
      <c r="B474" s="93"/>
      <c r="C474" s="94"/>
      <c r="D474" s="95"/>
      <c r="E474" s="96"/>
    </row>
    <row r="475" spans="1:5">
      <c r="A475" s="41"/>
      <c r="B475" s="93"/>
      <c r="C475" s="94"/>
      <c r="D475" s="95"/>
      <c r="E475" s="96"/>
    </row>
    <row r="476" spans="1:5">
      <c r="A476" s="41"/>
      <c r="B476" s="93"/>
      <c r="C476" s="94"/>
      <c r="D476" s="95"/>
      <c r="E476" s="96"/>
    </row>
    <row r="477" spans="1:5">
      <c r="A477" s="41"/>
      <c r="B477" s="93"/>
      <c r="C477" s="94"/>
      <c r="D477" s="95"/>
      <c r="E477" s="96"/>
    </row>
    <row r="478" spans="1:5">
      <c r="A478" s="41"/>
      <c r="B478" s="93"/>
      <c r="C478" s="94"/>
      <c r="D478" s="95"/>
      <c r="E478" s="96"/>
    </row>
    <row r="479" spans="1:5">
      <c r="A479" s="41"/>
      <c r="B479" s="93"/>
      <c r="C479" s="94"/>
      <c r="D479" s="95"/>
      <c r="E479" s="96"/>
    </row>
    <row r="480" spans="1:5">
      <c r="A480" s="41"/>
      <c r="B480" s="93"/>
      <c r="C480" s="94"/>
      <c r="D480" s="95"/>
      <c r="E480" s="96"/>
    </row>
    <row r="481" spans="1:1024">
      <c r="A481" s="41"/>
    </row>
    <row r="482" spans="1:1024">
      <c r="A482" s="41"/>
    </row>
    <row r="483" spans="1:1024">
      <c r="A483" s="41"/>
    </row>
    <row r="484" spans="1:1024">
      <c r="A484" s="41"/>
    </row>
    <row r="485" spans="1:1024">
      <c r="A485" s="41"/>
    </row>
    <row r="486" spans="1:1024">
      <c r="A486" s="41"/>
    </row>
    <row r="487" spans="1:1024">
      <c r="A487" s="41"/>
    </row>
    <row r="488" spans="1:1024">
      <c r="A488" s="41"/>
    </row>
    <row r="489" spans="1:1024">
      <c r="A489" s="41"/>
    </row>
    <row r="490" spans="1:1024">
      <c r="A490" s="41"/>
    </row>
    <row r="491" spans="1:1024">
      <c r="A491" s="41"/>
    </row>
    <row r="492" spans="1:1024">
      <c r="A492" s="41"/>
    </row>
    <row r="493" spans="1:1024" s="71" customFormat="1">
      <c r="A493" s="67"/>
      <c r="B493" s="41"/>
      <c r="C493" s="50"/>
      <c r="D493" s="51"/>
      <c r="E493" s="52"/>
      <c r="AMJ493"/>
    </row>
    <row r="494" spans="1:1024">
      <c r="A494" s="41"/>
    </row>
    <row r="495" spans="1:1024">
      <c r="A495" s="41"/>
    </row>
    <row r="496" spans="1:1024">
      <c r="A496" s="41"/>
    </row>
    <row r="497" spans="1:5">
      <c r="A497" s="41"/>
      <c r="B497" s="93"/>
      <c r="C497" s="94"/>
      <c r="D497" s="95"/>
      <c r="E497" s="96"/>
    </row>
    <row r="498" spans="1:5">
      <c r="A498" s="41"/>
      <c r="B498" s="93"/>
      <c r="C498" s="94"/>
      <c r="D498" s="95"/>
      <c r="E498" s="96"/>
    </row>
    <row r="499" spans="1:5">
      <c r="A499" s="41"/>
      <c r="B499" s="93"/>
      <c r="C499" s="94"/>
      <c r="D499" s="95"/>
      <c r="E499" s="96"/>
    </row>
    <row r="500" spans="1:5">
      <c r="A500" s="41"/>
      <c r="B500" s="93"/>
      <c r="C500" s="94"/>
      <c r="D500" s="95"/>
      <c r="E500" s="96"/>
    </row>
    <row r="501" spans="1:5">
      <c r="A501" s="41"/>
      <c r="B501" s="93"/>
      <c r="C501" s="94"/>
      <c r="D501" s="95"/>
      <c r="E501" s="96"/>
    </row>
    <row r="502" spans="1:5">
      <c r="A502" s="41"/>
      <c r="B502" s="93"/>
      <c r="C502" s="94"/>
      <c r="D502" s="95"/>
      <c r="E502" s="96"/>
    </row>
    <row r="503" spans="1:5">
      <c r="A503" s="41"/>
      <c r="B503" s="93"/>
      <c r="C503" s="94"/>
      <c r="D503" s="95"/>
      <c r="E503" s="96"/>
    </row>
    <row r="504" spans="1:5">
      <c r="A504" s="41"/>
      <c r="B504" s="93"/>
      <c r="C504" s="94"/>
      <c r="D504" s="95"/>
      <c r="E504" s="96"/>
    </row>
    <row r="505" spans="1:5">
      <c r="A505" s="41"/>
      <c r="B505" s="93"/>
      <c r="C505" s="94"/>
      <c r="D505" s="95"/>
      <c r="E505" s="96"/>
    </row>
    <row r="506" spans="1:5">
      <c r="A506" s="41"/>
      <c r="B506" s="93"/>
      <c r="C506" s="94"/>
      <c r="D506" s="95"/>
      <c r="E506" s="96"/>
    </row>
    <row r="507" spans="1:5">
      <c r="A507" s="41"/>
      <c r="B507" s="93"/>
      <c r="C507" s="94"/>
      <c r="D507" s="95"/>
      <c r="E507" s="96"/>
    </row>
    <row r="508" spans="1:5">
      <c r="A508" s="41"/>
      <c r="B508" s="93"/>
      <c r="C508" s="94"/>
      <c r="D508" s="95"/>
      <c r="E508" s="96"/>
    </row>
    <row r="509" spans="1:5">
      <c r="A509" s="41"/>
      <c r="B509" s="93"/>
      <c r="C509" s="94"/>
      <c r="D509" s="95"/>
      <c r="E509" s="96"/>
    </row>
    <row r="510" spans="1:5">
      <c r="A510" s="41"/>
      <c r="B510" s="93"/>
      <c r="C510" s="94"/>
      <c r="D510" s="95"/>
      <c r="E510" s="96"/>
    </row>
    <row r="511" spans="1:5">
      <c r="A511" s="41"/>
      <c r="B511" s="93"/>
      <c r="C511" s="94"/>
      <c r="D511" s="95"/>
      <c r="E511" s="96"/>
    </row>
    <row r="512" spans="1:5">
      <c r="A512" s="41"/>
      <c r="B512" s="93"/>
      <c r="C512" s="94"/>
      <c r="D512" s="95"/>
      <c r="E512" s="96"/>
    </row>
    <row r="513" spans="1:1024">
      <c r="A513" s="41"/>
    </row>
    <row r="514" spans="1:1024" s="71" customFormat="1">
      <c r="A514" s="67"/>
      <c r="B514" s="41"/>
      <c r="C514" s="50"/>
      <c r="D514" s="51"/>
      <c r="E514" s="52"/>
      <c r="AMJ514"/>
    </row>
    <row r="515" spans="1:1024">
      <c r="A515" s="41"/>
    </row>
    <row r="516" spans="1:1024">
      <c r="A516" s="41"/>
    </row>
    <row r="517" spans="1:1024">
      <c r="A517" s="41"/>
    </row>
    <row r="518" spans="1:1024">
      <c r="A518" s="41"/>
    </row>
    <row r="519" spans="1:1024">
      <c r="A519" s="41"/>
    </row>
    <row r="520" spans="1:1024">
      <c r="A520" s="41"/>
    </row>
    <row r="521" spans="1:1024">
      <c r="A521" s="41"/>
    </row>
    <row r="522" spans="1:1024">
      <c r="A522" s="41"/>
    </row>
    <row r="523" spans="1:1024">
      <c r="A523" s="41"/>
    </row>
    <row r="524" spans="1:1024">
      <c r="A524" s="41"/>
    </row>
    <row r="525" spans="1:1024">
      <c r="A525" s="41"/>
    </row>
    <row r="526" spans="1:1024">
      <c r="A526" s="41"/>
    </row>
    <row r="527" spans="1:1024">
      <c r="A527" s="41"/>
    </row>
    <row r="528" spans="1:1024">
      <c r="A528" s="41"/>
    </row>
    <row r="529" spans="1:1">
      <c r="A529" s="41"/>
    </row>
    <row r="530" spans="1:1">
      <c r="A530" s="41"/>
    </row>
    <row r="531" spans="1:1">
      <c r="A531" s="41"/>
    </row>
    <row r="532" spans="1:1">
      <c r="A532" s="41"/>
    </row>
    <row r="533" spans="1:1">
      <c r="A533" s="41"/>
    </row>
    <row r="534" spans="1:1">
      <c r="A534" s="41"/>
    </row>
    <row r="535" spans="1:1">
      <c r="A535" s="41"/>
    </row>
    <row r="536" spans="1:1">
      <c r="A536" s="41"/>
    </row>
    <row r="537" spans="1:1">
      <c r="A537" s="41"/>
    </row>
    <row r="538" spans="1:1">
      <c r="A538" s="41"/>
    </row>
    <row r="539" spans="1:1">
      <c r="A539" s="41"/>
    </row>
    <row r="540" spans="1:1">
      <c r="A540" s="41"/>
    </row>
    <row r="541" spans="1:1">
      <c r="A541" s="41"/>
    </row>
    <row r="542" spans="1:1">
      <c r="A542" s="41"/>
    </row>
    <row r="543" spans="1:1">
      <c r="A543" s="41"/>
    </row>
    <row r="544" spans="1:1">
      <c r="A544" s="41"/>
    </row>
    <row r="545" spans="1:1">
      <c r="A545" s="41"/>
    </row>
    <row r="546" spans="1:1">
      <c r="A546" s="41"/>
    </row>
    <row r="547" spans="1:1">
      <c r="A547" s="41"/>
    </row>
    <row r="548" spans="1:1">
      <c r="A548" s="41"/>
    </row>
    <row r="549" spans="1:1">
      <c r="A549" s="41"/>
    </row>
    <row r="550" spans="1:1">
      <c r="A550" s="41"/>
    </row>
    <row r="551" spans="1:1">
      <c r="A551" s="41"/>
    </row>
    <row r="552" spans="1:1">
      <c r="A552" s="41"/>
    </row>
    <row r="553" spans="1:1">
      <c r="A553" s="41"/>
    </row>
    <row r="554" spans="1:1">
      <c r="A554" s="41"/>
    </row>
    <row r="555" spans="1:1">
      <c r="A555" s="41"/>
    </row>
    <row r="556" spans="1:1">
      <c r="A556" s="41"/>
    </row>
    <row r="557" spans="1:1">
      <c r="A557" s="41"/>
    </row>
    <row r="558" spans="1:1">
      <c r="A558" s="41"/>
    </row>
    <row r="559" spans="1:1">
      <c r="A559" s="41"/>
    </row>
    <row r="560" spans="1:1">
      <c r="A560" s="41"/>
    </row>
    <row r="561" spans="1:1">
      <c r="A561" s="41"/>
    </row>
    <row r="562" spans="1:1">
      <c r="A562" s="41"/>
    </row>
    <row r="563" spans="1:1">
      <c r="A563" s="41"/>
    </row>
    <row r="564" spans="1:1">
      <c r="A564" s="41"/>
    </row>
    <row r="565" spans="1:1">
      <c r="A565" s="41"/>
    </row>
    <row r="566" spans="1:1">
      <c r="A566" s="41"/>
    </row>
    <row r="567" spans="1:1">
      <c r="A567" s="41"/>
    </row>
    <row r="568" spans="1:1">
      <c r="A568" s="41"/>
    </row>
    <row r="569" spans="1:1">
      <c r="A569" s="41"/>
    </row>
    <row r="570" spans="1:1">
      <c r="A570" s="41"/>
    </row>
    <row r="571" spans="1:1">
      <c r="A571" s="41"/>
    </row>
    <row r="572" spans="1:1">
      <c r="A572" s="41"/>
    </row>
    <row r="573" spans="1:1">
      <c r="A573" s="41"/>
    </row>
    <row r="574" spans="1:1">
      <c r="A574" s="41"/>
    </row>
    <row r="575" spans="1:1">
      <c r="A575" s="41"/>
    </row>
    <row r="576" spans="1:1">
      <c r="A576" s="41"/>
    </row>
    <row r="577" spans="1:1">
      <c r="A577" s="41"/>
    </row>
    <row r="578" spans="1:1">
      <c r="A578" s="41"/>
    </row>
    <row r="579" spans="1:1">
      <c r="A579" s="41"/>
    </row>
    <row r="580" spans="1:1">
      <c r="A580" s="41"/>
    </row>
    <row r="581" spans="1:1">
      <c r="A581" s="41"/>
    </row>
    <row r="582" spans="1:1">
      <c r="A582" s="41"/>
    </row>
    <row r="583" spans="1:1">
      <c r="A583" s="41"/>
    </row>
    <row r="584" spans="1:1">
      <c r="A584" s="41"/>
    </row>
    <row r="585" spans="1:1">
      <c r="A585" s="41"/>
    </row>
    <row r="586" spans="1:1">
      <c r="A586" s="41"/>
    </row>
    <row r="587" spans="1:1">
      <c r="A587" s="41"/>
    </row>
    <row r="588" spans="1:1">
      <c r="A588" s="41"/>
    </row>
    <row r="589" spans="1:1">
      <c r="A589" s="41"/>
    </row>
    <row r="590" spans="1:1">
      <c r="A590" s="41"/>
    </row>
    <row r="591" spans="1:1">
      <c r="A591" s="41"/>
    </row>
    <row r="592" spans="1:1">
      <c r="A592" s="41"/>
    </row>
    <row r="593" spans="1:1024">
      <c r="A593" s="41"/>
    </row>
    <row r="594" spans="1:1024">
      <c r="A594" s="41"/>
    </row>
    <row r="595" spans="1:1024">
      <c r="A595" s="41"/>
    </row>
    <row r="596" spans="1:1024" s="71" customFormat="1">
      <c r="A596" s="67"/>
      <c r="B596" s="41"/>
      <c r="C596" s="50"/>
      <c r="D596" s="51"/>
      <c r="E596" s="52"/>
      <c r="AMJ596"/>
    </row>
    <row r="597" spans="1:1024">
      <c r="A597" s="41"/>
    </row>
    <row r="598" spans="1:1024">
      <c r="A598" s="41"/>
    </row>
    <row r="599" spans="1:1024">
      <c r="A599" s="41"/>
    </row>
    <row r="600" spans="1:1024">
      <c r="A600" s="41"/>
    </row>
    <row r="601" spans="1:1024">
      <c r="A601" s="41"/>
      <c r="F601" s="97" t="e">
        <f>#REF!+#REF!+#REF!+#REF!+#REF!+#REF!+#REF!</f>
        <v>#REF!</v>
      </c>
    </row>
  </sheetData>
  <mergeCells count="4">
    <mergeCell ref="C2:E2"/>
    <mergeCell ref="C3:E3"/>
    <mergeCell ref="B4:E4"/>
    <mergeCell ref="B378:C378"/>
  </mergeCells>
  <pageMargins left="0.78749999999999998" right="0.196527777777778" top="0.78749999999999998" bottom="0.39374999999999999" header="0.51180555555555496" footer="0.51180555555555496"/>
  <pageSetup paperSize="9" scale="80"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673"/>
  <sheetViews>
    <sheetView tabSelected="1" view="pageBreakPreview" topLeftCell="B1" zoomScale="75" zoomScaleNormal="60" zoomScalePageLayoutView="75" workbookViewId="0">
      <selection activeCell="F2" sqref="F2"/>
    </sheetView>
  </sheetViews>
  <sheetFormatPr defaultRowHeight="18.75"/>
  <cols>
    <col min="1" max="1" width="0.42578125" style="98" hidden="1" customWidth="1"/>
    <col min="2" max="2" width="4.42578125" style="98" customWidth="1"/>
    <col min="3" max="3" width="74.5703125" style="37" customWidth="1"/>
    <col min="4" max="4" width="11.42578125" style="99"/>
    <col min="5" max="5" width="4.42578125" style="100" customWidth="1"/>
    <col min="6" max="6" width="5" style="101" customWidth="1"/>
    <col min="7" max="7" width="17.85546875" style="102" customWidth="1"/>
    <col min="8" max="8" width="7.28515625" style="99" customWidth="1"/>
    <col min="9" max="9" width="25.42578125" style="103" customWidth="1"/>
    <col min="10" max="10" width="19.42578125" style="53" hidden="1" customWidth="1"/>
    <col min="11" max="11" width="20.85546875" style="53" hidden="1" customWidth="1"/>
    <col min="12" max="12" width="17.42578125" style="53" hidden="1" customWidth="1"/>
    <col min="13" max="13" width="13.42578125" style="104" hidden="1" customWidth="1"/>
    <col min="14" max="14" width="15.140625" style="101" customWidth="1"/>
    <col min="15" max="234" width="7.28515625" style="101" customWidth="1"/>
    <col min="235" max="1025" width="7.28515625" customWidth="1"/>
  </cols>
  <sheetData>
    <row r="1" spans="1:1024" ht="33.950000000000003" customHeight="1">
      <c r="D1" s="105"/>
      <c r="E1" s="15"/>
      <c r="F1" s="15"/>
      <c r="G1" s="106"/>
      <c r="H1" s="81" t="s">
        <v>334</v>
      </c>
      <c r="I1" s="47"/>
    </row>
    <row r="2" spans="1:1024" s="108" customFormat="1" ht="192.75" customHeight="1">
      <c r="A2" s="107"/>
      <c r="B2" s="107"/>
      <c r="C2" s="37"/>
      <c r="D2" s="16"/>
      <c r="E2" s="16"/>
      <c r="F2" s="16"/>
      <c r="G2" s="106"/>
      <c r="H2" s="13" t="s">
        <v>379</v>
      </c>
      <c r="I2" s="13"/>
      <c r="J2" s="13"/>
      <c r="K2" s="13"/>
      <c r="L2" s="13"/>
      <c r="M2" s="13"/>
      <c r="ALL2"/>
      <c r="ALM2"/>
      <c r="ALN2"/>
      <c r="ALO2"/>
      <c r="ALP2"/>
      <c r="ALQ2"/>
      <c r="ALR2"/>
      <c r="ALS2"/>
      <c r="ALT2"/>
      <c r="ALU2"/>
      <c r="ALV2"/>
      <c r="ALW2"/>
      <c r="ALX2"/>
      <c r="ALY2"/>
      <c r="ALZ2"/>
      <c r="AMA2"/>
      <c r="AMB2"/>
      <c r="AMC2"/>
      <c r="AMD2"/>
      <c r="AME2"/>
      <c r="AMF2"/>
      <c r="AMG2"/>
      <c r="AMH2"/>
      <c r="AMI2"/>
      <c r="AMJ2"/>
    </row>
    <row r="3" spans="1:1024" s="110" customFormat="1" ht="62.45" customHeight="1">
      <c r="A3" s="109"/>
      <c r="B3" s="109" t="s">
        <v>335</v>
      </c>
      <c r="C3" s="4" t="s">
        <v>336</v>
      </c>
      <c r="D3" s="4"/>
      <c r="E3" s="4"/>
      <c r="F3" s="4"/>
      <c r="G3" s="4"/>
      <c r="H3" s="4"/>
      <c r="I3" s="4"/>
      <c r="J3" s="4"/>
      <c r="K3" s="4"/>
      <c r="L3" s="4"/>
      <c r="M3" s="4"/>
      <c r="ALL3"/>
      <c r="ALM3"/>
      <c r="ALN3"/>
      <c r="ALO3"/>
      <c r="ALP3"/>
      <c r="ALQ3"/>
      <c r="ALR3"/>
      <c r="ALS3"/>
      <c r="ALT3"/>
      <c r="ALU3"/>
      <c r="ALV3"/>
      <c r="ALW3"/>
      <c r="ALX3"/>
      <c r="ALY3"/>
      <c r="ALZ3"/>
      <c r="AMA3"/>
      <c r="AMB3"/>
      <c r="AMC3"/>
      <c r="AMD3"/>
      <c r="AME3"/>
      <c r="AMF3"/>
      <c r="AMG3"/>
      <c r="AMH3"/>
      <c r="AMI3"/>
      <c r="AMJ3"/>
    </row>
    <row r="4" spans="1:1024">
      <c r="B4" s="111"/>
      <c r="C4" s="112"/>
      <c r="D4" s="17"/>
      <c r="E4" s="35"/>
      <c r="F4" s="35"/>
      <c r="G4" s="113"/>
      <c r="H4" s="114"/>
      <c r="I4" s="115"/>
    </row>
    <row r="5" spans="1:1024" ht="17.100000000000001" customHeight="1">
      <c r="B5" s="3" t="s">
        <v>337</v>
      </c>
      <c r="C5" s="2" t="s">
        <v>3</v>
      </c>
      <c r="D5" s="1" t="s">
        <v>4</v>
      </c>
      <c r="E5" s="1"/>
      <c r="F5" s="1"/>
      <c r="G5" s="1"/>
      <c r="H5" s="1"/>
      <c r="I5" s="143" t="s">
        <v>5</v>
      </c>
      <c r="J5" s="144" t="s">
        <v>338</v>
      </c>
      <c r="K5" s="145" t="s">
        <v>339</v>
      </c>
      <c r="L5" s="145" t="s">
        <v>340</v>
      </c>
      <c r="M5" s="146" t="s">
        <v>341</v>
      </c>
    </row>
    <row r="6" spans="1:1024" ht="47.25">
      <c r="B6" s="3"/>
      <c r="C6" s="2"/>
      <c r="D6" s="116" t="s">
        <v>342</v>
      </c>
      <c r="E6" s="117" t="s">
        <v>6</v>
      </c>
      <c r="F6" s="117" t="s">
        <v>7</v>
      </c>
      <c r="G6" s="118" t="s">
        <v>8</v>
      </c>
      <c r="H6" s="119" t="s">
        <v>9</v>
      </c>
      <c r="I6" s="143"/>
      <c r="J6" s="144"/>
      <c r="K6" s="145"/>
      <c r="L6" s="145"/>
      <c r="M6" s="146"/>
    </row>
    <row r="7" spans="1:1024" ht="15.75">
      <c r="B7" s="120">
        <v>1</v>
      </c>
      <c r="C7" s="120">
        <v>2</v>
      </c>
      <c r="D7" s="120">
        <v>3</v>
      </c>
      <c r="E7" s="120">
        <v>4</v>
      </c>
      <c r="F7" s="120">
        <v>5</v>
      </c>
      <c r="G7" s="121" t="s">
        <v>11</v>
      </c>
      <c r="H7" s="122" t="s">
        <v>343</v>
      </c>
      <c r="I7" s="122" t="s">
        <v>344</v>
      </c>
      <c r="J7" s="144"/>
      <c r="K7" s="145"/>
      <c r="L7" s="145"/>
      <c r="M7" s="146"/>
    </row>
    <row r="8" spans="1:1024" s="110" customFormat="1">
      <c r="A8" s="109"/>
      <c r="B8" s="123"/>
      <c r="C8" s="28" t="s">
        <v>345</v>
      </c>
      <c r="D8" s="24"/>
      <c r="E8" s="24"/>
      <c r="F8" s="24"/>
      <c r="G8" s="124"/>
      <c r="H8" s="111"/>
      <c r="I8" s="125">
        <f t="shared" ref="I8:I71" si="0">SUM(J8:M8)</f>
        <v>4618855200</v>
      </c>
      <c r="J8" s="125">
        <f>J9+J25+J245+J265+J281+J305+J326+J491+J550+J588+J632</f>
        <v>4360965200</v>
      </c>
      <c r="K8" s="74">
        <f>K9+K25+K245+K265+K281+K305+K326+K491+K550+K588+K632</f>
        <v>71967000</v>
      </c>
      <c r="L8" s="74">
        <f>L9+L25+L245+L265+L281+L305+L326+L491+L550+L588+L632</f>
        <v>185923000</v>
      </c>
      <c r="M8" s="126">
        <f>M9+M25+M245+M265+M281+M305+M326+M491+M550+M588+M632</f>
        <v>0</v>
      </c>
      <c r="ALL8"/>
      <c r="ALM8"/>
      <c r="ALN8"/>
      <c r="ALO8"/>
      <c r="ALP8"/>
      <c r="ALQ8"/>
      <c r="ALR8"/>
      <c r="ALS8"/>
      <c r="ALT8"/>
      <c r="ALU8"/>
      <c r="ALV8"/>
      <c r="ALW8"/>
      <c r="ALX8"/>
      <c r="ALY8"/>
      <c r="ALZ8"/>
      <c r="AMA8"/>
      <c r="AMB8"/>
      <c r="AMC8"/>
      <c r="AMD8"/>
      <c r="AME8"/>
      <c r="AMF8"/>
      <c r="AMG8"/>
      <c r="AMH8"/>
      <c r="AMI8"/>
      <c r="AMJ8"/>
    </row>
    <row r="9" spans="1:1024" s="110" customFormat="1" ht="37.5">
      <c r="A9" s="109"/>
      <c r="B9" s="123" t="s">
        <v>13</v>
      </c>
      <c r="C9" s="28" t="s">
        <v>346</v>
      </c>
      <c r="D9" s="28">
        <v>901</v>
      </c>
      <c r="E9" s="28"/>
      <c r="F9" s="28"/>
      <c r="G9" s="124"/>
      <c r="H9" s="111"/>
      <c r="I9" s="125">
        <f t="shared" si="0"/>
        <v>9982600</v>
      </c>
      <c r="J9" s="125">
        <f>J10</f>
        <v>7350500</v>
      </c>
      <c r="K9" s="74">
        <f>K10</f>
        <v>2632100</v>
      </c>
      <c r="L9" s="74">
        <f>L10</f>
        <v>0</v>
      </c>
      <c r="M9" s="126">
        <f>M10</f>
        <v>0</v>
      </c>
      <c r="ALL9" s="40"/>
      <c r="ALM9" s="40"/>
      <c r="ALN9" s="40"/>
      <c r="ALO9" s="40"/>
      <c r="ALP9" s="40"/>
      <c r="ALQ9" s="40"/>
      <c r="ALR9" s="40"/>
      <c r="ALS9" s="40"/>
      <c r="ALT9" s="40"/>
      <c r="ALU9" s="40"/>
      <c r="ALV9" s="40"/>
      <c r="ALW9" s="40"/>
      <c r="ALX9" s="40"/>
      <c r="ALY9" s="40"/>
      <c r="ALZ9" s="40"/>
      <c r="AMA9" s="40"/>
      <c r="AMB9" s="40"/>
      <c r="AMC9" s="40"/>
      <c r="AMD9" s="40"/>
      <c r="AME9" s="40"/>
      <c r="AMF9" s="40"/>
      <c r="AMG9" s="40"/>
      <c r="AMH9" s="40"/>
      <c r="AMI9" s="40"/>
      <c r="AMJ9"/>
    </row>
    <row r="10" spans="1:1024">
      <c r="B10" s="123"/>
      <c r="C10" s="37" t="s">
        <v>14</v>
      </c>
      <c r="D10" s="127">
        <v>901</v>
      </c>
      <c r="E10" s="127" t="s">
        <v>15</v>
      </c>
      <c r="F10" s="127" t="s">
        <v>81</v>
      </c>
      <c r="G10" s="128"/>
      <c r="H10" s="129"/>
      <c r="I10" s="130">
        <f t="shared" si="0"/>
        <v>9982600</v>
      </c>
      <c r="J10" s="130">
        <f>J11+J20</f>
        <v>7350500</v>
      </c>
      <c r="K10" s="76">
        <f>K11+K20</f>
        <v>2632100</v>
      </c>
      <c r="L10" s="76">
        <f>L11+L20</f>
        <v>0</v>
      </c>
      <c r="M10" s="131">
        <f>M11+M20</f>
        <v>0</v>
      </c>
    </row>
    <row r="11" spans="1:1024" ht="56.25">
      <c r="B11" s="111"/>
      <c r="C11" s="37" t="s">
        <v>347</v>
      </c>
      <c r="D11" s="127">
        <v>901</v>
      </c>
      <c r="E11" s="132" t="s">
        <v>15</v>
      </c>
      <c r="F11" s="132" t="s">
        <v>19</v>
      </c>
      <c r="G11" s="133"/>
      <c r="H11" s="82"/>
      <c r="I11" s="130">
        <f t="shared" si="0"/>
        <v>9212600</v>
      </c>
      <c r="J11" s="130">
        <f>J12</f>
        <v>5950500</v>
      </c>
      <c r="K11" s="76">
        <f>K12</f>
        <v>3262100</v>
      </c>
      <c r="L11" s="76">
        <f>L12</f>
        <v>0</v>
      </c>
      <c r="M11" s="131">
        <f>M12</f>
        <v>0</v>
      </c>
    </row>
    <row r="12" spans="1:1024" ht="37.5">
      <c r="B12" s="111"/>
      <c r="C12" s="37" t="s">
        <v>319</v>
      </c>
      <c r="D12" s="127">
        <v>901</v>
      </c>
      <c r="E12" s="132" t="s">
        <v>15</v>
      </c>
      <c r="F12" s="132" t="s">
        <v>19</v>
      </c>
      <c r="G12" s="81">
        <v>9900000000</v>
      </c>
      <c r="H12" s="82"/>
      <c r="I12" s="130">
        <f t="shared" si="0"/>
        <v>9212600</v>
      </c>
      <c r="J12" s="130">
        <f>J13+J16</f>
        <v>5950500</v>
      </c>
      <c r="K12" s="76">
        <f>K13+K16</f>
        <v>3262100</v>
      </c>
      <c r="L12" s="76">
        <f>L13+L16</f>
        <v>0</v>
      </c>
      <c r="M12" s="131">
        <f>M13+M16</f>
        <v>0</v>
      </c>
    </row>
    <row r="13" spans="1:1024" ht="56.25">
      <c r="B13" s="111"/>
      <c r="C13" s="37" t="s">
        <v>327</v>
      </c>
      <c r="D13" s="127">
        <v>901</v>
      </c>
      <c r="E13" s="132" t="s">
        <v>15</v>
      </c>
      <c r="F13" s="132" t="s">
        <v>19</v>
      </c>
      <c r="G13" s="81">
        <v>9910000000</v>
      </c>
      <c r="H13" s="82"/>
      <c r="I13" s="130">
        <f t="shared" si="0"/>
        <v>3048500</v>
      </c>
      <c r="J13" s="130">
        <f t="shared" ref="J13:M14" si="1">J14</f>
        <v>1974200</v>
      </c>
      <c r="K13" s="76">
        <f t="shared" si="1"/>
        <v>1074300</v>
      </c>
      <c r="L13" s="76">
        <f t="shared" si="1"/>
        <v>0</v>
      </c>
      <c r="M13" s="131">
        <f t="shared" si="1"/>
        <v>0</v>
      </c>
    </row>
    <row r="14" spans="1:1024" ht="37.5">
      <c r="B14" s="111"/>
      <c r="C14" s="37" t="s">
        <v>97</v>
      </c>
      <c r="D14" s="127">
        <v>901</v>
      </c>
      <c r="E14" s="132" t="s">
        <v>15</v>
      </c>
      <c r="F14" s="132" t="s">
        <v>19</v>
      </c>
      <c r="G14" s="81">
        <v>9910000190</v>
      </c>
      <c r="H14" s="82"/>
      <c r="I14" s="130">
        <f t="shared" si="0"/>
        <v>3048500</v>
      </c>
      <c r="J14" s="130">
        <f t="shared" si="1"/>
        <v>1974200</v>
      </c>
      <c r="K14" s="76">
        <f t="shared" si="1"/>
        <v>1074300</v>
      </c>
      <c r="L14" s="76">
        <f t="shared" si="1"/>
        <v>0</v>
      </c>
      <c r="M14" s="131">
        <f t="shared" si="1"/>
        <v>0</v>
      </c>
    </row>
    <row r="15" spans="1:1024" ht="75">
      <c r="B15" s="111"/>
      <c r="C15" s="37" t="s">
        <v>98</v>
      </c>
      <c r="D15" s="127" t="s">
        <v>348</v>
      </c>
      <c r="E15" s="132" t="s">
        <v>15</v>
      </c>
      <c r="F15" s="132" t="s">
        <v>19</v>
      </c>
      <c r="G15" s="81">
        <v>9910000190</v>
      </c>
      <c r="H15" s="82" t="s">
        <v>99</v>
      </c>
      <c r="I15" s="130">
        <f t="shared" si="0"/>
        <v>3048500</v>
      </c>
      <c r="J15" s="130">
        <v>1974200</v>
      </c>
      <c r="K15" s="76">
        <v>1074300</v>
      </c>
      <c r="L15" s="76"/>
      <c r="M15" s="131"/>
    </row>
    <row r="16" spans="1:1024" ht="56.25">
      <c r="B16" s="111"/>
      <c r="C16" s="37" t="s">
        <v>328</v>
      </c>
      <c r="D16" s="127" t="s">
        <v>348</v>
      </c>
      <c r="E16" s="132" t="s">
        <v>15</v>
      </c>
      <c r="F16" s="132" t="s">
        <v>19</v>
      </c>
      <c r="G16" s="81">
        <v>9920000000</v>
      </c>
      <c r="H16" s="82"/>
      <c r="I16" s="130">
        <f t="shared" si="0"/>
        <v>6164100</v>
      </c>
      <c r="J16" s="130">
        <f>J17</f>
        <v>3976300</v>
      </c>
      <c r="K16" s="76">
        <f>K17</f>
        <v>2187800</v>
      </c>
      <c r="L16" s="76">
        <f>L17</f>
        <v>0</v>
      </c>
      <c r="M16" s="131">
        <f>M17</f>
        <v>0</v>
      </c>
    </row>
    <row r="17" spans="1:1024" ht="37.5">
      <c r="B17" s="111"/>
      <c r="C17" s="37" t="s">
        <v>97</v>
      </c>
      <c r="D17" s="127" t="s">
        <v>348</v>
      </c>
      <c r="E17" s="132" t="s">
        <v>349</v>
      </c>
      <c r="F17" s="132" t="s">
        <v>19</v>
      </c>
      <c r="G17" s="81">
        <v>9920000190</v>
      </c>
      <c r="H17" s="82"/>
      <c r="I17" s="130">
        <f t="shared" si="0"/>
        <v>6164100</v>
      </c>
      <c r="J17" s="130">
        <f>J18+J19</f>
        <v>3976300</v>
      </c>
      <c r="K17" s="76">
        <f>K18+K19</f>
        <v>2187800</v>
      </c>
      <c r="L17" s="76">
        <f>L18+L19</f>
        <v>0</v>
      </c>
      <c r="M17" s="131">
        <f>M18+M19</f>
        <v>0</v>
      </c>
    </row>
    <row r="18" spans="1:1024" ht="75">
      <c r="B18" s="111"/>
      <c r="C18" s="37" t="s">
        <v>98</v>
      </c>
      <c r="D18" s="127">
        <v>901</v>
      </c>
      <c r="E18" s="132" t="s">
        <v>15</v>
      </c>
      <c r="F18" s="132" t="s">
        <v>19</v>
      </c>
      <c r="G18" s="81">
        <v>9920000190</v>
      </c>
      <c r="H18" s="82" t="s">
        <v>99</v>
      </c>
      <c r="I18" s="130">
        <f t="shared" si="0"/>
        <v>6159100</v>
      </c>
      <c r="J18" s="130">
        <v>3972500</v>
      </c>
      <c r="K18" s="76">
        <v>2186600</v>
      </c>
      <c r="L18" s="76"/>
      <c r="M18" s="131"/>
    </row>
    <row r="19" spans="1:1024">
      <c r="B19" s="111"/>
      <c r="C19" s="37" t="s">
        <v>104</v>
      </c>
      <c r="D19" s="127" t="s">
        <v>348</v>
      </c>
      <c r="E19" s="132" t="s">
        <v>15</v>
      </c>
      <c r="F19" s="132" t="s">
        <v>19</v>
      </c>
      <c r="G19" s="81">
        <v>9920000190</v>
      </c>
      <c r="H19" s="82" t="s">
        <v>105</v>
      </c>
      <c r="I19" s="130">
        <f t="shared" si="0"/>
        <v>5000</v>
      </c>
      <c r="J19" s="130">
        <v>3800</v>
      </c>
      <c r="K19" s="76">
        <v>1200</v>
      </c>
      <c r="L19" s="76"/>
      <c r="M19" s="131"/>
    </row>
    <row r="20" spans="1:1024">
      <c r="B20" s="111"/>
      <c r="C20" s="37" t="s">
        <v>30</v>
      </c>
      <c r="D20" s="127" t="s">
        <v>348</v>
      </c>
      <c r="E20" s="132" t="s">
        <v>15</v>
      </c>
      <c r="F20" s="132" t="s">
        <v>31</v>
      </c>
      <c r="G20" s="81"/>
      <c r="H20" s="82"/>
      <c r="I20" s="130">
        <f t="shared" si="0"/>
        <v>770000</v>
      </c>
      <c r="J20" s="130">
        <f t="shared" ref="J20:M23" si="2">J21</f>
        <v>1400000</v>
      </c>
      <c r="K20" s="76">
        <f t="shared" si="2"/>
        <v>-630000</v>
      </c>
      <c r="L20" s="76">
        <f t="shared" si="2"/>
        <v>0</v>
      </c>
      <c r="M20" s="131">
        <f t="shared" si="2"/>
        <v>0</v>
      </c>
      <c r="N20" s="134"/>
    </row>
    <row r="21" spans="1:1024" ht="37.5">
      <c r="B21" s="111"/>
      <c r="C21" s="37" t="s">
        <v>95</v>
      </c>
      <c r="D21" s="127" t="s">
        <v>348</v>
      </c>
      <c r="E21" s="132" t="s">
        <v>15</v>
      </c>
      <c r="F21" s="132" t="s">
        <v>31</v>
      </c>
      <c r="G21" s="81">
        <v>500000000</v>
      </c>
      <c r="H21" s="82"/>
      <c r="I21" s="130">
        <f t="shared" si="0"/>
        <v>770000</v>
      </c>
      <c r="J21" s="130">
        <f t="shared" si="2"/>
        <v>1400000</v>
      </c>
      <c r="K21" s="76">
        <f t="shared" si="2"/>
        <v>-630000</v>
      </c>
      <c r="L21" s="76">
        <f t="shared" si="2"/>
        <v>0</v>
      </c>
      <c r="M21" s="131">
        <f t="shared" si="2"/>
        <v>0</v>
      </c>
    </row>
    <row r="22" spans="1:1024" ht="37.5">
      <c r="B22" s="111"/>
      <c r="C22" s="37" t="s">
        <v>114</v>
      </c>
      <c r="D22" s="127" t="s">
        <v>348</v>
      </c>
      <c r="E22" s="132" t="s">
        <v>15</v>
      </c>
      <c r="F22" s="132" t="s">
        <v>31</v>
      </c>
      <c r="G22" s="81">
        <v>5030000000</v>
      </c>
      <c r="H22" s="82"/>
      <c r="I22" s="130">
        <f t="shared" si="0"/>
        <v>770000</v>
      </c>
      <c r="J22" s="130">
        <f t="shared" si="2"/>
        <v>1400000</v>
      </c>
      <c r="K22" s="76">
        <f t="shared" si="2"/>
        <v>-630000</v>
      </c>
      <c r="L22" s="76">
        <f t="shared" si="2"/>
        <v>0</v>
      </c>
      <c r="M22" s="131">
        <f t="shared" si="2"/>
        <v>0</v>
      </c>
    </row>
    <row r="23" spans="1:1024" ht="37.5">
      <c r="B23" s="111"/>
      <c r="C23" s="37" t="s">
        <v>115</v>
      </c>
      <c r="D23" s="127" t="s">
        <v>348</v>
      </c>
      <c r="E23" s="132" t="s">
        <v>15</v>
      </c>
      <c r="F23" s="132" t="s">
        <v>31</v>
      </c>
      <c r="G23" s="81">
        <v>5030010030</v>
      </c>
      <c r="H23" s="82"/>
      <c r="I23" s="130">
        <f t="shared" si="0"/>
        <v>770000</v>
      </c>
      <c r="J23" s="130">
        <f t="shared" si="2"/>
        <v>1400000</v>
      </c>
      <c r="K23" s="76">
        <f t="shared" si="2"/>
        <v>-630000</v>
      </c>
      <c r="L23" s="76">
        <f t="shared" si="2"/>
        <v>0</v>
      </c>
      <c r="M23" s="131">
        <f t="shared" si="2"/>
        <v>0</v>
      </c>
    </row>
    <row r="24" spans="1:1024" ht="37.5">
      <c r="B24" s="111"/>
      <c r="C24" s="37" t="s">
        <v>101</v>
      </c>
      <c r="D24" s="127" t="s">
        <v>348</v>
      </c>
      <c r="E24" s="132" t="s">
        <v>15</v>
      </c>
      <c r="F24" s="132" t="s">
        <v>31</v>
      </c>
      <c r="G24" s="81">
        <v>5030010030</v>
      </c>
      <c r="H24" s="82" t="s">
        <v>102</v>
      </c>
      <c r="I24" s="130">
        <f t="shared" si="0"/>
        <v>770000</v>
      </c>
      <c r="J24" s="130">
        <v>1400000</v>
      </c>
      <c r="K24" s="76">
        <v>-630000</v>
      </c>
      <c r="L24" s="76"/>
      <c r="M24" s="131"/>
    </row>
    <row r="25" spans="1:1024" s="110" customFormat="1" ht="56.25">
      <c r="A25" s="109"/>
      <c r="B25" s="111" t="s">
        <v>33</v>
      </c>
      <c r="C25" s="28" t="s">
        <v>350</v>
      </c>
      <c r="D25" s="135" t="s">
        <v>351</v>
      </c>
      <c r="E25" s="136"/>
      <c r="F25" s="136"/>
      <c r="G25" s="87"/>
      <c r="H25" s="88"/>
      <c r="I25" s="125">
        <f t="shared" si="0"/>
        <v>762837000</v>
      </c>
      <c r="J25" s="125">
        <f>J26+J100+J140+J171+J201+J226</f>
        <v>522783500</v>
      </c>
      <c r="K25" s="125">
        <f>K26+K100+K140+K171+K201+K226</f>
        <v>54130500</v>
      </c>
      <c r="L25" s="74">
        <f>L26+L100+L140+L171+L201+L226</f>
        <v>185923000</v>
      </c>
      <c r="M25" s="126">
        <f>M26+M100+M140+M171+M201+M226</f>
        <v>0</v>
      </c>
      <c r="ALL25" s="40"/>
      <c r="ALM25" s="40"/>
      <c r="ALN25" s="40"/>
      <c r="ALO25" s="40"/>
      <c r="ALP25" s="40"/>
      <c r="ALQ25" s="40"/>
      <c r="ALR25" s="40"/>
      <c r="ALS25" s="40"/>
      <c r="ALT25" s="40"/>
      <c r="ALU25" s="40"/>
      <c r="ALV25" s="40"/>
      <c r="ALW25" s="40"/>
      <c r="ALX25" s="40"/>
      <c r="ALY25" s="40"/>
      <c r="ALZ25" s="40"/>
      <c r="AMA25" s="40"/>
      <c r="AMB25" s="40"/>
      <c r="AMC25" s="40"/>
      <c r="AMD25" s="40"/>
      <c r="AME25" s="40"/>
      <c r="AMF25" s="40"/>
      <c r="AMG25" s="40"/>
      <c r="AMH25" s="40"/>
      <c r="AMI25" s="40"/>
      <c r="AMJ25"/>
    </row>
    <row r="26" spans="1:1024">
      <c r="B26" s="111"/>
      <c r="C26" s="37" t="s">
        <v>14</v>
      </c>
      <c r="D26" s="127" t="s">
        <v>351</v>
      </c>
      <c r="E26" s="132" t="s">
        <v>15</v>
      </c>
      <c r="F26" s="132" t="s">
        <v>81</v>
      </c>
      <c r="G26" s="81"/>
      <c r="H26" s="82"/>
      <c r="I26" s="130">
        <f t="shared" si="0"/>
        <v>359865100</v>
      </c>
      <c r="J26" s="130">
        <f>J27+J32+J50+J55+J46</f>
        <v>239923300</v>
      </c>
      <c r="K26" s="76">
        <f>K27+K32+K50+K55+K46</f>
        <v>119941800</v>
      </c>
      <c r="L26" s="76">
        <f>L27+L32+L50+L55+L46</f>
        <v>0</v>
      </c>
      <c r="M26" s="131">
        <f>M27+M32+M50+M55+M46</f>
        <v>0</v>
      </c>
    </row>
    <row r="27" spans="1:1024" ht="37.5">
      <c r="B27" s="111"/>
      <c r="C27" s="37" t="s">
        <v>16</v>
      </c>
      <c r="D27" s="127" t="s">
        <v>351</v>
      </c>
      <c r="E27" s="132" t="s">
        <v>15</v>
      </c>
      <c r="F27" s="132" t="s">
        <v>17</v>
      </c>
      <c r="G27" s="81"/>
      <c r="H27" s="82"/>
      <c r="I27" s="130">
        <f t="shared" si="0"/>
        <v>3342000</v>
      </c>
      <c r="J27" s="130">
        <f t="shared" ref="J27:M30" si="3">J28</f>
        <v>2171800</v>
      </c>
      <c r="K27" s="76">
        <f t="shared" si="3"/>
        <v>1170200</v>
      </c>
      <c r="L27" s="76">
        <f t="shared" si="3"/>
        <v>0</v>
      </c>
      <c r="M27" s="131">
        <f t="shared" si="3"/>
        <v>0</v>
      </c>
    </row>
    <row r="28" spans="1:1024" ht="37.5">
      <c r="B28" s="111"/>
      <c r="C28" s="37" t="s">
        <v>95</v>
      </c>
      <c r="D28" s="127" t="s">
        <v>351</v>
      </c>
      <c r="E28" s="132" t="s">
        <v>15</v>
      </c>
      <c r="F28" s="132" t="s">
        <v>17</v>
      </c>
      <c r="G28" s="81">
        <v>5000000000</v>
      </c>
      <c r="H28" s="82"/>
      <c r="I28" s="130">
        <f t="shared" si="0"/>
        <v>3342000</v>
      </c>
      <c r="J28" s="130">
        <f t="shared" si="3"/>
        <v>2171800</v>
      </c>
      <c r="K28" s="76">
        <f t="shared" si="3"/>
        <v>1170200</v>
      </c>
      <c r="L28" s="76">
        <f t="shared" si="3"/>
        <v>0</v>
      </c>
      <c r="M28" s="131">
        <f t="shared" si="3"/>
        <v>0</v>
      </c>
    </row>
    <row r="29" spans="1:1024" ht="37.5">
      <c r="B29" s="111"/>
      <c r="C29" s="37" t="s">
        <v>96</v>
      </c>
      <c r="D29" s="127" t="s">
        <v>351</v>
      </c>
      <c r="E29" s="132" t="s">
        <v>15</v>
      </c>
      <c r="F29" s="132" t="s">
        <v>17</v>
      </c>
      <c r="G29" s="81">
        <v>5010000000</v>
      </c>
      <c r="H29" s="82"/>
      <c r="I29" s="130">
        <f t="shared" si="0"/>
        <v>3342000</v>
      </c>
      <c r="J29" s="130">
        <f t="shared" si="3"/>
        <v>2171800</v>
      </c>
      <c r="K29" s="76">
        <f t="shared" si="3"/>
        <v>1170200</v>
      </c>
      <c r="L29" s="76">
        <f t="shared" si="3"/>
        <v>0</v>
      </c>
      <c r="M29" s="131">
        <f t="shared" si="3"/>
        <v>0</v>
      </c>
    </row>
    <row r="30" spans="1:1024" ht="37.5">
      <c r="B30" s="111"/>
      <c r="C30" s="90" t="s">
        <v>97</v>
      </c>
      <c r="D30" s="127" t="s">
        <v>351</v>
      </c>
      <c r="E30" s="132" t="s">
        <v>15</v>
      </c>
      <c r="F30" s="132" t="s">
        <v>17</v>
      </c>
      <c r="G30" s="81">
        <v>5010000190</v>
      </c>
      <c r="H30" s="82"/>
      <c r="I30" s="130">
        <f t="shared" si="0"/>
        <v>3342000</v>
      </c>
      <c r="J30" s="130">
        <f t="shared" si="3"/>
        <v>2171800</v>
      </c>
      <c r="K30" s="76">
        <f t="shared" si="3"/>
        <v>1170200</v>
      </c>
      <c r="L30" s="76">
        <f t="shared" si="3"/>
        <v>0</v>
      </c>
      <c r="M30" s="131">
        <f t="shared" si="3"/>
        <v>0</v>
      </c>
    </row>
    <row r="31" spans="1:1024" ht="75.599999999999994" customHeight="1">
      <c r="B31" s="111"/>
      <c r="C31" s="37" t="s">
        <v>98</v>
      </c>
      <c r="D31" s="127" t="s">
        <v>351</v>
      </c>
      <c r="E31" s="132" t="s">
        <v>15</v>
      </c>
      <c r="F31" s="132" t="s">
        <v>17</v>
      </c>
      <c r="G31" s="81">
        <v>5010000190</v>
      </c>
      <c r="H31" s="82" t="s">
        <v>99</v>
      </c>
      <c r="I31" s="130">
        <f t="shared" si="0"/>
        <v>3342000</v>
      </c>
      <c r="J31" s="130">
        <v>2171800</v>
      </c>
      <c r="K31" s="76">
        <v>1170200</v>
      </c>
      <c r="L31" s="76"/>
      <c r="M31" s="131"/>
    </row>
    <row r="32" spans="1:1024" ht="56.25">
      <c r="B32" s="111"/>
      <c r="C32" s="37" t="s">
        <v>352</v>
      </c>
      <c r="D32" s="127" t="s">
        <v>351</v>
      </c>
      <c r="E32" s="132" t="s">
        <v>15</v>
      </c>
      <c r="F32" s="132" t="s">
        <v>22</v>
      </c>
      <c r="G32" s="81"/>
      <c r="H32" s="82"/>
      <c r="I32" s="130">
        <f t="shared" si="0"/>
        <v>105951400</v>
      </c>
      <c r="J32" s="130">
        <f t="shared" ref="J32:M33" si="4">J33</f>
        <v>76239500</v>
      </c>
      <c r="K32" s="76">
        <f t="shared" si="4"/>
        <v>29711900</v>
      </c>
      <c r="L32" s="76">
        <f t="shared" si="4"/>
        <v>0</v>
      </c>
      <c r="M32" s="131">
        <f t="shared" si="4"/>
        <v>0</v>
      </c>
    </row>
    <row r="33" spans="2:13" ht="37.5">
      <c r="B33" s="111"/>
      <c r="C33" s="37" t="s">
        <v>95</v>
      </c>
      <c r="D33" s="127" t="s">
        <v>351</v>
      </c>
      <c r="E33" s="132" t="s">
        <v>15</v>
      </c>
      <c r="F33" s="132" t="s">
        <v>22</v>
      </c>
      <c r="G33" s="81">
        <v>5000000000</v>
      </c>
      <c r="H33" s="82"/>
      <c r="I33" s="130">
        <f t="shared" si="0"/>
        <v>105951400</v>
      </c>
      <c r="J33" s="130">
        <f t="shared" si="4"/>
        <v>76239500</v>
      </c>
      <c r="K33" s="76">
        <f t="shared" si="4"/>
        <v>29711900</v>
      </c>
      <c r="L33" s="76">
        <f t="shared" si="4"/>
        <v>0</v>
      </c>
      <c r="M33" s="131">
        <f t="shared" si="4"/>
        <v>0</v>
      </c>
    </row>
    <row r="34" spans="2:13" ht="37.5">
      <c r="B34" s="111"/>
      <c r="C34" s="37" t="s">
        <v>103</v>
      </c>
      <c r="D34" s="127" t="s">
        <v>351</v>
      </c>
      <c r="E34" s="132" t="s">
        <v>15</v>
      </c>
      <c r="F34" s="132" t="s">
        <v>22</v>
      </c>
      <c r="G34" s="81">
        <v>5020000000</v>
      </c>
      <c r="H34" s="82"/>
      <c r="I34" s="130">
        <f t="shared" si="0"/>
        <v>105951400</v>
      </c>
      <c r="J34" s="130">
        <f>J35+J38+J41+J44</f>
        <v>76239500</v>
      </c>
      <c r="K34" s="76">
        <f>K35+K38+K41+K44</f>
        <v>29711900</v>
      </c>
      <c r="L34" s="76">
        <f>L35+L38+L41+L44</f>
        <v>0</v>
      </c>
      <c r="M34" s="131">
        <f>M35+M38+M41+M44</f>
        <v>0</v>
      </c>
    </row>
    <row r="35" spans="2:13" ht="37.5">
      <c r="B35" s="111"/>
      <c r="C35" s="90" t="s">
        <v>97</v>
      </c>
      <c r="D35" s="127" t="s">
        <v>351</v>
      </c>
      <c r="E35" s="132" t="s">
        <v>15</v>
      </c>
      <c r="F35" s="132" t="s">
        <v>22</v>
      </c>
      <c r="G35" s="81">
        <v>5020000190</v>
      </c>
      <c r="H35" s="82"/>
      <c r="I35" s="130">
        <f t="shared" si="0"/>
        <v>98614900</v>
      </c>
      <c r="J35" s="130">
        <f>J36+J37</f>
        <v>68925700</v>
      </c>
      <c r="K35" s="76">
        <f>K36+K37</f>
        <v>29689200</v>
      </c>
      <c r="L35" s="76">
        <f>L36+L37</f>
        <v>0</v>
      </c>
      <c r="M35" s="131">
        <f>M36+M37</f>
        <v>0</v>
      </c>
    </row>
    <row r="36" spans="2:13" ht="75">
      <c r="B36" s="111"/>
      <c r="C36" s="37" t="s">
        <v>98</v>
      </c>
      <c r="D36" s="127" t="s">
        <v>351</v>
      </c>
      <c r="E36" s="132" t="s">
        <v>15</v>
      </c>
      <c r="F36" s="132" t="s">
        <v>22</v>
      </c>
      <c r="G36" s="81">
        <v>5020000190</v>
      </c>
      <c r="H36" s="82" t="s">
        <v>99</v>
      </c>
      <c r="I36" s="130">
        <f t="shared" si="0"/>
        <v>98614900</v>
      </c>
      <c r="J36" s="130">
        <v>68925700</v>
      </c>
      <c r="K36" s="76">
        <v>29689200</v>
      </c>
      <c r="L36" s="76"/>
      <c r="M36" s="131"/>
    </row>
    <row r="37" spans="2:13" hidden="1">
      <c r="B37" s="111"/>
      <c r="C37" s="37" t="s">
        <v>104</v>
      </c>
      <c r="D37" s="127" t="s">
        <v>351</v>
      </c>
      <c r="E37" s="132" t="s">
        <v>15</v>
      </c>
      <c r="F37" s="132" t="s">
        <v>22</v>
      </c>
      <c r="G37" s="81">
        <v>5020000190</v>
      </c>
      <c r="H37" s="82" t="s">
        <v>105</v>
      </c>
      <c r="I37" s="130">
        <f t="shared" si="0"/>
        <v>0</v>
      </c>
      <c r="J37" s="130">
        <v>0</v>
      </c>
      <c r="K37" s="76"/>
      <c r="L37" s="76"/>
      <c r="M37" s="131"/>
    </row>
    <row r="38" spans="2:13" ht="139.15" customHeight="1">
      <c r="B38" s="111"/>
      <c r="C38" s="37" t="s">
        <v>106</v>
      </c>
      <c r="D38" s="127" t="s">
        <v>351</v>
      </c>
      <c r="E38" s="132" t="s">
        <v>15</v>
      </c>
      <c r="F38" s="132" t="s">
        <v>22</v>
      </c>
      <c r="G38" s="81">
        <v>5020060870</v>
      </c>
      <c r="H38" s="82"/>
      <c r="I38" s="130">
        <f t="shared" si="0"/>
        <v>982600</v>
      </c>
      <c r="J38" s="130">
        <f>J39+J40</f>
        <v>979700</v>
      </c>
      <c r="K38" s="76">
        <f>K39+K40</f>
        <v>2900</v>
      </c>
      <c r="L38" s="76">
        <f>L39+L40</f>
        <v>0</v>
      </c>
      <c r="M38" s="131">
        <f>M39+M40</f>
        <v>0</v>
      </c>
    </row>
    <row r="39" spans="2:13" ht="75">
      <c r="B39" s="111"/>
      <c r="C39" s="37" t="s">
        <v>98</v>
      </c>
      <c r="D39" s="127" t="s">
        <v>351</v>
      </c>
      <c r="E39" s="132" t="s">
        <v>15</v>
      </c>
      <c r="F39" s="132" t="s">
        <v>22</v>
      </c>
      <c r="G39" s="81">
        <v>5020060870</v>
      </c>
      <c r="H39" s="82" t="s">
        <v>99</v>
      </c>
      <c r="I39" s="130">
        <f t="shared" si="0"/>
        <v>982600</v>
      </c>
      <c r="J39" s="130">
        <v>979700</v>
      </c>
      <c r="K39" s="76">
        <v>2900</v>
      </c>
      <c r="L39" s="76"/>
      <c r="M39" s="131"/>
    </row>
    <row r="40" spans="2:13" ht="37.5" hidden="1">
      <c r="B40" s="111"/>
      <c r="C40" s="37" t="s">
        <v>101</v>
      </c>
      <c r="D40" s="127" t="s">
        <v>351</v>
      </c>
      <c r="E40" s="132" t="s">
        <v>15</v>
      </c>
      <c r="F40" s="132" t="s">
        <v>22</v>
      </c>
      <c r="G40" s="81">
        <v>5020060870</v>
      </c>
      <c r="H40" s="82" t="s">
        <v>102</v>
      </c>
      <c r="I40" s="130">
        <f t="shared" si="0"/>
        <v>0</v>
      </c>
      <c r="J40" s="130">
        <v>0</v>
      </c>
      <c r="K40" s="76"/>
      <c r="L40" s="76"/>
      <c r="M40" s="131"/>
    </row>
    <row r="41" spans="2:13" ht="48" customHeight="1">
      <c r="B41" s="111"/>
      <c r="C41" s="37" t="s">
        <v>112</v>
      </c>
      <c r="D41" s="127" t="s">
        <v>351</v>
      </c>
      <c r="E41" s="132" t="s">
        <v>15</v>
      </c>
      <c r="F41" s="132" t="s">
        <v>22</v>
      </c>
      <c r="G41" s="81">
        <v>5020069200</v>
      </c>
      <c r="H41" s="82"/>
      <c r="I41" s="130">
        <f t="shared" si="0"/>
        <v>5371200</v>
      </c>
      <c r="J41" s="130">
        <f>J42+J43</f>
        <v>5354400</v>
      </c>
      <c r="K41" s="76">
        <f>K42+K43</f>
        <v>16800</v>
      </c>
      <c r="L41" s="76">
        <f>L42+L43</f>
        <v>0</v>
      </c>
      <c r="M41" s="131">
        <f>M42+M43</f>
        <v>0</v>
      </c>
    </row>
    <row r="42" spans="2:13" ht="75">
      <c r="B42" s="111"/>
      <c r="C42" s="37" t="s">
        <v>98</v>
      </c>
      <c r="D42" s="127" t="s">
        <v>351</v>
      </c>
      <c r="E42" s="132" t="s">
        <v>15</v>
      </c>
      <c r="F42" s="132" t="s">
        <v>22</v>
      </c>
      <c r="G42" s="81">
        <v>5020069200</v>
      </c>
      <c r="H42" s="82" t="s">
        <v>99</v>
      </c>
      <c r="I42" s="130">
        <f t="shared" si="0"/>
        <v>5271200</v>
      </c>
      <c r="J42" s="130">
        <v>5254400</v>
      </c>
      <c r="K42" s="76">
        <v>16800</v>
      </c>
      <c r="L42" s="76"/>
      <c r="M42" s="131"/>
    </row>
    <row r="43" spans="2:13" ht="37.5">
      <c r="B43" s="111"/>
      <c r="C43" s="37" t="s">
        <v>101</v>
      </c>
      <c r="D43" s="127" t="s">
        <v>351</v>
      </c>
      <c r="E43" s="132" t="s">
        <v>15</v>
      </c>
      <c r="F43" s="132" t="s">
        <v>22</v>
      </c>
      <c r="G43" s="81">
        <v>5020069200</v>
      </c>
      <c r="H43" s="82" t="s">
        <v>102</v>
      </c>
      <c r="I43" s="130">
        <f t="shared" si="0"/>
        <v>100000</v>
      </c>
      <c r="J43" s="130">
        <v>100000</v>
      </c>
      <c r="K43" s="76">
        <v>0</v>
      </c>
      <c r="L43" s="76"/>
      <c r="M43" s="131"/>
    </row>
    <row r="44" spans="2:13" ht="154.15" customHeight="1">
      <c r="B44" s="111"/>
      <c r="C44" s="37" t="s">
        <v>113</v>
      </c>
      <c r="D44" s="127" t="s">
        <v>351</v>
      </c>
      <c r="E44" s="132" t="s">
        <v>15</v>
      </c>
      <c r="F44" s="132" t="s">
        <v>22</v>
      </c>
      <c r="G44" s="81">
        <v>5020069210</v>
      </c>
      <c r="H44" s="82"/>
      <c r="I44" s="130">
        <f t="shared" si="0"/>
        <v>982700</v>
      </c>
      <c r="J44" s="130">
        <f>J45</f>
        <v>979700</v>
      </c>
      <c r="K44" s="76">
        <f>K45</f>
        <v>3000</v>
      </c>
      <c r="L44" s="76">
        <f>L45</f>
        <v>0</v>
      </c>
      <c r="M44" s="131">
        <f>M45</f>
        <v>0</v>
      </c>
    </row>
    <row r="45" spans="2:13" ht="75">
      <c r="B45" s="111"/>
      <c r="C45" s="37" t="s">
        <v>98</v>
      </c>
      <c r="D45" s="127" t="s">
        <v>351</v>
      </c>
      <c r="E45" s="132" t="s">
        <v>15</v>
      </c>
      <c r="F45" s="132" t="s">
        <v>22</v>
      </c>
      <c r="G45" s="81">
        <v>5020069210</v>
      </c>
      <c r="H45" s="82" t="s">
        <v>99</v>
      </c>
      <c r="I45" s="130">
        <f t="shared" si="0"/>
        <v>982700</v>
      </c>
      <c r="J45" s="130">
        <v>979700</v>
      </c>
      <c r="K45" s="76">
        <v>3000</v>
      </c>
      <c r="L45" s="76"/>
      <c r="M45" s="131"/>
    </row>
    <row r="46" spans="2:13">
      <c r="B46" s="111"/>
      <c r="C46" s="37" t="s">
        <v>23</v>
      </c>
      <c r="D46" s="127" t="s">
        <v>351</v>
      </c>
      <c r="E46" s="132" t="s">
        <v>15</v>
      </c>
      <c r="F46" s="132" t="s">
        <v>24</v>
      </c>
      <c r="G46" s="81"/>
      <c r="H46" s="82"/>
      <c r="I46" s="130">
        <f t="shared" si="0"/>
        <v>83300</v>
      </c>
      <c r="J46" s="130">
        <f t="shared" ref="J46:M48" si="5">J47</f>
        <v>83300</v>
      </c>
      <c r="K46" s="76">
        <f t="shared" si="5"/>
        <v>0</v>
      </c>
      <c r="L46" s="76">
        <f t="shared" si="5"/>
        <v>0</v>
      </c>
      <c r="M46" s="131">
        <f t="shared" si="5"/>
        <v>0</v>
      </c>
    </row>
    <row r="47" spans="2:13" ht="37.5">
      <c r="B47" s="111"/>
      <c r="C47" s="37" t="s">
        <v>319</v>
      </c>
      <c r="D47" s="127" t="s">
        <v>351</v>
      </c>
      <c r="E47" s="132" t="s">
        <v>15</v>
      </c>
      <c r="F47" s="132" t="s">
        <v>24</v>
      </c>
      <c r="G47" s="81">
        <v>9900000000</v>
      </c>
      <c r="H47" s="82"/>
      <c r="I47" s="130">
        <f t="shared" si="0"/>
        <v>83300</v>
      </c>
      <c r="J47" s="130">
        <f t="shared" si="5"/>
        <v>83300</v>
      </c>
      <c r="K47" s="76">
        <f t="shared" si="5"/>
        <v>0</v>
      </c>
      <c r="L47" s="76">
        <f t="shared" si="5"/>
        <v>0</v>
      </c>
      <c r="M47" s="131">
        <f t="shared" si="5"/>
        <v>0</v>
      </c>
    </row>
    <row r="48" spans="2:13" ht="57.95" customHeight="1">
      <c r="B48" s="111"/>
      <c r="C48" s="37" t="s">
        <v>324</v>
      </c>
      <c r="D48" s="127" t="s">
        <v>351</v>
      </c>
      <c r="E48" s="132" t="s">
        <v>15</v>
      </c>
      <c r="F48" s="132" t="s">
        <v>24</v>
      </c>
      <c r="G48" s="81">
        <v>9900051200</v>
      </c>
      <c r="H48" s="82"/>
      <c r="I48" s="130">
        <f t="shared" si="0"/>
        <v>83300</v>
      </c>
      <c r="J48" s="130">
        <f t="shared" si="5"/>
        <v>83300</v>
      </c>
      <c r="K48" s="76">
        <f t="shared" si="5"/>
        <v>0</v>
      </c>
      <c r="L48" s="76">
        <f t="shared" si="5"/>
        <v>0</v>
      </c>
      <c r="M48" s="131">
        <f t="shared" si="5"/>
        <v>0</v>
      </c>
    </row>
    <row r="49" spans="2:14" ht="37.5">
      <c r="B49" s="111"/>
      <c r="C49" s="37" t="s">
        <v>101</v>
      </c>
      <c r="D49" s="127" t="s">
        <v>351</v>
      </c>
      <c r="E49" s="132" t="s">
        <v>15</v>
      </c>
      <c r="F49" s="132" t="s">
        <v>24</v>
      </c>
      <c r="G49" s="81">
        <v>9900051200</v>
      </c>
      <c r="H49" s="82" t="s">
        <v>102</v>
      </c>
      <c r="I49" s="130">
        <f t="shared" si="0"/>
        <v>83300</v>
      </c>
      <c r="J49" s="130">
        <v>83300</v>
      </c>
      <c r="K49" s="76">
        <v>0</v>
      </c>
      <c r="L49" s="76">
        <v>0</v>
      </c>
      <c r="M49" s="131">
        <v>0</v>
      </c>
    </row>
    <row r="50" spans="2:14">
      <c r="B50" s="111"/>
      <c r="C50" s="37" t="s">
        <v>27</v>
      </c>
      <c r="D50" s="127" t="s">
        <v>351</v>
      </c>
      <c r="E50" s="132" t="s">
        <v>15</v>
      </c>
      <c r="F50" s="132" t="s">
        <v>28</v>
      </c>
      <c r="G50" s="81"/>
      <c r="H50" s="82"/>
      <c r="I50" s="130">
        <f t="shared" si="0"/>
        <v>3000000</v>
      </c>
      <c r="J50" s="130">
        <f t="shared" ref="J50:M53" si="6">J51</f>
        <v>5000000</v>
      </c>
      <c r="K50" s="76">
        <f t="shared" si="6"/>
        <v>-2000000</v>
      </c>
      <c r="L50" s="76">
        <f t="shared" si="6"/>
        <v>0</v>
      </c>
      <c r="M50" s="131">
        <f t="shared" si="6"/>
        <v>0</v>
      </c>
    </row>
    <row r="51" spans="2:14" ht="37.5">
      <c r="B51" s="111"/>
      <c r="C51" s="37" t="s">
        <v>319</v>
      </c>
      <c r="D51" s="127" t="s">
        <v>351</v>
      </c>
      <c r="E51" s="132" t="s">
        <v>15</v>
      </c>
      <c r="F51" s="132" t="s">
        <v>28</v>
      </c>
      <c r="G51" s="81">
        <v>9900000000</v>
      </c>
      <c r="H51" s="82"/>
      <c r="I51" s="130">
        <f t="shared" si="0"/>
        <v>3000000</v>
      </c>
      <c r="J51" s="130">
        <f t="shared" si="6"/>
        <v>5000000</v>
      </c>
      <c r="K51" s="76">
        <f t="shared" si="6"/>
        <v>-2000000</v>
      </c>
      <c r="L51" s="76">
        <f t="shared" si="6"/>
        <v>0</v>
      </c>
      <c r="M51" s="131">
        <f t="shared" si="6"/>
        <v>0</v>
      </c>
    </row>
    <row r="52" spans="2:14">
      <c r="B52" s="111"/>
      <c r="C52" s="90" t="s">
        <v>353</v>
      </c>
      <c r="D52" s="127" t="s">
        <v>351</v>
      </c>
      <c r="E52" s="132" t="s">
        <v>15</v>
      </c>
      <c r="F52" s="132" t="s">
        <v>28</v>
      </c>
      <c r="G52" s="81">
        <v>9930000000</v>
      </c>
      <c r="H52" s="82"/>
      <c r="I52" s="130">
        <f t="shared" si="0"/>
        <v>3000000</v>
      </c>
      <c r="J52" s="130">
        <f t="shared" si="6"/>
        <v>5000000</v>
      </c>
      <c r="K52" s="76">
        <f t="shared" si="6"/>
        <v>-2000000</v>
      </c>
      <c r="L52" s="76">
        <f t="shared" si="6"/>
        <v>0</v>
      </c>
      <c r="M52" s="131">
        <f t="shared" si="6"/>
        <v>0</v>
      </c>
    </row>
    <row r="53" spans="2:14">
      <c r="B53" s="111"/>
      <c r="C53" s="90" t="s">
        <v>330</v>
      </c>
      <c r="D53" s="127" t="s">
        <v>351</v>
      </c>
      <c r="E53" s="132" t="s">
        <v>15</v>
      </c>
      <c r="F53" s="132" t="s">
        <v>28</v>
      </c>
      <c r="G53" s="81">
        <v>9930020590</v>
      </c>
      <c r="H53" s="82"/>
      <c r="I53" s="130">
        <f t="shared" si="0"/>
        <v>3000000</v>
      </c>
      <c r="J53" s="130">
        <f t="shared" si="6"/>
        <v>5000000</v>
      </c>
      <c r="K53" s="76">
        <f t="shared" si="6"/>
        <v>-2000000</v>
      </c>
      <c r="L53" s="76">
        <f t="shared" si="6"/>
        <v>0</v>
      </c>
      <c r="M53" s="131">
        <f t="shared" si="6"/>
        <v>0</v>
      </c>
    </row>
    <row r="54" spans="2:14">
      <c r="B54" s="111"/>
      <c r="C54" s="37" t="s">
        <v>104</v>
      </c>
      <c r="D54" s="127" t="s">
        <v>351</v>
      </c>
      <c r="E54" s="132" t="s">
        <v>15</v>
      </c>
      <c r="F54" s="132" t="s">
        <v>28</v>
      </c>
      <c r="G54" s="81">
        <v>9930020590</v>
      </c>
      <c r="H54" s="82" t="s">
        <v>105</v>
      </c>
      <c r="I54" s="130">
        <f t="shared" si="0"/>
        <v>3000000</v>
      </c>
      <c r="J54" s="130">
        <v>5000000</v>
      </c>
      <c r="K54" s="76">
        <v>-2000000</v>
      </c>
      <c r="L54" s="76">
        <v>0</v>
      </c>
      <c r="M54" s="131">
        <v>0</v>
      </c>
    </row>
    <row r="55" spans="2:14">
      <c r="B55" s="111"/>
      <c r="C55" s="37" t="s">
        <v>30</v>
      </c>
      <c r="D55" s="127" t="s">
        <v>351</v>
      </c>
      <c r="E55" s="132" t="s">
        <v>15</v>
      </c>
      <c r="F55" s="132" t="s">
        <v>31</v>
      </c>
      <c r="G55" s="81"/>
      <c r="H55" s="82"/>
      <c r="I55" s="130">
        <f t="shared" si="0"/>
        <v>247488400</v>
      </c>
      <c r="J55" s="130">
        <f>J67+J92+J56+J88</f>
        <v>156428700</v>
      </c>
      <c r="K55" s="76">
        <f>K67+K92+K56+K88</f>
        <v>91059700</v>
      </c>
      <c r="L55" s="76">
        <f>L67+L92+L56+L88</f>
        <v>0</v>
      </c>
      <c r="M55" s="131">
        <f>M67+M92+M56+M88</f>
        <v>0</v>
      </c>
    </row>
    <row r="56" spans="2:14" ht="37.5">
      <c r="B56" s="111"/>
      <c r="C56" s="37" t="s">
        <v>95</v>
      </c>
      <c r="D56" s="127" t="s">
        <v>351</v>
      </c>
      <c r="E56" s="132" t="s">
        <v>15</v>
      </c>
      <c r="F56" s="132" t="s">
        <v>31</v>
      </c>
      <c r="G56" s="81">
        <v>5000000000</v>
      </c>
      <c r="H56" s="82"/>
      <c r="I56" s="130">
        <f t="shared" si="0"/>
        <v>5027000</v>
      </c>
      <c r="J56" s="130">
        <f>J57+J61+J64</f>
        <v>11500000</v>
      </c>
      <c r="K56" s="76">
        <f>K57+K61+K64</f>
        <v>-6473000</v>
      </c>
      <c r="L56" s="76">
        <f>L57+L61+L64</f>
        <v>0</v>
      </c>
      <c r="M56" s="131">
        <f>M57+M61+M64</f>
        <v>0</v>
      </c>
    </row>
    <row r="57" spans="2:14" ht="37.5">
      <c r="B57" s="111"/>
      <c r="C57" s="37" t="s">
        <v>114</v>
      </c>
      <c r="D57" s="127" t="s">
        <v>351</v>
      </c>
      <c r="E57" s="132" t="s">
        <v>15</v>
      </c>
      <c r="F57" s="132" t="s">
        <v>31</v>
      </c>
      <c r="G57" s="81">
        <v>5030000000</v>
      </c>
      <c r="H57" s="82"/>
      <c r="I57" s="130">
        <f t="shared" si="0"/>
        <v>2750000</v>
      </c>
      <c r="J57" s="130">
        <f>J58</f>
        <v>5000000</v>
      </c>
      <c r="K57" s="76">
        <f>K58</f>
        <v>-2250000</v>
      </c>
      <c r="L57" s="76">
        <f>L58</f>
        <v>0</v>
      </c>
      <c r="M57" s="131">
        <f>M58</f>
        <v>0</v>
      </c>
    </row>
    <row r="58" spans="2:14" ht="37.5">
      <c r="B58" s="111"/>
      <c r="C58" s="37" t="s">
        <v>115</v>
      </c>
      <c r="D58" s="127" t="s">
        <v>351</v>
      </c>
      <c r="E58" s="132" t="s">
        <v>15</v>
      </c>
      <c r="F58" s="132" t="s">
        <v>31</v>
      </c>
      <c r="G58" s="81">
        <v>5030010030</v>
      </c>
      <c r="H58" s="82"/>
      <c r="I58" s="130">
        <f t="shared" si="0"/>
        <v>2750000</v>
      </c>
      <c r="J58" s="130">
        <f>J59</f>
        <v>5000000</v>
      </c>
      <c r="K58" s="76">
        <f>K59+K60</f>
        <v>-2250000</v>
      </c>
      <c r="L58" s="76">
        <f>L59+L60</f>
        <v>0</v>
      </c>
      <c r="M58" s="131">
        <f>M59+M60</f>
        <v>0</v>
      </c>
      <c r="N58" s="137"/>
    </row>
    <row r="59" spans="2:14" ht="37.5">
      <c r="B59" s="111"/>
      <c r="C59" s="37" t="s">
        <v>101</v>
      </c>
      <c r="D59" s="127" t="s">
        <v>351</v>
      </c>
      <c r="E59" s="132" t="s">
        <v>15</v>
      </c>
      <c r="F59" s="132" t="s">
        <v>31</v>
      </c>
      <c r="G59" s="81">
        <v>5030010030</v>
      </c>
      <c r="H59" s="82" t="s">
        <v>102</v>
      </c>
      <c r="I59" s="130">
        <f t="shared" si="0"/>
        <v>750000</v>
      </c>
      <c r="J59" s="130">
        <v>5000000</v>
      </c>
      <c r="K59" s="76">
        <v>-4250000</v>
      </c>
      <c r="L59" s="76"/>
      <c r="M59" s="131"/>
    </row>
    <row r="60" spans="2:14">
      <c r="B60" s="111"/>
      <c r="C60" s="37" t="s">
        <v>104</v>
      </c>
      <c r="D60" s="127" t="s">
        <v>351</v>
      </c>
      <c r="E60" s="132" t="s">
        <v>15</v>
      </c>
      <c r="F60" s="132" t="s">
        <v>31</v>
      </c>
      <c r="G60" s="81">
        <v>5030010030</v>
      </c>
      <c r="H60" s="82" t="s">
        <v>105</v>
      </c>
      <c r="I60" s="130">
        <f t="shared" si="0"/>
        <v>2000000</v>
      </c>
      <c r="J60" s="130">
        <v>0</v>
      </c>
      <c r="K60" s="76">
        <v>2000000</v>
      </c>
      <c r="L60" s="76"/>
      <c r="M60" s="131"/>
    </row>
    <row r="61" spans="2:14" ht="37.5">
      <c r="B61" s="111"/>
      <c r="C61" s="37" t="s">
        <v>116</v>
      </c>
      <c r="D61" s="127" t="s">
        <v>351</v>
      </c>
      <c r="E61" s="132" t="s">
        <v>15</v>
      </c>
      <c r="F61" s="132" t="s">
        <v>31</v>
      </c>
      <c r="G61" s="81">
        <v>5040000000</v>
      </c>
      <c r="H61" s="82"/>
      <c r="I61" s="130">
        <f t="shared" si="0"/>
        <v>550000</v>
      </c>
      <c r="J61" s="130">
        <f t="shared" ref="J61:M62" si="7">J62</f>
        <v>1500000</v>
      </c>
      <c r="K61" s="76">
        <f t="shared" si="7"/>
        <v>-950000</v>
      </c>
      <c r="L61" s="76">
        <f t="shared" si="7"/>
        <v>0</v>
      </c>
      <c r="M61" s="131">
        <f t="shared" si="7"/>
        <v>0</v>
      </c>
    </row>
    <row r="62" spans="2:14">
      <c r="B62" s="111"/>
      <c r="C62" s="37" t="s">
        <v>117</v>
      </c>
      <c r="D62" s="127" t="s">
        <v>351</v>
      </c>
      <c r="E62" s="132" t="s">
        <v>15</v>
      </c>
      <c r="F62" s="132" t="s">
        <v>31</v>
      </c>
      <c r="G62" s="81">
        <v>5040010560</v>
      </c>
      <c r="H62" s="82"/>
      <c r="I62" s="130">
        <f t="shared" si="0"/>
        <v>550000</v>
      </c>
      <c r="J62" s="130">
        <f t="shared" si="7"/>
        <v>1500000</v>
      </c>
      <c r="K62" s="76">
        <f t="shared" si="7"/>
        <v>-950000</v>
      </c>
      <c r="L62" s="76">
        <f t="shared" si="7"/>
        <v>0</v>
      </c>
      <c r="M62" s="131">
        <f t="shared" si="7"/>
        <v>0</v>
      </c>
    </row>
    <row r="63" spans="2:14" ht="37.5">
      <c r="B63" s="111"/>
      <c r="C63" s="37" t="s">
        <v>101</v>
      </c>
      <c r="D63" s="127" t="s">
        <v>351</v>
      </c>
      <c r="E63" s="132" t="s">
        <v>15</v>
      </c>
      <c r="F63" s="132" t="s">
        <v>31</v>
      </c>
      <c r="G63" s="81">
        <v>5040010560</v>
      </c>
      <c r="H63" s="82" t="s">
        <v>102</v>
      </c>
      <c r="I63" s="130">
        <f t="shared" si="0"/>
        <v>550000</v>
      </c>
      <c r="J63" s="130">
        <v>1500000</v>
      </c>
      <c r="K63" s="76">
        <v>-950000</v>
      </c>
      <c r="L63" s="76"/>
      <c r="M63" s="131"/>
    </row>
    <row r="64" spans="2:14" ht="37.5">
      <c r="B64" s="111"/>
      <c r="C64" s="37" t="s">
        <v>118</v>
      </c>
      <c r="D64" s="127" t="s">
        <v>351</v>
      </c>
      <c r="E64" s="132" t="s">
        <v>15</v>
      </c>
      <c r="F64" s="132" t="s">
        <v>31</v>
      </c>
      <c r="G64" s="81">
        <v>5050000000</v>
      </c>
      <c r="H64" s="82"/>
      <c r="I64" s="130">
        <f t="shared" si="0"/>
        <v>1727000</v>
      </c>
      <c r="J64" s="130">
        <f t="shared" ref="J64:M65" si="8">J65</f>
        <v>5000000</v>
      </c>
      <c r="K64" s="76">
        <f t="shared" si="8"/>
        <v>-3273000</v>
      </c>
      <c r="L64" s="76">
        <f t="shared" si="8"/>
        <v>0</v>
      </c>
      <c r="M64" s="131">
        <f t="shared" si="8"/>
        <v>0</v>
      </c>
    </row>
    <row r="65" spans="2:14" ht="37.5">
      <c r="B65" s="111"/>
      <c r="C65" s="37" t="s">
        <v>119</v>
      </c>
      <c r="D65" s="127" t="s">
        <v>351</v>
      </c>
      <c r="E65" s="132" t="s">
        <v>15</v>
      </c>
      <c r="F65" s="132" t="s">
        <v>31</v>
      </c>
      <c r="G65" s="81">
        <v>5050010780</v>
      </c>
      <c r="H65" s="82"/>
      <c r="I65" s="130">
        <f t="shared" si="0"/>
        <v>1727000</v>
      </c>
      <c r="J65" s="130">
        <f t="shared" si="8"/>
        <v>5000000</v>
      </c>
      <c r="K65" s="76">
        <f t="shared" si="8"/>
        <v>-3273000</v>
      </c>
      <c r="L65" s="76">
        <f t="shared" si="8"/>
        <v>0</v>
      </c>
      <c r="M65" s="131">
        <f t="shared" si="8"/>
        <v>0</v>
      </c>
    </row>
    <row r="66" spans="2:14" ht="37.5">
      <c r="B66" s="111"/>
      <c r="C66" s="37" t="s">
        <v>101</v>
      </c>
      <c r="D66" s="127" t="s">
        <v>351</v>
      </c>
      <c r="E66" s="132" t="s">
        <v>15</v>
      </c>
      <c r="F66" s="132" t="s">
        <v>31</v>
      </c>
      <c r="G66" s="81">
        <v>5050010780</v>
      </c>
      <c r="H66" s="82" t="s">
        <v>102</v>
      </c>
      <c r="I66" s="130">
        <f t="shared" si="0"/>
        <v>1727000</v>
      </c>
      <c r="J66" s="130">
        <v>5000000</v>
      </c>
      <c r="K66" s="76">
        <v>-3273000</v>
      </c>
      <c r="L66" s="76"/>
      <c r="M66" s="131"/>
    </row>
    <row r="67" spans="2:14" ht="37.5">
      <c r="B67" s="111"/>
      <c r="C67" s="37" t="s">
        <v>126</v>
      </c>
      <c r="D67" s="127" t="s">
        <v>351</v>
      </c>
      <c r="E67" s="132" t="s">
        <v>15</v>
      </c>
      <c r="F67" s="132" t="s">
        <v>31</v>
      </c>
      <c r="G67" s="81">
        <v>5200000000</v>
      </c>
      <c r="H67" s="82"/>
      <c r="I67" s="130">
        <f t="shared" si="0"/>
        <v>229859400</v>
      </c>
      <c r="J67" s="130">
        <f>J68+J73+J83+J78</f>
        <v>130582300</v>
      </c>
      <c r="K67" s="76">
        <f>K68+K73+K83+K78</f>
        <v>99277100</v>
      </c>
      <c r="L67" s="76">
        <f>L68+L73+L83+L78</f>
        <v>0</v>
      </c>
      <c r="M67" s="131">
        <f>M68+M73+M83+M78</f>
        <v>0</v>
      </c>
    </row>
    <row r="68" spans="2:14">
      <c r="B68" s="111"/>
      <c r="C68" s="37" t="s">
        <v>127</v>
      </c>
      <c r="D68" s="127" t="s">
        <v>351</v>
      </c>
      <c r="E68" s="132" t="s">
        <v>15</v>
      </c>
      <c r="F68" s="132" t="s">
        <v>31</v>
      </c>
      <c r="G68" s="81">
        <v>5210000000</v>
      </c>
      <c r="H68" s="82"/>
      <c r="I68" s="130">
        <f t="shared" si="0"/>
        <v>135716200</v>
      </c>
      <c r="J68" s="130">
        <f>J69</f>
        <v>84761100</v>
      </c>
      <c r="K68" s="76">
        <f>K69</f>
        <v>50955100</v>
      </c>
      <c r="L68" s="76">
        <f>L69</f>
        <v>0</v>
      </c>
      <c r="M68" s="131">
        <f>M69</f>
        <v>0</v>
      </c>
    </row>
    <row r="69" spans="2:14" ht="37.5">
      <c r="B69" s="111"/>
      <c r="C69" s="90" t="s">
        <v>128</v>
      </c>
      <c r="D69" s="127" t="s">
        <v>351</v>
      </c>
      <c r="E69" s="132" t="s">
        <v>15</v>
      </c>
      <c r="F69" s="132" t="s">
        <v>31</v>
      </c>
      <c r="G69" s="81">
        <v>5210000590</v>
      </c>
      <c r="H69" s="82"/>
      <c r="I69" s="130">
        <f t="shared" si="0"/>
        <v>135716200</v>
      </c>
      <c r="J69" s="130">
        <f>J70+J71+J72</f>
        <v>84761100</v>
      </c>
      <c r="K69" s="76">
        <f>K70+K71+K72</f>
        <v>50955100</v>
      </c>
      <c r="L69" s="76">
        <f>L70+L71+L72</f>
        <v>0</v>
      </c>
      <c r="M69" s="131">
        <f>M70+M71+M72</f>
        <v>0</v>
      </c>
    </row>
    <row r="70" spans="2:14" ht="75">
      <c r="B70" s="111"/>
      <c r="C70" s="37" t="s">
        <v>98</v>
      </c>
      <c r="D70" s="127" t="s">
        <v>351</v>
      </c>
      <c r="E70" s="132" t="s">
        <v>15</v>
      </c>
      <c r="F70" s="132" t="s">
        <v>31</v>
      </c>
      <c r="G70" s="81">
        <v>5210000590</v>
      </c>
      <c r="H70" s="82" t="s">
        <v>99</v>
      </c>
      <c r="I70" s="130">
        <f t="shared" si="0"/>
        <v>130810800</v>
      </c>
      <c r="J70" s="130">
        <v>77302800</v>
      </c>
      <c r="K70" s="76">
        <f>18493700+35014300</f>
        <v>53508000</v>
      </c>
      <c r="L70" s="76"/>
      <c r="M70" s="131"/>
      <c r="N70" s="15"/>
    </row>
    <row r="71" spans="2:14" ht="37.5">
      <c r="B71" s="111"/>
      <c r="C71" s="37" t="s">
        <v>101</v>
      </c>
      <c r="D71" s="127" t="s">
        <v>351</v>
      </c>
      <c r="E71" s="132" t="s">
        <v>15</v>
      </c>
      <c r="F71" s="132" t="s">
        <v>31</v>
      </c>
      <c r="G71" s="81">
        <v>5210000590</v>
      </c>
      <c r="H71" s="82" t="s">
        <v>102</v>
      </c>
      <c r="I71" s="130">
        <f t="shared" si="0"/>
        <v>4741400</v>
      </c>
      <c r="J71" s="130">
        <v>7333500</v>
      </c>
      <c r="K71" s="76">
        <f>-1091800-1500300</f>
        <v>-2592100</v>
      </c>
      <c r="L71" s="76"/>
      <c r="M71" s="131"/>
      <c r="N71" s="15"/>
    </row>
    <row r="72" spans="2:14">
      <c r="B72" s="111"/>
      <c r="C72" s="37" t="s">
        <v>104</v>
      </c>
      <c r="D72" s="127" t="s">
        <v>351</v>
      </c>
      <c r="E72" s="132" t="s">
        <v>15</v>
      </c>
      <c r="F72" s="132" t="s">
        <v>31</v>
      </c>
      <c r="G72" s="81">
        <v>5210000590</v>
      </c>
      <c r="H72" s="82" t="s">
        <v>105</v>
      </c>
      <c r="I72" s="130">
        <f t="shared" ref="I72:I135" si="9">SUM(J72:M72)</f>
        <v>164000</v>
      </c>
      <c r="J72" s="130">
        <v>124800</v>
      </c>
      <c r="K72" s="76">
        <f>25600+13600</f>
        <v>39200</v>
      </c>
      <c r="L72" s="76"/>
      <c r="M72" s="131"/>
    </row>
    <row r="73" spans="2:14">
      <c r="B73" s="111"/>
      <c r="C73" s="138" t="s">
        <v>129</v>
      </c>
      <c r="D73" s="127" t="s">
        <v>351</v>
      </c>
      <c r="E73" s="132" t="s">
        <v>15</v>
      </c>
      <c r="F73" s="132" t="s">
        <v>31</v>
      </c>
      <c r="G73" s="81">
        <v>5220000000</v>
      </c>
      <c r="H73" s="82"/>
      <c r="I73" s="130">
        <f t="shared" si="9"/>
        <v>48110500</v>
      </c>
      <c r="J73" s="130">
        <f>J74</f>
        <v>25470700</v>
      </c>
      <c r="K73" s="76">
        <f>K74</f>
        <v>22639800</v>
      </c>
      <c r="L73" s="76">
        <f>L74</f>
        <v>0</v>
      </c>
      <c r="M73" s="131">
        <f>M74</f>
        <v>0</v>
      </c>
    </row>
    <row r="74" spans="2:14" ht="37.5">
      <c r="B74" s="111"/>
      <c r="C74" s="90" t="s">
        <v>128</v>
      </c>
      <c r="D74" s="127" t="s">
        <v>351</v>
      </c>
      <c r="E74" s="132" t="s">
        <v>15</v>
      </c>
      <c r="F74" s="132" t="s">
        <v>31</v>
      </c>
      <c r="G74" s="81">
        <v>5220000590</v>
      </c>
      <c r="H74" s="82"/>
      <c r="I74" s="130">
        <f t="shared" si="9"/>
        <v>48110500</v>
      </c>
      <c r="J74" s="130">
        <f>J75+J76+J77</f>
        <v>25470700</v>
      </c>
      <c r="K74" s="76">
        <f>K75+K76+K77</f>
        <v>22639800</v>
      </c>
      <c r="L74" s="76">
        <f>L75+L76+L77</f>
        <v>0</v>
      </c>
      <c r="M74" s="131">
        <f>M75+M76+M77</f>
        <v>0</v>
      </c>
    </row>
    <row r="75" spans="2:14" ht="71.25" customHeight="1">
      <c r="B75" s="111"/>
      <c r="C75" s="37" t="s">
        <v>98</v>
      </c>
      <c r="D75" s="127" t="s">
        <v>351</v>
      </c>
      <c r="E75" s="132" t="s">
        <v>15</v>
      </c>
      <c r="F75" s="132" t="s">
        <v>31</v>
      </c>
      <c r="G75" s="81">
        <v>5220000590</v>
      </c>
      <c r="H75" s="82" t="s">
        <v>99</v>
      </c>
      <c r="I75" s="130">
        <f t="shared" si="9"/>
        <v>37120000</v>
      </c>
      <c r="J75" s="130">
        <v>14029500</v>
      </c>
      <c r="K75" s="76">
        <v>23090500</v>
      </c>
      <c r="L75" s="76"/>
      <c r="M75" s="131"/>
    </row>
    <row r="76" spans="2:14" ht="37.5">
      <c r="B76" s="111"/>
      <c r="C76" s="37" t="s">
        <v>101</v>
      </c>
      <c r="D76" s="127" t="s">
        <v>351</v>
      </c>
      <c r="E76" s="132" t="s">
        <v>15</v>
      </c>
      <c r="F76" s="132" t="s">
        <v>31</v>
      </c>
      <c r="G76" s="81">
        <v>5220000590</v>
      </c>
      <c r="H76" s="82" t="s">
        <v>102</v>
      </c>
      <c r="I76" s="130">
        <f t="shared" si="9"/>
        <v>10825500</v>
      </c>
      <c r="J76" s="130">
        <v>11315700</v>
      </c>
      <c r="K76" s="76">
        <v>-490200</v>
      </c>
      <c r="L76" s="76"/>
      <c r="M76" s="131"/>
    </row>
    <row r="77" spans="2:14">
      <c r="B77" s="111"/>
      <c r="C77" s="37" t="s">
        <v>104</v>
      </c>
      <c r="D77" s="127" t="s">
        <v>351</v>
      </c>
      <c r="E77" s="132" t="s">
        <v>15</v>
      </c>
      <c r="F77" s="132" t="s">
        <v>31</v>
      </c>
      <c r="G77" s="81">
        <v>5220000590</v>
      </c>
      <c r="H77" s="82" t="s">
        <v>105</v>
      </c>
      <c r="I77" s="130">
        <f t="shared" si="9"/>
        <v>165000</v>
      </c>
      <c r="J77" s="130">
        <v>125500</v>
      </c>
      <c r="K77" s="76">
        <v>39500</v>
      </c>
      <c r="L77" s="76"/>
      <c r="M77" s="131"/>
    </row>
    <row r="78" spans="2:14">
      <c r="B78" s="111"/>
      <c r="C78" s="37" t="s">
        <v>130</v>
      </c>
      <c r="D78" s="127" t="s">
        <v>351</v>
      </c>
      <c r="E78" s="132" t="s">
        <v>15</v>
      </c>
      <c r="F78" s="132" t="s">
        <v>31</v>
      </c>
      <c r="G78" s="81">
        <v>5230000000</v>
      </c>
      <c r="H78" s="82"/>
      <c r="I78" s="130">
        <f t="shared" si="9"/>
        <v>24632500</v>
      </c>
      <c r="J78" s="130">
        <f>J79</f>
        <v>5876800</v>
      </c>
      <c r="K78" s="76">
        <f>K79</f>
        <v>18755700</v>
      </c>
      <c r="L78" s="76">
        <f>L79</f>
        <v>0</v>
      </c>
      <c r="M78" s="131">
        <f>M79</f>
        <v>0</v>
      </c>
    </row>
    <row r="79" spans="2:14" ht="37.5">
      <c r="B79" s="111"/>
      <c r="C79" s="37" t="s">
        <v>128</v>
      </c>
      <c r="D79" s="127" t="s">
        <v>351</v>
      </c>
      <c r="E79" s="132" t="s">
        <v>15</v>
      </c>
      <c r="F79" s="132" t="s">
        <v>31</v>
      </c>
      <c r="G79" s="81">
        <v>5230000590</v>
      </c>
      <c r="H79" s="82"/>
      <c r="I79" s="130">
        <f t="shared" si="9"/>
        <v>24632500</v>
      </c>
      <c r="J79" s="130">
        <f>J80+J81+J82</f>
        <v>5876800</v>
      </c>
      <c r="K79" s="76">
        <f>K80+K81+K82</f>
        <v>18755700</v>
      </c>
      <c r="L79" s="76">
        <f>L80+L81+L82</f>
        <v>0</v>
      </c>
      <c r="M79" s="131">
        <f>M80+M81+M82</f>
        <v>0</v>
      </c>
    </row>
    <row r="80" spans="2:14" ht="69.2" customHeight="1">
      <c r="B80" s="111"/>
      <c r="C80" s="37" t="s">
        <v>98</v>
      </c>
      <c r="D80" s="127" t="s">
        <v>351</v>
      </c>
      <c r="E80" s="132" t="s">
        <v>15</v>
      </c>
      <c r="F80" s="132" t="s">
        <v>31</v>
      </c>
      <c r="G80" s="81">
        <v>5230000590</v>
      </c>
      <c r="H80" s="82" t="s">
        <v>99</v>
      </c>
      <c r="I80" s="130">
        <f t="shared" si="9"/>
        <v>23536400</v>
      </c>
      <c r="J80" s="130">
        <v>5311900</v>
      </c>
      <c r="K80" s="76">
        <v>18224500</v>
      </c>
      <c r="L80" s="76"/>
      <c r="M80" s="131"/>
    </row>
    <row r="81" spans="2:13" ht="37.5">
      <c r="B81" s="111"/>
      <c r="C81" s="37" t="s">
        <v>101</v>
      </c>
      <c r="D81" s="127" t="s">
        <v>351</v>
      </c>
      <c r="E81" s="132" t="s">
        <v>15</v>
      </c>
      <c r="F81" s="132" t="s">
        <v>31</v>
      </c>
      <c r="G81" s="81">
        <v>5230000590</v>
      </c>
      <c r="H81" s="82" t="s">
        <v>102</v>
      </c>
      <c r="I81" s="130">
        <f t="shared" si="9"/>
        <v>781400</v>
      </c>
      <c r="J81" s="130">
        <v>370900</v>
      </c>
      <c r="K81" s="76">
        <v>410500</v>
      </c>
      <c r="L81" s="76"/>
      <c r="M81" s="131"/>
    </row>
    <row r="82" spans="2:13">
      <c r="B82" s="111"/>
      <c r="C82" s="37" t="s">
        <v>104</v>
      </c>
      <c r="D82" s="127" t="s">
        <v>351</v>
      </c>
      <c r="E82" s="132" t="s">
        <v>15</v>
      </c>
      <c r="F82" s="132" t="s">
        <v>31</v>
      </c>
      <c r="G82" s="81">
        <v>5230000590</v>
      </c>
      <c r="H82" s="82" t="s">
        <v>105</v>
      </c>
      <c r="I82" s="130">
        <f t="shared" si="9"/>
        <v>314700</v>
      </c>
      <c r="J82" s="130">
        <v>194000</v>
      </c>
      <c r="K82" s="76">
        <v>120700</v>
      </c>
      <c r="L82" s="76"/>
      <c r="M82" s="131"/>
    </row>
    <row r="83" spans="2:13">
      <c r="B83" s="111"/>
      <c r="C83" s="37" t="s">
        <v>133</v>
      </c>
      <c r="D83" s="127" t="s">
        <v>351</v>
      </c>
      <c r="E83" s="132" t="s">
        <v>15</v>
      </c>
      <c r="F83" s="132" t="s">
        <v>31</v>
      </c>
      <c r="G83" s="81">
        <v>5260000000</v>
      </c>
      <c r="H83" s="82"/>
      <c r="I83" s="130">
        <f t="shared" si="9"/>
        <v>21400200</v>
      </c>
      <c r="J83" s="130">
        <f>+J84</f>
        <v>14473700</v>
      </c>
      <c r="K83" s="76">
        <f>+K84</f>
        <v>6926500</v>
      </c>
      <c r="L83" s="76">
        <f>+L84</f>
        <v>0</v>
      </c>
      <c r="M83" s="131">
        <f>+M84</f>
        <v>0</v>
      </c>
    </row>
    <row r="84" spans="2:13" ht="37.5">
      <c r="B84" s="111"/>
      <c r="C84" s="37" t="s">
        <v>128</v>
      </c>
      <c r="D84" s="127" t="s">
        <v>351</v>
      </c>
      <c r="E84" s="132" t="s">
        <v>15</v>
      </c>
      <c r="F84" s="132" t="s">
        <v>31</v>
      </c>
      <c r="G84" s="81">
        <v>5260000590</v>
      </c>
      <c r="H84" s="82"/>
      <c r="I84" s="130">
        <f t="shared" si="9"/>
        <v>21400200</v>
      </c>
      <c r="J84" s="130">
        <f>J85+J86+J87</f>
        <v>14473700</v>
      </c>
      <c r="K84" s="76">
        <f>K85+K86+K87</f>
        <v>6926500</v>
      </c>
      <c r="L84" s="76">
        <f>L85+L86+L87</f>
        <v>0</v>
      </c>
      <c r="M84" s="131">
        <f>M85+M86+M87</f>
        <v>0</v>
      </c>
    </row>
    <row r="85" spans="2:13" ht="75">
      <c r="B85" s="111"/>
      <c r="C85" s="37" t="s">
        <v>98</v>
      </c>
      <c r="D85" s="127" t="s">
        <v>351</v>
      </c>
      <c r="E85" s="132" t="s">
        <v>15</v>
      </c>
      <c r="F85" s="132" t="s">
        <v>31</v>
      </c>
      <c r="G85" s="81">
        <v>5260000590</v>
      </c>
      <c r="H85" s="82" t="s">
        <v>99</v>
      </c>
      <c r="I85" s="130">
        <f t="shared" si="9"/>
        <v>19500800</v>
      </c>
      <c r="J85" s="130">
        <v>12609300</v>
      </c>
      <c r="K85" s="76">
        <v>6891500</v>
      </c>
      <c r="L85" s="76"/>
      <c r="M85" s="131"/>
    </row>
    <row r="86" spans="2:13" ht="37.5">
      <c r="B86" s="111"/>
      <c r="C86" s="37" t="s">
        <v>101</v>
      </c>
      <c r="D86" s="127" t="s">
        <v>351</v>
      </c>
      <c r="E86" s="132" t="s">
        <v>15</v>
      </c>
      <c r="F86" s="132" t="s">
        <v>31</v>
      </c>
      <c r="G86" s="81">
        <v>5260000590</v>
      </c>
      <c r="H86" s="82" t="s">
        <v>102</v>
      </c>
      <c r="I86" s="130">
        <f t="shared" si="9"/>
        <v>1319400</v>
      </c>
      <c r="J86" s="130">
        <v>1420400</v>
      </c>
      <c r="K86" s="76">
        <v>-101000</v>
      </c>
      <c r="L86" s="76"/>
      <c r="M86" s="131"/>
    </row>
    <row r="87" spans="2:13">
      <c r="B87" s="111"/>
      <c r="C87" s="37" t="s">
        <v>104</v>
      </c>
      <c r="D87" s="127" t="s">
        <v>351</v>
      </c>
      <c r="E87" s="132" t="s">
        <v>15</v>
      </c>
      <c r="F87" s="132" t="s">
        <v>31</v>
      </c>
      <c r="G87" s="81">
        <v>5260000590</v>
      </c>
      <c r="H87" s="82" t="s">
        <v>105</v>
      </c>
      <c r="I87" s="130">
        <f t="shared" si="9"/>
        <v>580000</v>
      </c>
      <c r="J87" s="130">
        <v>444000</v>
      </c>
      <c r="K87" s="76">
        <v>136000</v>
      </c>
      <c r="L87" s="76"/>
      <c r="M87" s="131"/>
    </row>
    <row r="88" spans="2:13" ht="37.5">
      <c r="B88" s="111"/>
      <c r="C88" s="37" t="s">
        <v>229</v>
      </c>
      <c r="D88" s="127" t="s">
        <v>351</v>
      </c>
      <c r="E88" s="132" t="s">
        <v>15</v>
      </c>
      <c r="F88" s="132" t="s">
        <v>31</v>
      </c>
      <c r="G88" s="81">
        <v>6300000000</v>
      </c>
      <c r="H88" s="82"/>
      <c r="I88" s="130">
        <f t="shared" si="9"/>
        <v>1760000</v>
      </c>
      <c r="J88" s="130">
        <f t="shared" ref="J88:M90" si="10">J89</f>
        <v>2050000</v>
      </c>
      <c r="K88" s="76">
        <f t="shared" si="10"/>
        <v>-290000</v>
      </c>
      <c r="L88" s="76">
        <f t="shared" si="10"/>
        <v>0</v>
      </c>
      <c r="M88" s="131">
        <f t="shared" si="10"/>
        <v>0</v>
      </c>
    </row>
    <row r="89" spans="2:13" ht="56.25">
      <c r="B89" s="111"/>
      <c r="C89" s="37" t="s">
        <v>230</v>
      </c>
      <c r="D89" s="127" t="s">
        <v>351</v>
      </c>
      <c r="E89" s="132" t="s">
        <v>15</v>
      </c>
      <c r="F89" s="132" t="s">
        <v>31</v>
      </c>
      <c r="G89" s="81">
        <v>6310000000</v>
      </c>
      <c r="H89" s="82"/>
      <c r="I89" s="130">
        <f t="shared" si="9"/>
        <v>1760000</v>
      </c>
      <c r="J89" s="130">
        <f t="shared" si="10"/>
        <v>2050000</v>
      </c>
      <c r="K89" s="76">
        <f t="shared" si="10"/>
        <v>-290000</v>
      </c>
      <c r="L89" s="76">
        <f t="shared" si="10"/>
        <v>0</v>
      </c>
      <c r="M89" s="131">
        <f t="shared" si="10"/>
        <v>0</v>
      </c>
    </row>
    <row r="90" spans="2:13" ht="37.5">
      <c r="B90" s="111"/>
      <c r="C90" s="37" t="s">
        <v>231</v>
      </c>
      <c r="D90" s="127" t="s">
        <v>351</v>
      </c>
      <c r="E90" s="132" t="s">
        <v>15</v>
      </c>
      <c r="F90" s="132" t="s">
        <v>31</v>
      </c>
      <c r="G90" s="81">
        <v>6310010050</v>
      </c>
      <c r="H90" s="82"/>
      <c r="I90" s="130">
        <f t="shared" si="9"/>
        <v>1760000</v>
      </c>
      <c r="J90" s="130">
        <f t="shared" si="10"/>
        <v>2050000</v>
      </c>
      <c r="K90" s="76">
        <f t="shared" si="10"/>
        <v>-290000</v>
      </c>
      <c r="L90" s="76">
        <f t="shared" si="10"/>
        <v>0</v>
      </c>
      <c r="M90" s="131">
        <f t="shared" si="10"/>
        <v>0</v>
      </c>
    </row>
    <row r="91" spans="2:13" ht="37.5">
      <c r="B91" s="111"/>
      <c r="C91" s="37" t="s">
        <v>164</v>
      </c>
      <c r="D91" s="127" t="s">
        <v>351</v>
      </c>
      <c r="E91" s="132" t="s">
        <v>15</v>
      </c>
      <c r="F91" s="132" t="s">
        <v>31</v>
      </c>
      <c r="G91" s="81">
        <v>6310010050</v>
      </c>
      <c r="H91" s="82" t="s">
        <v>197</v>
      </c>
      <c r="I91" s="130">
        <f t="shared" si="9"/>
        <v>1760000</v>
      </c>
      <c r="J91" s="130">
        <v>2050000</v>
      </c>
      <c r="K91" s="76">
        <v>-290000</v>
      </c>
      <c r="L91" s="76"/>
      <c r="M91" s="131"/>
    </row>
    <row r="92" spans="2:13" ht="37.5">
      <c r="B92" s="111"/>
      <c r="C92" s="37" t="s">
        <v>319</v>
      </c>
      <c r="D92" s="127" t="s">
        <v>351</v>
      </c>
      <c r="E92" s="132" t="s">
        <v>15</v>
      </c>
      <c r="F92" s="132" t="s">
        <v>31</v>
      </c>
      <c r="G92" s="81">
        <v>9900000000</v>
      </c>
      <c r="H92" s="82"/>
      <c r="I92" s="130">
        <f t="shared" si="9"/>
        <v>10842000</v>
      </c>
      <c r="J92" s="130">
        <f>J95+J93+J97</f>
        <v>12296400</v>
      </c>
      <c r="K92" s="76">
        <f>K95+K93+K97</f>
        <v>-1454400</v>
      </c>
      <c r="L92" s="76">
        <f>L95+L93+L97</f>
        <v>0</v>
      </c>
      <c r="M92" s="131">
        <f>M95+M93+M97</f>
        <v>0</v>
      </c>
    </row>
    <row r="93" spans="2:13" ht="37.5">
      <c r="B93" s="111"/>
      <c r="C93" s="37" t="s">
        <v>321</v>
      </c>
      <c r="D93" s="127" t="s">
        <v>351</v>
      </c>
      <c r="E93" s="132" t="s">
        <v>15</v>
      </c>
      <c r="F93" s="132" t="s">
        <v>31</v>
      </c>
      <c r="G93" s="81">
        <v>9900010150</v>
      </c>
      <c r="H93" s="82"/>
      <c r="I93" s="130">
        <f t="shared" si="9"/>
        <v>10000000</v>
      </c>
      <c r="J93" s="130">
        <f>J94</f>
        <v>10000000</v>
      </c>
      <c r="K93" s="76">
        <f>K94</f>
        <v>0</v>
      </c>
      <c r="L93" s="76">
        <f>L94</f>
        <v>0</v>
      </c>
      <c r="M93" s="131">
        <f>M94</f>
        <v>0</v>
      </c>
    </row>
    <row r="94" spans="2:13" ht="37.5">
      <c r="B94" s="111"/>
      <c r="C94" s="37" t="s">
        <v>101</v>
      </c>
      <c r="D94" s="127" t="s">
        <v>351</v>
      </c>
      <c r="E94" s="132" t="s">
        <v>15</v>
      </c>
      <c r="F94" s="132" t="s">
        <v>31</v>
      </c>
      <c r="G94" s="81">
        <v>9900010150</v>
      </c>
      <c r="H94" s="82" t="s">
        <v>102</v>
      </c>
      <c r="I94" s="130">
        <f t="shared" si="9"/>
        <v>10000000</v>
      </c>
      <c r="J94" s="130">
        <v>10000000</v>
      </c>
      <c r="K94" s="76">
        <v>0</v>
      </c>
      <c r="L94" s="76"/>
      <c r="M94" s="131"/>
    </row>
    <row r="95" spans="2:13" hidden="1">
      <c r="B95" s="111"/>
      <c r="C95" s="37" t="s">
        <v>323</v>
      </c>
      <c r="D95" s="127" t="s">
        <v>351</v>
      </c>
      <c r="E95" s="132" t="s">
        <v>15</v>
      </c>
      <c r="F95" s="132" t="s">
        <v>31</v>
      </c>
      <c r="G95" s="81">
        <v>9900010910</v>
      </c>
      <c r="H95" s="82"/>
      <c r="I95" s="130">
        <f t="shared" si="9"/>
        <v>0</v>
      </c>
      <c r="J95" s="130">
        <f>J96</f>
        <v>765500</v>
      </c>
      <c r="K95" s="76">
        <f>K96</f>
        <v>-765500</v>
      </c>
      <c r="L95" s="76">
        <f>L96</f>
        <v>0</v>
      </c>
      <c r="M95" s="131">
        <f>M96</f>
        <v>0</v>
      </c>
    </row>
    <row r="96" spans="2:13" hidden="1">
      <c r="B96" s="111"/>
      <c r="C96" s="37" t="s">
        <v>104</v>
      </c>
      <c r="D96" s="127" t="s">
        <v>351</v>
      </c>
      <c r="E96" s="132" t="s">
        <v>15</v>
      </c>
      <c r="F96" s="132" t="s">
        <v>31</v>
      </c>
      <c r="G96" s="81">
        <v>9900010910</v>
      </c>
      <c r="H96" s="82" t="s">
        <v>105</v>
      </c>
      <c r="I96" s="130">
        <f t="shared" si="9"/>
        <v>0</v>
      </c>
      <c r="J96" s="130">
        <v>765500</v>
      </c>
      <c r="K96" s="76">
        <v>-765500</v>
      </c>
      <c r="L96" s="76"/>
      <c r="M96" s="131"/>
    </row>
    <row r="97" spans="2:13" ht="37.5">
      <c r="B97" s="111"/>
      <c r="C97" s="37" t="s">
        <v>331</v>
      </c>
      <c r="D97" s="127" t="s">
        <v>351</v>
      </c>
      <c r="E97" s="132" t="s">
        <v>15</v>
      </c>
      <c r="F97" s="132" t="s">
        <v>31</v>
      </c>
      <c r="G97" s="81">
        <v>9960000000</v>
      </c>
      <c r="H97" s="82"/>
      <c r="I97" s="130">
        <f t="shared" si="9"/>
        <v>842000</v>
      </c>
      <c r="J97" s="130">
        <f t="shared" ref="J97:M98" si="11">J98</f>
        <v>1530900</v>
      </c>
      <c r="K97" s="76">
        <f t="shared" si="11"/>
        <v>-688900</v>
      </c>
      <c r="L97" s="76">
        <f t="shared" si="11"/>
        <v>0</v>
      </c>
      <c r="M97" s="131">
        <f t="shared" si="11"/>
        <v>0</v>
      </c>
    </row>
    <row r="98" spans="2:13" ht="37.5">
      <c r="B98" s="111"/>
      <c r="C98" s="37" t="s">
        <v>332</v>
      </c>
      <c r="D98" s="127" t="s">
        <v>351</v>
      </c>
      <c r="E98" s="132" t="s">
        <v>15</v>
      </c>
      <c r="F98" s="132" t="s">
        <v>31</v>
      </c>
      <c r="G98" s="81">
        <v>9960010570</v>
      </c>
      <c r="H98" s="82"/>
      <c r="I98" s="130">
        <f t="shared" si="9"/>
        <v>842000</v>
      </c>
      <c r="J98" s="130">
        <f t="shared" si="11"/>
        <v>1530900</v>
      </c>
      <c r="K98" s="76">
        <f t="shared" si="11"/>
        <v>-688900</v>
      </c>
      <c r="L98" s="76">
        <f t="shared" si="11"/>
        <v>0</v>
      </c>
      <c r="M98" s="131">
        <f t="shared" si="11"/>
        <v>0</v>
      </c>
    </row>
    <row r="99" spans="2:13" ht="37.5">
      <c r="B99" s="111"/>
      <c r="C99" s="37" t="s">
        <v>101</v>
      </c>
      <c r="D99" s="127" t="s">
        <v>351</v>
      </c>
      <c r="E99" s="132" t="s">
        <v>15</v>
      </c>
      <c r="F99" s="132" t="s">
        <v>31</v>
      </c>
      <c r="G99" s="81">
        <v>9960010570</v>
      </c>
      <c r="H99" s="82" t="s">
        <v>102</v>
      </c>
      <c r="I99" s="130">
        <f t="shared" si="9"/>
        <v>842000</v>
      </c>
      <c r="J99" s="130">
        <v>1530900</v>
      </c>
      <c r="K99" s="76">
        <v>-688900</v>
      </c>
      <c r="L99" s="76"/>
      <c r="M99" s="131"/>
    </row>
    <row r="100" spans="2:13" ht="37.5">
      <c r="B100" s="111"/>
      <c r="C100" s="37" t="s">
        <v>34</v>
      </c>
      <c r="D100" s="127" t="s">
        <v>351</v>
      </c>
      <c r="E100" s="132" t="s">
        <v>19</v>
      </c>
      <c r="F100" s="132" t="s">
        <v>81</v>
      </c>
      <c r="G100" s="81"/>
      <c r="H100" s="82"/>
      <c r="I100" s="130">
        <f t="shared" si="9"/>
        <v>45861600</v>
      </c>
      <c r="J100" s="130">
        <f>J101+J120+J115</f>
        <v>42296100</v>
      </c>
      <c r="K100" s="76">
        <f>K101+K120+K115</f>
        <v>3565500</v>
      </c>
      <c r="L100" s="76">
        <f>L101+L120+L115</f>
        <v>0</v>
      </c>
      <c r="M100" s="131">
        <f>M101+M120+M115</f>
        <v>0</v>
      </c>
    </row>
    <row r="101" spans="2:13">
      <c r="B101" s="111"/>
      <c r="C101" s="37" t="s">
        <v>35</v>
      </c>
      <c r="D101" s="127" t="s">
        <v>351</v>
      </c>
      <c r="E101" s="132" t="s">
        <v>19</v>
      </c>
      <c r="F101" s="132" t="s">
        <v>36</v>
      </c>
      <c r="G101" s="81"/>
      <c r="H101" s="82"/>
      <c r="I101" s="130">
        <f t="shared" si="9"/>
        <v>42958600</v>
      </c>
      <c r="J101" s="130">
        <f>J102+J109</f>
        <v>35524100</v>
      </c>
      <c r="K101" s="76">
        <f>K102+K109</f>
        <v>7434500</v>
      </c>
      <c r="L101" s="76">
        <f>L102+L109</f>
        <v>0</v>
      </c>
      <c r="M101" s="131">
        <f>M102+M109</f>
        <v>0</v>
      </c>
    </row>
    <row r="102" spans="2:13" ht="37.5">
      <c r="B102" s="111"/>
      <c r="C102" s="37" t="s">
        <v>126</v>
      </c>
      <c r="D102" s="127" t="s">
        <v>351</v>
      </c>
      <c r="E102" s="132" t="s">
        <v>19</v>
      </c>
      <c r="F102" s="132" t="s">
        <v>36</v>
      </c>
      <c r="G102" s="81">
        <v>5200000000</v>
      </c>
      <c r="H102" s="82"/>
      <c r="I102" s="130">
        <f t="shared" si="9"/>
        <v>42958400</v>
      </c>
      <c r="J102" s="130">
        <f t="shared" ref="J102:M103" si="12">J103</f>
        <v>32524100</v>
      </c>
      <c r="K102" s="76">
        <f t="shared" si="12"/>
        <v>10434300</v>
      </c>
      <c r="L102" s="76">
        <f t="shared" si="12"/>
        <v>0</v>
      </c>
      <c r="M102" s="131">
        <f t="shared" si="12"/>
        <v>0</v>
      </c>
    </row>
    <row r="103" spans="2:13">
      <c r="B103" s="111"/>
      <c r="C103" s="90" t="s">
        <v>131</v>
      </c>
      <c r="D103" s="127" t="s">
        <v>351</v>
      </c>
      <c r="E103" s="132" t="s">
        <v>19</v>
      </c>
      <c r="F103" s="132" t="s">
        <v>36</v>
      </c>
      <c r="G103" s="81">
        <v>5240000000</v>
      </c>
      <c r="H103" s="82"/>
      <c r="I103" s="130">
        <f t="shared" si="9"/>
        <v>42958400</v>
      </c>
      <c r="J103" s="130">
        <f t="shared" si="12"/>
        <v>32524100</v>
      </c>
      <c r="K103" s="76">
        <f t="shared" si="12"/>
        <v>10434300</v>
      </c>
      <c r="L103" s="76">
        <f t="shared" si="12"/>
        <v>0</v>
      </c>
      <c r="M103" s="131">
        <f t="shared" si="12"/>
        <v>0</v>
      </c>
    </row>
    <row r="104" spans="2:13" ht="37.5">
      <c r="B104" s="111"/>
      <c r="C104" s="90" t="s">
        <v>128</v>
      </c>
      <c r="D104" s="127" t="s">
        <v>351</v>
      </c>
      <c r="E104" s="132" t="s">
        <v>19</v>
      </c>
      <c r="F104" s="132" t="s">
        <v>36</v>
      </c>
      <c r="G104" s="81">
        <v>5240000590</v>
      </c>
      <c r="H104" s="82"/>
      <c r="I104" s="130">
        <f t="shared" si="9"/>
        <v>42958400</v>
      </c>
      <c r="J104" s="130">
        <f>J105+J106+J108+J107</f>
        <v>32524100</v>
      </c>
      <c r="K104" s="76">
        <f>K105+K106+K108+K107</f>
        <v>10434300</v>
      </c>
      <c r="L104" s="76">
        <f>L105+L106+L108+L107</f>
        <v>0</v>
      </c>
      <c r="M104" s="131">
        <f>M105+M106+M108+M107</f>
        <v>0</v>
      </c>
    </row>
    <row r="105" spans="2:13" ht="75">
      <c r="B105" s="111"/>
      <c r="C105" s="37" t="s">
        <v>98</v>
      </c>
      <c r="D105" s="127" t="s">
        <v>351</v>
      </c>
      <c r="E105" s="132" t="s">
        <v>19</v>
      </c>
      <c r="F105" s="132" t="s">
        <v>36</v>
      </c>
      <c r="G105" s="81">
        <v>5240000590</v>
      </c>
      <c r="H105" s="82" t="s">
        <v>99</v>
      </c>
      <c r="I105" s="130">
        <f t="shared" si="9"/>
        <v>29809200</v>
      </c>
      <c r="J105" s="130">
        <v>18867600</v>
      </c>
      <c r="K105" s="76">
        <v>10941600</v>
      </c>
      <c r="L105" s="76"/>
      <c r="M105" s="131"/>
    </row>
    <row r="106" spans="2:13" ht="37.5">
      <c r="B106" s="111"/>
      <c r="C106" s="37" t="s">
        <v>101</v>
      </c>
      <c r="D106" s="127" t="s">
        <v>351</v>
      </c>
      <c r="E106" s="132" t="s">
        <v>19</v>
      </c>
      <c r="F106" s="132" t="s">
        <v>36</v>
      </c>
      <c r="G106" s="81">
        <v>5240000590</v>
      </c>
      <c r="H106" s="82" t="s">
        <v>102</v>
      </c>
      <c r="I106" s="130">
        <f t="shared" si="9"/>
        <v>1128200</v>
      </c>
      <c r="J106" s="130">
        <v>1637400</v>
      </c>
      <c r="K106" s="76">
        <v>-509200</v>
      </c>
      <c r="L106" s="76"/>
      <c r="M106" s="131"/>
    </row>
    <row r="107" spans="2:13">
      <c r="B107" s="111"/>
      <c r="C107" s="37" t="s">
        <v>124</v>
      </c>
      <c r="D107" s="127" t="s">
        <v>351</v>
      </c>
      <c r="E107" s="132" t="s">
        <v>19</v>
      </c>
      <c r="F107" s="132" t="s">
        <v>36</v>
      </c>
      <c r="G107" s="81">
        <v>5240000590</v>
      </c>
      <c r="H107" s="82" t="s">
        <v>125</v>
      </c>
      <c r="I107" s="130">
        <f t="shared" si="9"/>
        <v>12000000</v>
      </c>
      <c r="J107" s="130">
        <v>12000000</v>
      </c>
      <c r="K107" s="76">
        <v>0</v>
      </c>
      <c r="L107" s="76"/>
      <c r="M107" s="131"/>
    </row>
    <row r="108" spans="2:13">
      <c r="B108" s="111"/>
      <c r="C108" s="37" t="s">
        <v>104</v>
      </c>
      <c r="D108" s="127" t="s">
        <v>351</v>
      </c>
      <c r="E108" s="132" t="s">
        <v>19</v>
      </c>
      <c r="F108" s="132" t="s">
        <v>36</v>
      </c>
      <c r="G108" s="81">
        <v>5240000590</v>
      </c>
      <c r="H108" s="82" t="s">
        <v>105</v>
      </c>
      <c r="I108" s="130">
        <f t="shared" si="9"/>
        <v>21000</v>
      </c>
      <c r="J108" s="130">
        <v>19100</v>
      </c>
      <c r="K108" s="76">
        <v>1900</v>
      </c>
      <c r="L108" s="76"/>
      <c r="M108" s="131"/>
    </row>
    <row r="109" spans="2:13" ht="37.5">
      <c r="B109" s="111"/>
      <c r="C109" s="37" t="s">
        <v>319</v>
      </c>
      <c r="D109" s="127" t="s">
        <v>351</v>
      </c>
      <c r="E109" s="132" t="s">
        <v>19</v>
      </c>
      <c r="F109" s="132" t="s">
        <v>36</v>
      </c>
      <c r="G109" s="81">
        <v>9900000000</v>
      </c>
      <c r="H109" s="82"/>
      <c r="I109" s="130">
        <f t="shared" si="9"/>
        <v>200</v>
      </c>
      <c r="J109" s="130">
        <f>J110</f>
        <v>3000000</v>
      </c>
      <c r="K109" s="76">
        <f>K110</f>
        <v>-2999800</v>
      </c>
      <c r="L109" s="76">
        <f>L110</f>
        <v>0</v>
      </c>
      <c r="M109" s="131">
        <f>M110</f>
        <v>0</v>
      </c>
    </row>
    <row r="110" spans="2:13" ht="56.25">
      <c r="B110" s="111"/>
      <c r="C110" s="37" t="s">
        <v>325</v>
      </c>
      <c r="D110" s="127" t="s">
        <v>351</v>
      </c>
      <c r="E110" s="132" t="s">
        <v>19</v>
      </c>
      <c r="F110" s="132" t="s">
        <v>36</v>
      </c>
      <c r="G110" s="81">
        <v>9900200000</v>
      </c>
      <c r="H110" s="82"/>
      <c r="I110" s="130">
        <f t="shared" si="9"/>
        <v>200</v>
      </c>
      <c r="J110" s="130">
        <f>J111+J113</f>
        <v>3000000</v>
      </c>
      <c r="K110" s="76">
        <f>K111+K113</f>
        <v>-2999800</v>
      </c>
      <c r="L110" s="76">
        <f>L111+L113</f>
        <v>0</v>
      </c>
      <c r="M110" s="131">
        <f>M111+M113</f>
        <v>0</v>
      </c>
    </row>
    <row r="111" spans="2:13" ht="52.9" customHeight="1">
      <c r="B111" s="111"/>
      <c r="C111" s="37" t="s">
        <v>325</v>
      </c>
      <c r="D111" s="127" t="s">
        <v>351</v>
      </c>
      <c r="E111" s="132" t="s">
        <v>19</v>
      </c>
      <c r="F111" s="132" t="s">
        <v>36</v>
      </c>
      <c r="G111" s="81">
        <v>9900210010</v>
      </c>
      <c r="H111" s="82"/>
      <c r="I111" s="130">
        <f t="shared" si="9"/>
        <v>100</v>
      </c>
      <c r="J111" s="130">
        <f>J112</f>
        <v>1500000</v>
      </c>
      <c r="K111" s="76">
        <f>K112</f>
        <v>-1499900</v>
      </c>
      <c r="L111" s="76">
        <f>L112</f>
        <v>0</v>
      </c>
      <c r="M111" s="131">
        <f>M112</f>
        <v>0</v>
      </c>
    </row>
    <row r="112" spans="2:13" ht="37.5">
      <c r="B112" s="111"/>
      <c r="C112" s="37" t="s">
        <v>101</v>
      </c>
      <c r="D112" s="127" t="s">
        <v>351</v>
      </c>
      <c r="E112" s="132" t="s">
        <v>19</v>
      </c>
      <c r="F112" s="132" t="s">
        <v>36</v>
      </c>
      <c r="G112" s="81">
        <v>9900210010</v>
      </c>
      <c r="H112" s="82" t="s">
        <v>102</v>
      </c>
      <c r="I112" s="130">
        <f t="shared" si="9"/>
        <v>100</v>
      </c>
      <c r="J112" s="130">
        <v>1500000</v>
      </c>
      <c r="K112" s="76">
        <v>-1499900</v>
      </c>
      <c r="L112" s="76">
        <v>0</v>
      </c>
      <c r="M112" s="131">
        <v>0</v>
      </c>
    </row>
    <row r="113" spans="2:13" ht="37.5">
      <c r="B113" s="111"/>
      <c r="C113" s="37" t="s">
        <v>326</v>
      </c>
      <c r="D113" s="127" t="s">
        <v>351</v>
      </c>
      <c r="E113" s="132" t="s">
        <v>19</v>
      </c>
      <c r="F113" s="132" t="s">
        <v>36</v>
      </c>
      <c r="G113" s="81">
        <v>9900210020</v>
      </c>
      <c r="H113" s="82"/>
      <c r="I113" s="130">
        <f t="shared" si="9"/>
        <v>100</v>
      </c>
      <c r="J113" s="130">
        <f>J114</f>
        <v>1500000</v>
      </c>
      <c r="K113" s="76">
        <f>K114</f>
        <v>-1499900</v>
      </c>
      <c r="L113" s="76">
        <f>L114</f>
        <v>0</v>
      </c>
      <c r="M113" s="131">
        <f>M114</f>
        <v>0</v>
      </c>
    </row>
    <row r="114" spans="2:13" ht="37.5">
      <c r="B114" s="111"/>
      <c r="C114" s="37" t="s">
        <v>101</v>
      </c>
      <c r="D114" s="127" t="s">
        <v>351</v>
      </c>
      <c r="E114" s="132" t="s">
        <v>19</v>
      </c>
      <c r="F114" s="132" t="s">
        <v>36</v>
      </c>
      <c r="G114" s="81">
        <v>9900210020</v>
      </c>
      <c r="H114" s="82" t="s">
        <v>102</v>
      </c>
      <c r="I114" s="130">
        <f t="shared" si="9"/>
        <v>100</v>
      </c>
      <c r="J114" s="130">
        <v>1500000</v>
      </c>
      <c r="K114" s="76">
        <v>-1499900</v>
      </c>
      <c r="L114" s="76">
        <v>0</v>
      </c>
      <c r="M114" s="131">
        <v>0</v>
      </c>
    </row>
    <row r="115" spans="2:13" ht="56.25">
      <c r="B115" s="111"/>
      <c r="C115" s="37" t="s">
        <v>37</v>
      </c>
      <c r="D115" s="127" t="s">
        <v>351</v>
      </c>
      <c r="E115" s="132" t="s">
        <v>19</v>
      </c>
      <c r="F115" s="132" t="s">
        <v>38</v>
      </c>
      <c r="G115" s="81"/>
      <c r="H115" s="82"/>
      <c r="I115" s="130">
        <f t="shared" si="9"/>
        <v>252000</v>
      </c>
      <c r="J115" s="130">
        <f t="shared" ref="J115:M118" si="13">J116</f>
        <v>252000</v>
      </c>
      <c r="K115" s="76">
        <f t="shared" si="13"/>
        <v>0</v>
      </c>
      <c r="L115" s="76">
        <f t="shared" si="13"/>
        <v>0</v>
      </c>
      <c r="M115" s="131">
        <f t="shared" si="13"/>
        <v>0</v>
      </c>
    </row>
    <row r="116" spans="2:13" ht="37.5">
      <c r="B116" s="111"/>
      <c r="C116" s="37" t="s">
        <v>95</v>
      </c>
      <c r="D116" s="127" t="s">
        <v>351</v>
      </c>
      <c r="E116" s="132" t="s">
        <v>19</v>
      </c>
      <c r="F116" s="132" t="s">
        <v>38</v>
      </c>
      <c r="G116" s="81">
        <v>5000000000</v>
      </c>
      <c r="H116" s="82"/>
      <c r="I116" s="130">
        <f t="shared" si="9"/>
        <v>252000</v>
      </c>
      <c r="J116" s="130">
        <f t="shared" si="13"/>
        <v>252000</v>
      </c>
      <c r="K116" s="76">
        <f t="shared" si="13"/>
        <v>0</v>
      </c>
      <c r="L116" s="76">
        <f t="shared" si="13"/>
        <v>0</v>
      </c>
      <c r="M116" s="131">
        <f t="shared" si="13"/>
        <v>0</v>
      </c>
    </row>
    <row r="117" spans="2:13" ht="37.5">
      <c r="B117" s="111"/>
      <c r="C117" s="37" t="s">
        <v>354</v>
      </c>
      <c r="D117" s="127" t="s">
        <v>351</v>
      </c>
      <c r="E117" s="132" t="s">
        <v>19</v>
      </c>
      <c r="F117" s="132" t="s">
        <v>38</v>
      </c>
      <c r="G117" s="81">
        <v>5010000000</v>
      </c>
      <c r="H117" s="82"/>
      <c r="I117" s="130">
        <f t="shared" si="9"/>
        <v>252000</v>
      </c>
      <c r="J117" s="130">
        <f t="shared" si="13"/>
        <v>252000</v>
      </c>
      <c r="K117" s="76">
        <f t="shared" si="13"/>
        <v>0</v>
      </c>
      <c r="L117" s="76">
        <f t="shared" si="13"/>
        <v>0</v>
      </c>
      <c r="M117" s="131">
        <f t="shared" si="13"/>
        <v>0</v>
      </c>
    </row>
    <row r="118" spans="2:13" ht="132" customHeight="1">
      <c r="B118" s="111"/>
      <c r="C118" s="37" t="s">
        <v>100</v>
      </c>
      <c r="D118" s="127" t="s">
        <v>351</v>
      </c>
      <c r="E118" s="132" t="s">
        <v>19</v>
      </c>
      <c r="F118" s="132" t="s">
        <v>38</v>
      </c>
      <c r="G118" s="81">
        <v>5010060070</v>
      </c>
      <c r="H118" s="82"/>
      <c r="I118" s="130">
        <f t="shared" si="9"/>
        <v>252000</v>
      </c>
      <c r="J118" s="130">
        <f t="shared" si="13"/>
        <v>252000</v>
      </c>
      <c r="K118" s="76">
        <f t="shared" si="13"/>
        <v>0</v>
      </c>
      <c r="L118" s="76">
        <f t="shared" si="13"/>
        <v>0</v>
      </c>
      <c r="M118" s="131">
        <f t="shared" si="13"/>
        <v>0</v>
      </c>
    </row>
    <row r="119" spans="2:13" ht="37.5">
      <c r="B119" s="111"/>
      <c r="C119" s="37" t="s">
        <v>101</v>
      </c>
      <c r="D119" s="127" t="s">
        <v>351</v>
      </c>
      <c r="E119" s="132" t="s">
        <v>19</v>
      </c>
      <c r="F119" s="132" t="s">
        <v>38</v>
      </c>
      <c r="G119" s="81">
        <v>5010060070</v>
      </c>
      <c r="H119" s="82" t="s">
        <v>102</v>
      </c>
      <c r="I119" s="130">
        <f t="shared" si="9"/>
        <v>252000</v>
      </c>
      <c r="J119" s="130">
        <v>252000</v>
      </c>
      <c r="K119" s="76">
        <v>0</v>
      </c>
      <c r="L119" s="76"/>
      <c r="M119" s="131"/>
    </row>
    <row r="120" spans="2:13" ht="37.5">
      <c r="B120" s="111"/>
      <c r="C120" s="37" t="s">
        <v>39</v>
      </c>
      <c r="D120" s="127" t="s">
        <v>351</v>
      </c>
      <c r="E120" s="132" t="s">
        <v>19</v>
      </c>
      <c r="F120" s="132" t="s">
        <v>40</v>
      </c>
      <c r="G120" s="81"/>
      <c r="H120" s="82"/>
      <c r="I120" s="130">
        <f t="shared" si="9"/>
        <v>2651000</v>
      </c>
      <c r="J120" s="130">
        <f>J121+J125+J132</f>
        <v>6520000</v>
      </c>
      <c r="K120" s="76">
        <f>K121+K125+K132+K136</f>
        <v>-3869000</v>
      </c>
      <c r="L120" s="76">
        <f>L121+L125+L132</f>
        <v>0</v>
      </c>
      <c r="M120" s="131">
        <f>M121+M125+M132</f>
        <v>0</v>
      </c>
    </row>
    <row r="121" spans="2:13" ht="75">
      <c r="B121" s="111"/>
      <c r="C121" s="37" t="s">
        <v>264</v>
      </c>
      <c r="D121" s="127" t="s">
        <v>351</v>
      </c>
      <c r="E121" s="132" t="s">
        <v>19</v>
      </c>
      <c r="F121" s="132" t="s">
        <v>40</v>
      </c>
      <c r="G121" s="81">
        <v>6600000000</v>
      </c>
      <c r="H121" s="82"/>
      <c r="I121" s="130">
        <f t="shared" si="9"/>
        <v>2238500</v>
      </c>
      <c r="J121" s="130">
        <f t="shared" ref="J121:M123" si="14">J122</f>
        <v>6070000</v>
      </c>
      <c r="K121" s="76">
        <f t="shared" si="14"/>
        <v>-3831500</v>
      </c>
      <c r="L121" s="76">
        <f t="shared" si="14"/>
        <v>0</v>
      </c>
      <c r="M121" s="131">
        <f t="shared" si="14"/>
        <v>0</v>
      </c>
    </row>
    <row r="122" spans="2:13" ht="37.5">
      <c r="B122" s="111"/>
      <c r="C122" s="37" t="s">
        <v>265</v>
      </c>
      <c r="D122" s="127" t="s">
        <v>351</v>
      </c>
      <c r="E122" s="132" t="s">
        <v>19</v>
      </c>
      <c r="F122" s="132" t="s">
        <v>40</v>
      </c>
      <c r="G122" s="81">
        <v>6610000000</v>
      </c>
      <c r="H122" s="82"/>
      <c r="I122" s="130">
        <f t="shared" si="9"/>
        <v>2238500</v>
      </c>
      <c r="J122" s="130">
        <f t="shared" si="14"/>
        <v>6070000</v>
      </c>
      <c r="K122" s="76">
        <f t="shared" si="14"/>
        <v>-3831500</v>
      </c>
      <c r="L122" s="76">
        <f t="shared" si="14"/>
        <v>0</v>
      </c>
      <c r="M122" s="131">
        <f t="shared" si="14"/>
        <v>0</v>
      </c>
    </row>
    <row r="123" spans="2:13" ht="65.650000000000006" customHeight="1">
      <c r="B123" s="111"/>
      <c r="C123" s="37" t="s">
        <v>355</v>
      </c>
      <c r="D123" s="127" t="s">
        <v>351</v>
      </c>
      <c r="E123" s="132" t="s">
        <v>19</v>
      </c>
      <c r="F123" s="132" t="s">
        <v>40</v>
      </c>
      <c r="G123" s="81">
        <v>6610010040</v>
      </c>
      <c r="H123" s="82"/>
      <c r="I123" s="130">
        <f t="shared" si="9"/>
        <v>2238500</v>
      </c>
      <c r="J123" s="130">
        <f t="shared" si="14"/>
        <v>6070000</v>
      </c>
      <c r="K123" s="76">
        <f t="shared" si="14"/>
        <v>-3831500</v>
      </c>
      <c r="L123" s="76">
        <f t="shared" si="14"/>
        <v>0</v>
      </c>
      <c r="M123" s="131">
        <f t="shared" si="14"/>
        <v>0</v>
      </c>
    </row>
    <row r="124" spans="2:13" ht="37.5">
      <c r="B124" s="111"/>
      <c r="C124" s="37" t="s">
        <v>101</v>
      </c>
      <c r="D124" s="127" t="s">
        <v>351</v>
      </c>
      <c r="E124" s="132" t="s">
        <v>19</v>
      </c>
      <c r="F124" s="132" t="s">
        <v>40</v>
      </c>
      <c r="G124" s="81">
        <v>6610010040</v>
      </c>
      <c r="H124" s="82" t="s">
        <v>102</v>
      </c>
      <c r="I124" s="130">
        <f t="shared" si="9"/>
        <v>2238500</v>
      </c>
      <c r="J124" s="130">
        <v>6070000</v>
      </c>
      <c r="K124" s="76">
        <v>-3831500</v>
      </c>
      <c r="L124" s="76">
        <v>0</v>
      </c>
      <c r="M124" s="131">
        <v>0</v>
      </c>
    </row>
    <row r="125" spans="2:13" ht="56.25">
      <c r="B125" s="111"/>
      <c r="C125" s="37" t="s">
        <v>268</v>
      </c>
      <c r="D125" s="127" t="s">
        <v>351</v>
      </c>
      <c r="E125" s="132" t="s">
        <v>19</v>
      </c>
      <c r="F125" s="132" t="s">
        <v>40</v>
      </c>
      <c r="G125" s="81">
        <v>6700000000</v>
      </c>
      <c r="H125" s="82"/>
      <c r="I125" s="130">
        <f t="shared" si="9"/>
        <v>110000</v>
      </c>
      <c r="J125" s="130">
        <f>J126+J129</f>
        <v>350000</v>
      </c>
      <c r="K125" s="76">
        <f>K126+K129</f>
        <v>-240000</v>
      </c>
      <c r="L125" s="76">
        <f>L126+L129</f>
        <v>0</v>
      </c>
      <c r="M125" s="131">
        <f>M126+M129</f>
        <v>0</v>
      </c>
    </row>
    <row r="126" spans="2:13" ht="37.5">
      <c r="B126" s="111"/>
      <c r="C126" s="37" t="s">
        <v>269</v>
      </c>
      <c r="D126" s="127" t="s">
        <v>351</v>
      </c>
      <c r="E126" s="132" t="s">
        <v>19</v>
      </c>
      <c r="F126" s="132" t="s">
        <v>40</v>
      </c>
      <c r="G126" s="81">
        <v>6710000000</v>
      </c>
      <c r="H126" s="82"/>
      <c r="I126" s="130">
        <f t="shared" si="9"/>
        <v>27500</v>
      </c>
      <c r="J126" s="130">
        <f t="shared" ref="J126:M127" si="15">J127</f>
        <v>200000</v>
      </c>
      <c r="K126" s="76">
        <f t="shared" si="15"/>
        <v>-172500</v>
      </c>
      <c r="L126" s="76">
        <f t="shared" si="15"/>
        <v>0</v>
      </c>
      <c r="M126" s="131">
        <f t="shared" si="15"/>
        <v>0</v>
      </c>
    </row>
    <row r="127" spans="2:13">
      <c r="B127" s="111"/>
      <c r="C127" s="37" t="s">
        <v>270</v>
      </c>
      <c r="D127" s="127" t="s">
        <v>351</v>
      </c>
      <c r="E127" s="132" t="s">
        <v>19</v>
      </c>
      <c r="F127" s="132" t="s">
        <v>40</v>
      </c>
      <c r="G127" s="81">
        <v>6710010220</v>
      </c>
      <c r="H127" s="82"/>
      <c r="I127" s="130">
        <f t="shared" si="9"/>
        <v>27500</v>
      </c>
      <c r="J127" s="130">
        <f t="shared" si="15"/>
        <v>200000</v>
      </c>
      <c r="K127" s="76">
        <f t="shared" si="15"/>
        <v>-172500</v>
      </c>
      <c r="L127" s="76">
        <f t="shared" si="15"/>
        <v>0</v>
      </c>
      <c r="M127" s="131">
        <f t="shared" si="15"/>
        <v>0</v>
      </c>
    </row>
    <row r="128" spans="2:13" ht="37.5">
      <c r="B128" s="111"/>
      <c r="C128" s="37" t="s">
        <v>101</v>
      </c>
      <c r="D128" s="127" t="s">
        <v>351</v>
      </c>
      <c r="E128" s="132" t="s">
        <v>19</v>
      </c>
      <c r="F128" s="132" t="s">
        <v>40</v>
      </c>
      <c r="G128" s="81">
        <v>6710010220</v>
      </c>
      <c r="H128" s="82" t="s">
        <v>102</v>
      </c>
      <c r="I128" s="130">
        <f t="shared" si="9"/>
        <v>27500</v>
      </c>
      <c r="J128" s="130">
        <v>200000</v>
      </c>
      <c r="K128" s="76">
        <v>-172500</v>
      </c>
      <c r="L128" s="76"/>
      <c r="M128" s="131"/>
    </row>
    <row r="129" spans="2:13" ht="56.25">
      <c r="B129" s="111"/>
      <c r="C129" s="37" t="s">
        <v>271</v>
      </c>
      <c r="D129" s="127" t="s">
        <v>351</v>
      </c>
      <c r="E129" s="132" t="s">
        <v>19</v>
      </c>
      <c r="F129" s="132" t="s">
        <v>40</v>
      </c>
      <c r="G129" s="81">
        <v>6720000000</v>
      </c>
      <c r="H129" s="82"/>
      <c r="I129" s="130">
        <f t="shared" si="9"/>
        <v>82500</v>
      </c>
      <c r="J129" s="130">
        <f t="shared" ref="J129:M130" si="16">J130</f>
        <v>150000</v>
      </c>
      <c r="K129" s="76">
        <f t="shared" si="16"/>
        <v>-67500</v>
      </c>
      <c r="L129" s="76">
        <f t="shared" si="16"/>
        <v>0</v>
      </c>
      <c r="M129" s="131">
        <f t="shared" si="16"/>
        <v>0</v>
      </c>
    </row>
    <row r="130" spans="2:13" ht="37.5">
      <c r="B130" s="111"/>
      <c r="C130" s="37" t="s">
        <v>272</v>
      </c>
      <c r="D130" s="127" t="s">
        <v>351</v>
      </c>
      <c r="E130" s="132" t="s">
        <v>19</v>
      </c>
      <c r="F130" s="132" t="s">
        <v>40</v>
      </c>
      <c r="G130" s="81">
        <v>6720010530</v>
      </c>
      <c r="H130" s="82"/>
      <c r="I130" s="130">
        <f t="shared" si="9"/>
        <v>82500</v>
      </c>
      <c r="J130" s="130">
        <f t="shared" si="16"/>
        <v>150000</v>
      </c>
      <c r="K130" s="76">
        <f t="shared" si="16"/>
        <v>-67500</v>
      </c>
      <c r="L130" s="76">
        <f t="shared" si="16"/>
        <v>0</v>
      </c>
      <c r="M130" s="131">
        <f t="shared" si="16"/>
        <v>0</v>
      </c>
    </row>
    <row r="131" spans="2:13" ht="37.5">
      <c r="B131" s="111"/>
      <c r="C131" s="37" t="s">
        <v>101</v>
      </c>
      <c r="D131" s="127" t="s">
        <v>351</v>
      </c>
      <c r="E131" s="132" t="s">
        <v>19</v>
      </c>
      <c r="F131" s="132" t="s">
        <v>40</v>
      </c>
      <c r="G131" s="81">
        <v>6720010530</v>
      </c>
      <c r="H131" s="82" t="s">
        <v>102</v>
      </c>
      <c r="I131" s="130">
        <f t="shared" si="9"/>
        <v>82500</v>
      </c>
      <c r="J131" s="130">
        <v>150000</v>
      </c>
      <c r="K131" s="76">
        <v>-67500</v>
      </c>
      <c r="L131" s="76"/>
      <c r="M131" s="131"/>
    </row>
    <row r="132" spans="2:13">
      <c r="B132" s="111"/>
      <c r="C132" s="37" t="s">
        <v>274</v>
      </c>
      <c r="D132" s="127" t="s">
        <v>351</v>
      </c>
      <c r="E132" s="132" t="s">
        <v>19</v>
      </c>
      <c r="F132" s="132" t="s">
        <v>40</v>
      </c>
      <c r="G132" s="81">
        <v>6800000000</v>
      </c>
      <c r="H132" s="82"/>
      <c r="I132" s="130">
        <f t="shared" si="9"/>
        <v>27500</v>
      </c>
      <c r="J132" s="130">
        <f t="shared" ref="J132:M134" si="17">J133</f>
        <v>100000</v>
      </c>
      <c r="K132" s="76">
        <f t="shared" si="17"/>
        <v>-72500</v>
      </c>
      <c r="L132" s="76">
        <f t="shared" si="17"/>
        <v>0</v>
      </c>
      <c r="M132" s="131">
        <f t="shared" si="17"/>
        <v>0</v>
      </c>
    </row>
    <row r="133" spans="2:13" ht="37.5">
      <c r="B133" s="111"/>
      <c r="C133" s="37" t="s">
        <v>275</v>
      </c>
      <c r="D133" s="127" t="s">
        <v>351</v>
      </c>
      <c r="E133" s="132" t="s">
        <v>19</v>
      </c>
      <c r="F133" s="132" t="s">
        <v>40</v>
      </c>
      <c r="G133" s="81">
        <v>6810000000</v>
      </c>
      <c r="H133" s="82"/>
      <c r="I133" s="130">
        <f t="shared" si="9"/>
        <v>27500</v>
      </c>
      <c r="J133" s="130">
        <f t="shared" si="17"/>
        <v>100000</v>
      </c>
      <c r="K133" s="76">
        <f t="shared" si="17"/>
        <v>-72500</v>
      </c>
      <c r="L133" s="76">
        <f t="shared" si="17"/>
        <v>0</v>
      </c>
      <c r="M133" s="131">
        <f t="shared" si="17"/>
        <v>0</v>
      </c>
    </row>
    <row r="134" spans="2:13">
      <c r="B134" s="111"/>
      <c r="C134" s="37" t="s">
        <v>276</v>
      </c>
      <c r="D134" s="127" t="s">
        <v>351</v>
      </c>
      <c r="E134" s="132" t="s">
        <v>19</v>
      </c>
      <c r="F134" s="132" t="s">
        <v>40</v>
      </c>
      <c r="G134" s="81">
        <v>6810010490</v>
      </c>
      <c r="H134" s="82"/>
      <c r="I134" s="130">
        <f t="shared" si="9"/>
        <v>27500</v>
      </c>
      <c r="J134" s="130">
        <f t="shared" si="17"/>
        <v>100000</v>
      </c>
      <c r="K134" s="76">
        <f t="shared" si="17"/>
        <v>-72500</v>
      </c>
      <c r="L134" s="76">
        <f t="shared" si="17"/>
        <v>0</v>
      </c>
      <c r="M134" s="131">
        <f t="shared" si="17"/>
        <v>0</v>
      </c>
    </row>
    <row r="135" spans="2:13" ht="37.5">
      <c r="B135" s="111"/>
      <c r="C135" s="37" t="s">
        <v>101</v>
      </c>
      <c r="D135" s="127" t="s">
        <v>351</v>
      </c>
      <c r="E135" s="132" t="s">
        <v>19</v>
      </c>
      <c r="F135" s="132" t="s">
        <v>40</v>
      </c>
      <c r="G135" s="81">
        <v>6810010490</v>
      </c>
      <c r="H135" s="82" t="s">
        <v>102</v>
      </c>
      <c r="I135" s="130">
        <f t="shared" si="9"/>
        <v>27500</v>
      </c>
      <c r="J135" s="130">
        <v>100000</v>
      </c>
      <c r="K135" s="76">
        <v>-72500</v>
      </c>
      <c r="L135" s="76"/>
      <c r="M135" s="131"/>
    </row>
    <row r="136" spans="2:13" ht="37.5">
      <c r="B136" s="111"/>
      <c r="C136" s="37" t="s">
        <v>292</v>
      </c>
      <c r="D136" s="127" t="s">
        <v>351</v>
      </c>
      <c r="E136" s="132" t="s">
        <v>19</v>
      </c>
      <c r="F136" s="132" t="s">
        <v>40</v>
      </c>
      <c r="G136" s="81">
        <v>7100000000</v>
      </c>
      <c r="H136" s="82"/>
      <c r="I136" s="130">
        <f t="shared" ref="I136:I199" si="18">SUM(J136:M136)</f>
        <v>275000</v>
      </c>
      <c r="J136" s="130">
        <v>0</v>
      </c>
      <c r="K136" s="76">
        <f t="shared" ref="K136:M138" si="19">K137</f>
        <v>275000</v>
      </c>
      <c r="L136" s="76">
        <f t="shared" si="19"/>
        <v>0</v>
      </c>
      <c r="M136" s="131">
        <f t="shared" si="19"/>
        <v>0</v>
      </c>
    </row>
    <row r="137" spans="2:13" ht="56.25">
      <c r="B137" s="111"/>
      <c r="C137" s="37" t="s">
        <v>293</v>
      </c>
      <c r="D137" s="127" t="s">
        <v>351</v>
      </c>
      <c r="E137" s="132" t="s">
        <v>19</v>
      </c>
      <c r="F137" s="132" t="s">
        <v>40</v>
      </c>
      <c r="G137" s="81">
        <v>7110000000</v>
      </c>
      <c r="H137" s="82"/>
      <c r="I137" s="130">
        <f t="shared" si="18"/>
        <v>275000</v>
      </c>
      <c r="J137" s="130">
        <v>0</v>
      </c>
      <c r="K137" s="76">
        <f t="shared" si="19"/>
        <v>275000</v>
      </c>
      <c r="L137" s="76">
        <f t="shared" si="19"/>
        <v>0</v>
      </c>
      <c r="M137" s="131">
        <f t="shared" si="19"/>
        <v>0</v>
      </c>
    </row>
    <row r="138" spans="2:13" ht="37.5">
      <c r="B138" s="111"/>
      <c r="C138" s="37" t="s">
        <v>294</v>
      </c>
      <c r="D138" s="127" t="s">
        <v>351</v>
      </c>
      <c r="E138" s="132" t="s">
        <v>19</v>
      </c>
      <c r="F138" s="132" t="s">
        <v>40</v>
      </c>
      <c r="G138" s="81">
        <v>7110010610</v>
      </c>
      <c r="H138" s="82"/>
      <c r="I138" s="130">
        <f t="shared" si="18"/>
        <v>275000</v>
      </c>
      <c r="J138" s="130">
        <v>0</v>
      </c>
      <c r="K138" s="76">
        <f t="shared" si="19"/>
        <v>275000</v>
      </c>
      <c r="L138" s="76">
        <f t="shared" si="19"/>
        <v>0</v>
      </c>
      <c r="M138" s="131">
        <f t="shared" si="19"/>
        <v>0</v>
      </c>
    </row>
    <row r="139" spans="2:13" ht="37.5">
      <c r="B139" s="111"/>
      <c r="C139" s="37" t="s">
        <v>101</v>
      </c>
      <c r="D139" s="127" t="s">
        <v>351</v>
      </c>
      <c r="E139" s="132" t="s">
        <v>19</v>
      </c>
      <c r="F139" s="132" t="s">
        <v>40</v>
      </c>
      <c r="G139" s="81">
        <v>7110010610</v>
      </c>
      <c r="H139" s="82" t="s">
        <v>102</v>
      </c>
      <c r="I139" s="130">
        <f t="shared" si="18"/>
        <v>275000</v>
      </c>
      <c r="J139" s="130">
        <v>0</v>
      </c>
      <c r="K139" s="76">
        <v>275000</v>
      </c>
      <c r="L139" s="76"/>
      <c r="M139" s="131"/>
    </row>
    <row r="140" spans="2:13">
      <c r="B140" s="111"/>
      <c r="C140" s="37" t="s">
        <v>42</v>
      </c>
      <c r="D140" s="127" t="s">
        <v>351</v>
      </c>
      <c r="E140" s="132" t="s">
        <v>22</v>
      </c>
      <c r="F140" s="132" t="s">
        <v>81</v>
      </c>
      <c r="G140" s="81"/>
      <c r="H140" s="82"/>
      <c r="I140" s="130">
        <f t="shared" si="18"/>
        <v>197583600</v>
      </c>
      <c r="J140" s="130">
        <f>J146+J141+J156</f>
        <v>10576000</v>
      </c>
      <c r="K140" s="76">
        <f>K146+K141+K156</f>
        <v>1084600</v>
      </c>
      <c r="L140" s="76">
        <f>L146+L141+L156</f>
        <v>185923000</v>
      </c>
      <c r="M140" s="131">
        <f>M146+M141+M156</f>
        <v>0</v>
      </c>
    </row>
    <row r="141" spans="2:13">
      <c r="B141" s="111"/>
      <c r="C141" s="37" t="s">
        <v>44</v>
      </c>
      <c r="D141" s="127" t="s">
        <v>351</v>
      </c>
      <c r="E141" s="132" t="s">
        <v>22</v>
      </c>
      <c r="F141" s="132" t="s">
        <v>45</v>
      </c>
      <c r="G141" s="81"/>
      <c r="H141" s="82"/>
      <c r="I141" s="130">
        <f t="shared" si="18"/>
        <v>1375000</v>
      </c>
      <c r="J141" s="130">
        <f t="shared" ref="J141:M144" si="20">J142</f>
        <v>1250000</v>
      </c>
      <c r="K141" s="76">
        <f t="shared" si="20"/>
        <v>125000</v>
      </c>
      <c r="L141" s="76">
        <f t="shared" si="20"/>
        <v>0</v>
      </c>
      <c r="M141" s="131">
        <f t="shared" si="20"/>
        <v>0</v>
      </c>
    </row>
    <row r="142" spans="2:13" ht="37.5">
      <c r="B142" s="111"/>
      <c r="C142" s="37" t="s">
        <v>225</v>
      </c>
      <c r="D142" s="127" t="s">
        <v>351</v>
      </c>
      <c r="E142" s="132" t="s">
        <v>22</v>
      </c>
      <c r="F142" s="132" t="s">
        <v>45</v>
      </c>
      <c r="G142" s="81">
        <v>6200000000</v>
      </c>
      <c r="H142" s="82"/>
      <c r="I142" s="130">
        <f t="shared" si="18"/>
        <v>1375000</v>
      </c>
      <c r="J142" s="130">
        <f t="shared" si="20"/>
        <v>1250000</v>
      </c>
      <c r="K142" s="76">
        <f t="shared" si="20"/>
        <v>125000</v>
      </c>
      <c r="L142" s="76">
        <f t="shared" si="20"/>
        <v>0</v>
      </c>
      <c r="M142" s="131">
        <f t="shared" si="20"/>
        <v>0</v>
      </c>
    </row>
    <row r="143" spans="2:13" ht="37.5">
      <c r="B143" s="111"/>
      <c r="C143" s="37" t="s">
        <v>226</v>
      </c>
      <c r="D143" s="127" t="s">
        <v>351</v>
      </c>
      <c r="E143" s="132" t="s">
        <v>22</v>
      </c>
      <c r="F143" s="132" t="s">
        <v>45</v>
      </c>
      <c r="G143" s="81">
        <v>6240000000</v>
      </c>
      <c r="H143" s="82"/>
      <c r="I143" s="130">
        <f t="shared" si="18"/>
        <v>1375000</v>
      </c>
      <c r="J143" s="130">
        <f t="shared" si="20"/>
        <v>1250000</v>
      </c>
      <c r="K143" s="76">
        <f t="shared" si="20"/>
        <v>125000</v>
      </c>
      <c r="L143" s="76">
        <f t="shared" si="20"/>
        <v>0</v>
      </c>
      <c r="M143" s="131">
        <f t="shared" si="20"/>
        <v>0</v>
      </c>
    </row>
    <row r="144" spans="2:13" ht="56.25">
      <c r="B144" s="111"/>
      <c r="C144" s="37" t="s">
        <v>227</v>
      </c>
      <c r="D144" s="127" t="s">
        <v>351</v>
      </c>
      <c r="E144" s="132" t="s">
        <v>22</v>
      </c>
      <c r="F144" s="132" t="s">
        <v>45</v>
      </c>
      <c r="G144" s="81">
        <v>6240010070</v>
      </c>
      <c r="H144" s="82"/>
      <c r="I144" s="130">
        <f t="shared" si="18"/>
        <v>1375000</v>
      </c>
      <c r="J144" s="130">
        <f t="shared" si="20"/>
        <v>1250000</v>
      </c>
      <c r="K144" s="76">
        <f t="shared" si="20"/>
        <v>125000</v>
      </c>
      <c r="L144" s="76">
        <f t="shared" si="20"/>
        <v>0</v>
      </c>
      <c r="M144" s="131">
        <f t="shared" si="20"/>
        <v>0</v>
      </c>
    </row>
    <row r="145" spans="2:13" ht="37.5">
      <c r="B145" s="111"/>
      <c r="C145" s="37" t="s">
        <v>101</v>
      </c>
      <c r="D145" s="127" t="s">
        <v>351</v>
      </c>
      <c r="E145" s="132" t="s">
        <v>22</v>
      </c>
      <c r="F145" s="132" t="s">
        <v>45</v>
      </c>
      <c r="G145" s="81">
        <v>6240010070</v>
      </c>
      <c r="H145" s="82" t="s">
        <v>102</v>
      </c>
      <c r="I145" s="130">
        <f t="shared" si="18"/>
        <v>1375000</v>
      </c>
      <c r="J145" s="130">
        <v>1250000</v>
      </c>
      <c r="K145" s="76">
        <v>125000</v>
      </c>
      <c r="L145" s="76"/>
      <c r="M145" s="131"/>
    </row>
    <row r="146" spans="2:13">
      <c r="B146" s="111"/>
      <c r="C146" s="37" t="s">
        <v>46</v>
      </c>
      <c r="D146" s="127" t="s">
        <v>351</v>
      </c>
      <c r="E146" s="132" t="s">
        <v>22</v>
      </c>
      <c r="F146" s="132" t="s">
        <v>36</v>
      </c>
      <c r="G146" s="81"/>
      <c r="H146" s="82"/>
      <c r="I146" s="130">
        <f t="shared" si="18"/>
        <v>194936600</v>
      </c>
      <c r="J146" s="130">
        <f>J147</f>
        <v>8466000</v>
      </c>
      <c r="K146" s="76">
        <f>K147</f>
        <v>547600</v>
      </c>
      <c r="L146" s="76">
        <f>L147</f>
        <v>185923000</v>
      </c>
      <c r="M146" s="131">
        <f>M147</f>
        <v>0</v>
      </c>
    </row>
    <row r="147" spans="2:13" ht="56.25">
      <c r="B147" s="111"/>
      <c r="C147" s="90" t="s">
        <v>233</v>
      </c>
      <c r="D147" s="127" t="s">
        <v>351</v>
      </c>
      <c r="E147" s="132" t="s">
        <v>22</v>
      </c>
      <c r="F147" s="132" t="s">
        <v>36</v>
      </c>
      <c r="G147" s="81">
        <v>6400000000</v>
      </c>
      <c r="H147" s="82"/>
      <c r="I147" s="130">
        <f t="shared" si="18"/>
        <v>194936600</v>
      </c>
      <c r="J147" s="130">
        <f t="shared" ref="J147:K149" si="21">J148</f>
        <v>8466000</v>
      </c>
      <c r="K147" s="76">
        <f t="shared" si="21"/>
        <v>547600</v>
      </c>
      <c r="L147" s="76">
        <f>L148+L151</f>
        <v>185923000</v>
      </c>
      <c r="M147" s="131">
        <f>M148</f>
        <v>0</v>
      </c>
    </row>
    <row r="148" spans="2:13" ht="56.25">
      <c r="B148" s="111"/>
      <c r="C148" s="90" t="s">
        <v>234</v>
      </c>
      <c r="D148" s="127" t="s">
        <v>351</v>
      </c>
      <c r="E148" s="132" t="s">
        <v>22</v>
      </c>
      <c r="F148" s="132" t="s">
        <v>36</v>
      </c>
      <c r="G148" s="81">
        <v>6410000000</v>
      </c>
      <c r="H148" s="82"/>
      <c r="I148" s="130">
        <f t="shared" si="18"/>
        <v>2863300</v>
      </c>
      <c r="J148" s="130">
        <f t="shared" si="21"/>
        <v>8466000</v>
      </c>
      <c r="K148" s="130">
        <f t="shared" si="21"/>
        <v>547600</v>
      </c>
      <c r="L148" s="76">
        <f>L149</f>
        <v>-6150300</v>
      </c>
      <c r="M148" s="131">
        <f>M149</f>
        <v>0</v>
      </c>
    </row>
    <row r="149" spans="2:13" ht="72" customHeight="1">
      <c r="B149" s="111"/>
      <c r="C149" s="90" t="s">
        <v>235</v>
      </c>
      <c r="D149" s="127" t="s">
        <v>351</v>
      </c>
      <c r="E149" s="132" t="s">
        <v>22</v>
      </c>
      <c r="F149" s="132" t="s">
        <v>36</v>
      </c>
      <c r="G149" s="81" t="s">
        <v>236</v>
      </c>
      <c r="H149" s="82"/>
      <c r="I149" s="130">
        <f t="shared" si="18"/>
        <v>2863300</v>
      </c>
      <c r="J149" s="130">
        <f t="shared" si="21"/>
        <v>8466000</v>
      </c>
      <c r="K149" s="76">
        <f t="shared" si="21"/>
        <v>547600</v>
      </c>
      <c r="L149" s="76">
        <f>L150</f>
        <v>-6150300</v>
      </c>
      <c r="M149" s="131">
        <f>M150</f>
        <v>0</v>
      </c>
    </row>
    <row r="150" spans="2:13" ht="37.5">
      <c r="B150" s="111"/>
      <c r="C150" s="37" t="s">
        <v>101</v>
      </c>
      <c r="D150" s="127" t="s">
        <v>351</v>
      </c>
      <c r="E150" s="132" t="s">
        <v>22</v>
      </c>
      <c r="F150" s="132" t="s">
        <v>36</v>
      </c>
      <c r="G150" s="81" t="s">
        <v>236</v>
      </c>
      <c r="H150" s="82" t="s">
        <v>102</v>
      </c>
      <c r="I150" s="130">
        <f t="shared" si="18"/>
        <v>2863300</v>
      </c>
      <c r="J150" s="130">
        <v>8466000</v>
      </c>
      <c r="K150" s="76">
        <v>547600</v>
      </c>
      <c r="L150" s="76">
        <v>-6150300</v>
      </c>
      <c r="M150" s="131"/>
    </row>
    <row r="151" spans="2:13" ht="37.5">
      <c r="B151" s="111"/>
      <c r="C151" s="37" t="s">
        <v>237</v>
      </c>
      <c r="D151" s="127" t="s">
        <v>351</v>
      </c>
      <c r="E151" s="132" t="s">
        <v>22</v>
      </c>
      <c r="F151" s="132" t="s">
        <v>36</v>
      </c>
      <c r="G151" s="81">
        <v>6420000000</v>
      </c>
      <c r="H151" s="82"/>
      <c r="I151" s="130">
        <f t="shared" si="18"/>
        <v>192073300</v>
      </c>
      <c r="J151" s="130"/>
      <c r="K151" s="76"/>
      <c r="L151" s="76">
        <f>L152+L154</f>
        <v>192073300</v>
      </c>
      <c r="M151" s="131">
        <f>M152+M154</f>
        <v>0</v>
      </c>
    </row>
    <row r="152" spans="2:13" ht="37.5">
      <c r="B152" s="111"/>
      <c r="C152" s="37" t="s">
        <v>238</v>
      </c>
      <c r="D152" s="127" t="s">
        <v>351</v>
      </c>
      <c r="E152" s="132" t="s">
        <v>22</v>
      </c>
      <c r="F152" s="132" t="s">
        <v>36</v>
      </c>
      <c r="G152" s="81" t="s">
        <v>239</v>
      </c>
      <c r="H152" s="82"/>
      <c r="I152" s="130">
        <f t="shared" si="18"/>
        <v>191673300</v>
      </c>
      <c r="J152" s="130"/>
      <c r="K152" s="76"/>
      <c r="L152" s="76">
        <f>L153</f>
        <v>191673300</v>
      </c>
      <c r="M152" s="131">
        <f>M153</f>
        <v>0</v>
      </c>
    </row>
    <row r="153" spans="2:13" ht="37.5">
      <c r="B153" s="111"/>
      <c r="C153" s="37" t="s">
        <v>101</v>
      </c>
      <c r="D153" s="127" t="s">
        <v>351</v>
      </c>
      <c r="E153" s="132" t="s">
        <v>22</v>
      </c>
      <c r="F153" s="132" t="s">
        <v>36</v>
      </c>
      <c r="G153" s="81" t="s">
        <v>239</v>
      </c>
      <c r="H153" s="82" t="s">
        <v>102</v>
      </c>
      <c r="I153" s="130">
        <f t="shared" si="18"/>
        <v>191673300</v>
      </c>
      <c r="J153" s="130"/>
      <c r="K153" s="76"/>
      <c r="L153" s="76">
        <v>191673300</v>
      </c>
      <c r="M153" s="131"/>
    </row>
    <row r="154" spans="2:13" ht="37.5">
      <c r="B154" s="111"/>
      <c r="C154" s="37" t="s">
        <v>238</v>
      </c>
      <c r="D154" s="127" t="s">
        <v>351</v>
      </c>
      <c r="E154" s="132" t="s">
        <v>22</v>
      </c>
      <c r="F154" s="132" t="s">
        <v>36</v>
      </c>
      <c r="G154" s="81" t="s">
        <v>240</v>
      </c>
      <c r="H154" s="82"/>
      <c r="I154" s="130">
        <f t="shared" si="18"/>
        <v>400000</v>
      </c>
      <c r="J154" s="130"/>
      <c r="K154" s="76"/>
      <c r="L154" s="76">
        <f>L155</f>
        <v>400000</v>
      </c>
      <c r="M154" s="131">
        <f>M155</f>
        <v>0</v>
      </c>
    </row>
    <row r="155" spans="2:13" ht="37.5">
      <c r="B155" s="111"/>
      <c r="C155" s="37" t="s">
        <v>101</v>
      </c>
      <c r="D155" s="127" t="s">
        <v>351</v>
      </c>
      <c r="E155" s="132" t="s">
        <v>22</v>
      </c>
      <c r="F155" s="132" t="s">
        <v>36</v>
      </c>
      <c r="G155" s="81" t="s">
        <v>240</v>
      </c>
      <c r="H155" s="82" t="s">
        <v>102</v>
      </c>
      <c r="I155" s="130">
        <f t="shared" si="18"/>
        <v>400000</v>
      </c>
      <c r="J155" s="130"/>
      <c r="K155" s="76"/>
      <c r="L155" s="76">
        <v>400000</v>
      </c>
      <c r="M155" s="131"/>
    </row>
    <row r="156" spans="2:13">
      <c r="B156" s="111"/>
      <c r="C156" s="37" t="s">
        <v>47</v>
      </c>
      <c r="D156" s="127" t="s">
        <v>351</v>
      </c>
      <c r="E156" s="132" t="s">
        <v>22</v>
      </c>
      <c r="F156" s="132" t="s">
        <v>48</v>
      </c>
      <c r="G156" s="81"/>
      <c r="H156" s="82"/>
      <c r="I156" s="130">
        <f t="shared" si="18"/>
        <v>1272000</v>
      </c>
      <c r="J156" s="130">
        <f>J157+J161</f>
        <v>860000</v>
      </c>
      <c r="K156" s="76">
        <f>K157+K161+K165</f>
        <v>412000</v>
      </c>
      <c r="L156" s="76">
        <f>L157+L161</f>
        <v>0</v>
      </c>
      <c r="M156" s="131">
        <f>M157+M161</f>
        <v>0</v>
      </c>
    </row>
    <row r="157" spans="2:13" ht="37.5">
      <c r="B157" s="111"/>
      <c r="C157" s="37" t="s">
        <v>154</v>
      </c>
      <c r="D157" s="127" t="s">
        <v>351</v>
      </c>
      <c r="E157" s="132" t="s">
        <v>22</v>
      </c>
      <c r="F157" s="132" t="s">
        <v>48</v>
      </c>
      <c r="G157" s="81">
        <v>5600000000</v>
      </c>
      <c r="H157" s="82"/>
      <c r="I157" s="130">
        <f t="shared" si="18"/>
        <v>286000</v>
      </c>
      <c r="J157" s="130">
        <f t="shared" ref="J157:M159" si="22">J158</f>
        <v>520000</v>
      </c>
      <c r="K157" s="76">
        <f t="shared" si="22"/>
        <v>-234000</v>
      </c>
      <c r="L157" s="76">
        <f t="shared" si="22"/>
        <v>0</v>
      </c>
      <c r="M157" s="131">
        <f t="shared" si="22"/>
        <v>0</v>
      </c>
    </row>
    <row r="158" spans="2:13" ht="56.25">
      <c r="B158" s="111"/>
      <c r="C158" s="37" t="s">
        <v>155</v>
      </c>
      <c r="D158" s="127" t="s">
        <v>351</v>
      </c>
      <c r="E158" s="132" t="s">
        <v>22</v>
      </c>
      <c r="F158" s="132" t="s">
        <v>48</v>
      </c>
      <c r="G158" s="81">
        <v>5610000000</v>
      </c>
      <c r="H158" s="82"/>
      <c r="I158" s="130">
        <f t="shared" si="18"/>
        <v>286000</v>
      </c>
      <c r="J158" s="130">
        <f t="shared" si="22"/>
        <v>520000</v>
      </c>
      <c r="K158" s="76">
        <f t="shared" si="22"/>
        <v>-234000</v>
      </c>
      <c r="L158" s="76">
        <f t="shared" si="22"/>
        <v>0</v>
      </c>
      <c r="M158" s="131">
        <f t="shared" si="22"/>
        <v>0</v>
      </c>
    </row>
    <row r="159" spans="2:13" ht="37.5">
      <c r="B159" s="111"/>
      <c r="C159" s="37" t="s">
        <v>156</v>
      </c>
      <c r="D159" s="127" t="s">
        <v>351</v>
      </c>
      <c r="E159" s="132" t="s">
        <v>22</v>
      </c>
      <c r="F159" s="132" t="s">
        <v>48</v>
      </c>
      <c r="G159" s="81">
        <v>5610010550</v>
      </c>
      <c r="H159" s="82"/>
      <c r="I159" s="130">
        <f t="shared" si="18"/>
        <v>286000</v>
      </c>
      <c r="J159" s="130">
        <f t="shared" si="22"/>
        <v>520000</v>
      </c>
      <c r="K159" s="76">
        <f t="shared" si="22"/>
        <v>-234000</v>
      </c>
      <c r="L159" s="76">
        <f t="shared" si="22"/>
        <v>0</v>
      </c>
      <c r="M159" s="131">
        <f t="shared" si="22"/>
        <v>0</v>
      </c>
    </row>
    <row r="160" spans="2:13" ht="37.5">
      <c r="B160" s="111"/>
      <c r="C160" s="37" t="s">
        <v>101</v>
      </c>
      <c r="D160" s="127" t="s">
        <v>351</v>
      </c>
      <c r="E160" s="132" t="s">
        <v>22</v>
      </c>
      <c r="F160" s="132" t="s">
        <v>48</v>
      </c>
      <c r="G160" s="81">
        <v>5610010550</v>
      </c>
      <c r="H160" s="82" t="s">
        <v>102</v>
      </c>
      <c r="I160" s="130">
        <f t="shared" si="18"/>
        <v>286000</v>
      </c>
      <c r="J160" s="130">
        <v>520000</v>
      </c>
      <c r="K160" s="76">
        <v>-234000</v>
      </c>
      <c r="L160" s="76"/>
      <c r="M160" s="131"/>
    </row>
    <row r="161" spans="2:13" ht="37.5">
      <c r="B161" s="111"/>
      <c r="C161" s="37" t="s">
        <v>157</v>
      </c>
      <c r="D161" s="127" t="s">
        <v>351</v>
      </c>
      <c r="E161" s="132" t="s">
        <v>22</v>
      </c>
      <c r="F161" s="132" t="s">
        <v>48</v>
      </c>
      <c r="G161" s="81">
        <v>5700000000</v>
      </c>
      <c r="H161" s="82"/>
      <c r="I161" s="130">
        <f t="shared" si="18"/>
        <v>187000</v>
      </c>
      <c r="J161" s="130">
        <f t="shared" ref="J161:M163" si="23">J162</f>
        <v>340000</v>
      </c>
      <c r="K161" s="76">
        <f t="shared" si="23"/>
        <v>-153000</v>
      </c>
      <c r="L161" s="76">
        <f t="shared" si="23"/>
        <v>0</v>
      </c>
      <c r="M161" s="131">
        <f t="shared" si="23"/>
        <v>0</v>
      </c>
    </row>
    <row r="162" spans="2:13" ht="37.5">
      <c r="B162" s="111"/>
      <c r="C162" s="37" t="s">
        <v>158</v>
      </c>
      <c r="D162" s="127" t="s">
        <v>351</v>
      </c>
      <c r="E162" s="132" t="s">
        <v>22</v>
      </c>
      <c r="F162" s="132" t="s">
        <v>48</v>
      </c>
      <c r="G162" s="81">
        <v>5710000000</v>
      </c>
      <c r="H162" s="82"/>
      <c r="I162" s="130">
        <f t="shared" si="18"/>
        <v>187000</v>
      </c>
      <c r="J162" s="130">
        <f t="shared" si="23"/>
        <v>340000</v>
      </c>
      <c r="K162" s="76">
        <f t="shared" si="23"/>
        <v>-153000</v>
      </c>
      <c r="L162" s="76">
        <f t="shared" si="23"/>
        <v>0</v>
      </c>
      <c r="M162" s="131">
        <f t="shared" si="23"/>
        <v>0</v>
      </c>
    </row>
    <row r="163" spans="2:13" ht="37.5">
      <c r="B163" s="111"/>
      <c r="C163" s="37" t="s">
        <v>159</v>
      </c>
      <c r="D163" s="127" t="s">
        <v>351</v>
      </c>
      <c r="E163" s="132" t="s">
        <v>22</v>
      </c>
      <c r="F163" s="132" t="s">
        <v>48</v>
      </c>
      <c r="G163" s="81">
        <v>5710010400</v>
      </c>
      <c r="H163" s="82"/>
      <c r="I163" s="130">
        <f t="shared" si="18"/>
        <v>187000</v>
      </c>
      <c r="J163" s="130">
        <f t="shared" si="23"/>
        <v>340000</v>
      </c>
      <c r="K163" s="76">
        <f t="shared" si="23"/>
        <v>-153000</v>
      </c>
      <c r="L163" s="76">
        <f t="shared" si="23"/>
        <v>0</v>
      </c>
      <c r="M163" s="131">
        <f t="shared" si="23"/>
        <v>0</v>
      </c>
    </row>
    <row r="164" spans="2:13" ht="37.5">
      <c r="B164" s="111"/>
      <c r="C164" s="37" t="s">
        <v>101</v>
      </c>
      <c r="D164" s="127" t="s">
        <v>351</v>
      </c>
      <c r="E164" s="132" t="s">
        <v>22</v>
      </c>
      <c r="F164" s="132" t="s">
        <v>48</v>
      </c>
      <c r="G164" s="81">
        <v>5710010400</v>
      </c>
      <c r="H164" s="82" t="s">
        <v>102</v>
      </c>
      <c r="I164" s="130">
        <f t="shared" si="18"/>
        <v>187000</v>
      </c>
      <c r="J164" s="130">
        <v>340000</v>
      </c>
      <c r="K164" s="76">
        <v>-153000</v>
      </c>
      <c r="L164" s="76"/>
      <c r="M164" s="131"/>
    </row>
    <row r="165" spans="2:13" ht="56.25">
      <c r="B165" s="111"/>
      <c r="C165" s="37" t="s">
        <v>296</v>
      </c>
      <c r="D165" s="127" t="s">
        <v>351</v>
      </c>
      <c r="E165" s="132" t="s">
        <v>22</v>
      </c>
      <c r="F165" s="132" t="s">
        <v>48</v>
      </c>
      <c r="G165" s="81">
        <v>7200000000</v>
      </c>
      <c r="H165" s="82"/>
      <c r="I165" s="130">
        <f t="shared" si="18"/>
        <v>799000</v>
      </c>
      <c r="J165" s="130">
        <v>0</v>
      </c>
      <c r="K165" s="76">
        <f>K166</f>
        <v>799000</v>
      </c>
      <c r="L165" s="76">
        <f>L166</f>
        <v>0</v>
      </c>
      <c r="M165" s="131">
        <f>M166</f>
        <v>0</v>
      </c>
    </row>
    <row r="166" spans="2:13" ht="37.5">
      <c r="B166" s="111"/>
      <c r="C166" s="37" t="s">
        <v>297</v>
      </c>
      <c r="D166" s="127" t="s">
        <v>351</v>
      </c>
      <c r="E166" s="132" t="s">
        <v>22</v>
      </c>
      <c r="F166" s="132" t="s">
        <v>48</v>
      </c>
      <c r="G166" s="81">
        <v>7210000000</v>
      </c>
      <c r="H166" s="82"/>
      <c r="I166" s="130">
        <f t="shared" si="18"/>
        <v>799000</v>
      </c>
      <c r="J166" s="130">
        <v>0</v>
      </c>
      <c r="K166" s="76">
        <f>K167+K169</f>
        <v>799000</v>
      </c>
      <c r="L166" s="76">
        <f>L167</f>
        <v>0</v>
      </c>
      <c r="M166" s="131">
        <f>M167</f>
        <v>0</v>
      </c>
    </row>
    <row r="167" spans="2:13">
      <c r="B167" s="111"/>
      <c r="C167" s="37" t="s">
        <v>298</v>
      </c>
      <c r="D167" s="127" t="s">
        <v>351</v>
      </c>
      <c r="E167" s="132" t="s">
        <v>22</v>
      </c>
      <c r="F167" s="132" t="s">
        <v>48</v>
      </c>
      <c r="G167" s="81">
        <v>7210010870</v>
      </c>
      <c r="H167" s="82"/>
      <c r="I167" s="130">
        <f t="shared" si="18"/>
        <v>660000</v>
      </c>
      <c r="J167" s="130">
        <v>0</v>
      </c>
      <c r="K167" s="76">
        <f>K168</f>
        <v>660000</v>
      </c>
      <c r="L167" s="76">
        <f>L168</f>
        <v>0</v>
      </c>
      <c r="M167" s="131">
        <f>M168</f>
        <v>0</v>
      </c>
    </row>
    <row r="168" spans="2:13" ht="37.5">
      <c r="B168" s="111"/>
      <c r="C168" s="37" t="s">
        <v>101</v>
      </c>
      <c r="D168" s="127" t="s">
        <v>351</v>
      </c>
      <c r="E168" s="132" t="s">
        <v>22</v>
      </c>
      <c r="F168" s="132" t="s">
        <v>48</v>
      </c>
      <c r="G168" s="81">
        <v>7210010870</v>
      </c>
      <c r="H168" s="82" t="s">
        <v>102</v>
      </c>
      <c r="I168" s="130">
        <f t="shared" si="18"/>
        <v>660000</v>
      </c>
      <c r="J168" s="130">
        <v>0</v>
      </c>
      <c r="K168" s="76">
        <v>660000</v>
      </c>
      <c r="L168" s="76"/>
      <c r="M168" s="131"/>
    </row>
    <row r="169" spans="2:13" ht="37.5">
      <c r="B169" s="111"/>
      <c r="C169" s="37" t="s">
        <v>299</v>
      </c>
      <c r="D169" s="127" t="s">
        <v>351</v>
      </c>
      <c r="E169" s="132" t="s">
        <v>22</v>
      </c>
      <c r="F169" s="132" t="s">
        <v>48</v>
      </c>
      <c r="G169" s="81" t="s">
        <v>300</v>
      </c>
      <c r="H169" s="82"/>
      <c r="I169" s="130">
        <f t="shared" si="18"/>
        <v>139000</v>
      </c>
      <c r="J169" s="130">
        <v>0</v>
      </c>
      <c r="K169" s="76">
        <f>K170</f>
        <v>139000</v>
      </c>
      <c r="L169" s="76">
        <f>L170</f>
        <v>0</v>
      </c>
      <c r="M169" s="131">
        <f>M170</f>
        <v>0</v>
      </c>
    </row>
    <row r="170" spans="2:13" ht="37.5">
      <c r="B170" s="111"/>
      <c r="C170" s="37" t="s">
        <v>101</v>
      </c>
      <c r="D170" s="127" t="s">
        <v>351</v>
      </c>
      <c r="E170" s="132" t="s">
        <v>22</v>
      </c>
      <c r="F170" s="132" t="s">
        <v>48</v>
      </c>
      <c r="G170" s="81" t="s">
        <v>300</v>
      </c>
      <c r="H170" s="82" t="s">
        <v>102</v>
      </c>
      <c r="I170" s="130">
        <f t="shared" si="18"/>
        <v>139000</v>
      </c>
      <c r="J170" s="130">
        <v>0</v>
      </c>
      <c r="K170" s="76">
        <v>139000</v>
      </c>
      <c r="L170" s="76"/>
      <c r="M170" s="131"/>
    </row>
    <row r="171" spans="2:13">
      <c r="B171" s="111"/>
      <c r="C171" s="37" t="s">
        <v>50</v>
      </c>
      <c r="D171" s="127" t="s">
        <v>351</v>
      </c>
      <c r="E171" s="132" t="s">
        <v>24</v>
      </c>
      <c r="F171" s="132" t="s">
        <v>81</v>
      </c>
      <c r="G171" s="81"/>
      <c r="H171" s="82"/>
      <c r="I171" s="130">
        <f t="shared" si="18"/>
        <v>35298700</v>
      </c>
      <c r="J171" s="130">
        <f>J177</f>
        <v>113600100</v>
      </c>
      <c r="K171" s="76">
        <f>K177+K172</f>
        <v>-78301400</v>
      </c>
      <c r="L171" s="76">
        <f>L177+L172</f>
        <v>0</v>
      </c>
      <c r="M171" s="131">
        <f>M177+M172</f>
        <v>0</v>
      </c>
    </row>
    <row r="172" spans="2:13">
      <c r="B172" s="111"/>
      <c r="C172" s="37" t="s">
        <v>51</v>
      </c>
      <c r="D172" s="127" t="s">
        <v>351</v>
      </c>
      <c r="E172" s="132" t="s">
        <v>24</v>
      </c>
      <c r="F172" s="132" t="s">
        <v>15</v>
      </c>
      <c r="G172" s="81"/>
      <c r="H172" s="82"/>
      <c r="I172" s="130">
        <f t="shared" si="18"/>
        <v>1320000</v>
      </c>
      <c r="J172" s="130">
        <v>0</v>
      </c>
      <c r="K172" s="76">
        <f t="shared" ref="K172:M175" si="24">K173</f>
        <v>1320000</v>
      </c>
      <c r="L172" s="76">
        <f t="shared" si="24"/>
        <v>0</v>
      </c>
      <c r="M172" s="131">
        <f t="shared" si="24"/>
        <v>0</v>
      </c>
    </row>
    <row r="173" spans="2:13" ht="37.5">
      <c r="B173" s="111"/>
      <c r="C173" s="37" t="s">
        <v>315</v>
      </c>
      <c r="D173" s="127" t="s">
        <v>351</v>
      </c>
      <c r="E173" s="132" t="s">
        <v>24</v>
      </c>
      <c r="F173" s="132" t="s">
        <v>15</v>
      </c>
      <c r="G173" s="81">
        <v>7600000000</v>
      </c>
      <c r="H173" s="82"/>
      <c r="I173" s="130">
        <f t="shared" si="18"/>
        <v>1320000</v>
      </c>
      <c r="J173" s="130">
        <v>0</v>
      </c>
      <c r="K173" s="76">
        <f t="shared" si="24"/>
        <v>1320000</v>
      </c>
      <c r="L173" s="76">
        <f t="shared" si="24"/>
        <v>0</v>
      </c>
      <c r="M173" s="131">
        <f t="shared" si="24"/>
        <v>0</v>
      </c>
    </row>
    <row r="174" spans="2:13" ht="37.5">
      <c r="B174" s="111"/>
      <c r="C174" s="37" t="s">
        <v>316</v>
      </c>
      <c r="D174" s="127" t="s">
        <v>351</v>
      </c>
      <c r="E174" s="132" t="s">
        <v>24</v>
      </c>
      <c r="F174" s="132" t="s">
        <v>15</v>
      </c>
      <c r="G174" s="81">
        <v>7610000000</v>
      </c>
      <c r="H174" s="82"/>
      <c r="I174" s="130">
        <f t="shared" si="18"/>
        <v>1320000</v>
      </c>
      <c r="J174" s="130">
        <v>0</v>
      </c>
      <c r="K174" s="76">
        <f t="shared" si="24"/>
        <v>1320000</v>
      </c>
      <c r="L174" s="76">
        <f t="shared" si="24"/>
        <v>0</v>
      </c>
      <c r="M174" s="131">
        <f t="shared" si="24"/>
        <v>0</v>
      </c>
    </row>
    <row r="175" spans="2:13" ht="37.5">
      <c r="B175" s="111"/>
      <c r="C175" s="37" t="s">
        <v>317</v>
      </c>
      <c r="D175" s="127" t="s">
        <v>351</v>
      </c>
      <c r="E175" s="132" t="s">
        <v>24</v>
      </c>
      <c r="F175" s="132" t="s">
        <v>15</v>
      </c>
      <c r="G175" s="81">
        <v>7610010960</v>
      </c>
      <c r="H175" s="82"/>
      <c r="I175" s="130">
        <f t="shared" si="18"/>
        <v>1320000</v>
      </c>
      <c r="J175" s="130">
        <v>0</v>
      </c>
      <c r="K175" s="76">
        <f t="shared" si="24"/>
        <v>1320000</v>
      </c>
      <c r="L175" s="76">
        <f t="shared" si="24"/>
        <v>0</v>
      </c>
      <c r="M175" s="131">
        <f t="shared" si="24"/>
        <v>0</v>
      </c>
    </row>
    <row r="176" spans="2:13" ht="37.5">
      <c r="B176" s="111"/>
      <c r="C176" s="37" t="s">
        <v>101</v>
      </c>
      <c r="D176" s="127" t="s">
        <v>351</v>
      </c>
      <c r="E176" s="132" t="s">
        <v>24</v>
      </c>
      <c r="F176" s="132" t="s">
        <v>15</v>
      </c>
      <c r="G176" s="81">
        <v>7610010960</v>
      </c>
      <c r="H176" s="82" t="s">
        <v>102</v>
      </c>
      <c r="I176" s="130">
        <f t="shared" si="18"/>
        <v>1320000</v>
      </c>
      <c r="J176" s="130">
        <v>0</v>
      </c>
      <c r="K176" s="76">
        <v>1320000</v>
      </c>
      <c r="L176" s="76"/>
      <c r="M176" s="131"/>
    </row>
    <row r="177" spans="2:13">
      <c r="B177" s="111"/>
      <c r="C177" s="37" t="s">
        <v>52</v>
      </c>
      <c r="D177" s="127" t="s">
        <v>351</v>
      </c>
      <c r="E177" s="132" t="s">
        <v>24</v>
      </c>
      <c r="F177" s="132" t="s">
        <v>17</v>
      </c>
      <c r="G177" s="81"/>
      <c r="H177" s="82"/>
      <c r="I177" s="130">
        <f t="shared" si="18"/>
        <v>33978700</v>
      </c>
      <c r="J177" s="130">
        <f>J178+J185</f>
        <v>113600100</v>
      </c>
      <c r="K177" s="76">
        <f>K178+K185</f>
        <v>-79621400</v>
      </c>
      <c r="L177" s="76">
        <f>L178+L185</f>
        <v>0</v>
      </c>
      <c r="M177" s="131">
        <f>M178+M185</f>
        <v>0</v>
      </c>
    </row>
    <row r="178" spans="2:13" ht="56.25">
      <c r="B178" s="111"/>
      <c r="C178" s="37" t="s">
        <v>242</v>
      </c>
      <c r="D178" s="127" t="s">
        <v>351</v>
      </c>
      <c r="E178" s="132" t="s">
        <v>24</v>
      </c>
      <c r="F178" s="132" t="s">
        <v>17</v>
      </c>
      <c r="G178" s="81">
        <v>6500000000</v>
      </c>
      <c r="H178" s="82"/>
      <c r="I178" s="130">
        <f t="shared" si="18"/>
        <v>26340900</v>
      </c>
      <c r="J178" s="130">
        <f>J182+J179</f>
        <v>63883100</v>
      </c>
      <c r="K178" s="76">
        <f>K182+K179</f>
        <v>-37542200</v>
      </c>
      <c r="L178" s="76">
        <f>L182+L179</f>
        <v>0</v>
      </c>
      <c r="M178" s="131">
        <f>M182+M179</f>
        <v>0</v>
      </c>
    </row>
    <row r="179" spans="2:13">
      <c r="B179" s="111"/>
      <c r="C179" s="37" t="s">
        <v>249</v>
      </c>
      <c r="D179" s="127" t="s">
        <v>351</v>
      </c>
      <c r="E179" s="132" t="s">
        <v>24</v>
      </c>
      <c r="F179" s="132" t="s">
        <v>17</v>
      </c>
      <c r="G179" s="81">
        <v>6540000000</v>
      </c>
      <c r="H179" s="82"/>
      <c r="I179" s="130">
        <f t="shared" si="18"/>
        <v>390500</v>
      </c>
      <c r="J179" s="130">
        <f>J180</f>
        <v>160000</v>
      </c>
      <c r="K179" s="76">
        <f>K180</f>
        <v>230500</v>
      </c>
      <c r="L179" s="76">
        <f>L180</f>
        <v>0</v>
      </c>
      <c r="M179" s="131">
        <f>M180</f>
        <v>0</v>
      </c>
    </row>
    <row r="180" spans="2:13" ht="104.45" customHeight="1">
      <c r="B180" s="111"/>
      <c r="C180" s="37" t="s">
        <v>250</v>
      </c>
      <c r="D180" s="127" t="s">
        <v>351</v>
      </c>
      <c r="E180" s="132" t="s">
        <v>24</v>
      </c>
      <c r="F180" s="132" t="s">
        <v>17</v>
      </c>
      <c r="G180" s="81" t="s">
        <v>251</v>
      </c>
      <c r="H180" s="82"/>
      <c r="I180" s="130">
        <f t="shared" si="18"/>
        <v>390500</v>
      </c>
      <c r="J180" s="130">
        <f>J181</f>
        <v>160000</v>
      </c>
      <c r="K180" s="76">
        <f>K181</f>
        <v>230500</v>
      </c>
      <c r="L180" s="76"/>
      <c r="M180" s="131"/>
    </row>
    <row r="181" spans="2:13" ht="47.1" customHeight="1">
      <c r="B181" s="111"/>
      <c r="C181" s="37" t="s">
        <v>246</v>
      </c>
      <c r="D181" s="127" t="s">
        <v>351</v>
      </c>
      <c r="E181" s="132" t="s">
        <v>24</v>
      </c>
      <c r="F181" s="132" t="s">
        <v>17</v>
      </c>
      <c r="G181" s="81" t="s">
        <v>251</v>
      </c>
      <c r="H181" s="82" t="s">
        <v>247</v>
      </c>
      <c r="I181" s="130">
        <f t="shared" si="18"/>
        <v>390500</v>
      </c>
      <c r="J181" s="130">
        <v>160000</v>
      </c>
      <c r="K181" s="76">
        <v>230500</v>
      </c>
      <c r="L181" s="76"/>
      <c r="M181" s="131"/>
    </row>
    <row r="182" spans="2:13">
      <c r="B182" s="111"/>
      <c r="C182" s="37" t="s">
        <v>252</v>
      </c>
      <c r="D182" s="127" t="s">
        <v>351</v>
      </c>
      <c r="E182" s="132" t="s">
        <v>24</v>
      </c>
      <c r="F182" s="132" t="s">
        <v>17</v>
      </c>
      <c r="G182" s="81">
        <v>6550000000</v>
      </c>
      <c r="H182" s="82"/>
      <c r="I182" s="130">
        <f t="shared" si="18"/>
        <v>25950400</v>
      </c>
      <c r="J182" s="130">
        <f t="shared" ref="J182:M183" si="25">J183</f>
        <v>63723100</v>
      </c>
      <c r="K182" s="130">
        <f t="shared" si="25"/>
        <v>-37772700</v>
      </c>
      <c r="L182" s="76">
        <f t="shared" si="25"/>
        <v>0</v>
      </c>
      <c r="M182" s="131">
        <f t="shared" si="25"/>
        <v>0</v>
      </c>
    </row>
    <row r="183" spans="2:13" ht="56.25">
      <c r="B183" s="111"/>
      <c r="C183" s="37" t="s">
        <v>253</v>
      </c>
      <c r="D183" s="127" t="s">
        <v>351</v>
      </c>
      <c r="E183" s="132" t="s">
        <v>24</v>
      </c>
      <c r="F183" s="132" t="s">
        <v>17</v>
      </c>
      <c r="G183" s="81" t="s">
        <v>254</v>
      </c>
      <c r="H183" s="82"/>
      <c r="I183" s="130">
        <f t="shared" si="18"/>
        <v>25950400</v>
      </c>
      <c r="J183" s="130">
        <f t="shared" si="25"/>
        <v>63723100</v>
      </c>
      <c r="K183" s="76">
        <f t="shared" si="25"/>
        <v>-37772700</v>
      </c>
      <c r="L183" s="76">
        <f t="shared" si="25"/>
        <v>0</v>
      </c>
      <c r="M183" s="131">
        <f t="shared" si="25"/>
        <v>0</v>
      </c>
    </row>
    <row r="184" spans="2:13" ht="37.5">
      <c r="B184" s="111"/>
      <c r="C184" s="37" t="s">
        <v>246</v>
      </c>
      <c r="D184" s="127" t="s">
        <v>351</v>
      </c>
      <c r="E184" s="132" t="s">
        <v>24</v>
      </c>
      <c r="F184" s="132" t="s">
        <v>17</v>
      </c>
      <c r="G184" s="81" t="s">
        <v>254</v>
      </c>
      <c r="H184" s="82" t="s">
        <v>247</v>
      </c>
      <c r="I184" s="130">
        <f t="shared" si="18"/>
        <v>25950400</v>
      </c>
      <c r="J184" s="130">
        <v>63723100</v>
      </c>
      <c r="K184" s="76">
        <v>-37772700</v>
      </c>
      <c r="L184" s="76"/>
      <c r="M184" s="131"/>
    </row>
    <row r="185" spans="2:13">
      <c r="B185" s="111"/>
      <c r="C185" s="37" t="s">
        <v>304</v>
      </c>
      <c r="D185" s="127" t="s">
        <v>351</v>
      </c>
      <c r="E185" s="132" t="s">
        <v>24</v>
      </c>
      <c r="F185" s="132" t="s">
        <v>17</v>
      </c>
      <c r="G185" s="81">
        <v>7300000000</v>
      </c>
      <c r="H185" s="82"/>
      <c r="I185" s="130">
        <f t="shared" si="18"/>
        <v>7637800</v>
      </c>
      <c r="J185" s="130">
        <f>J186+J191+J194</f>
        <v>49717000</v>
      </c>
      <c r="K185" s="76">
        <f>K186+K191+K194</f>
        <v>-42079200</v>
      </c>
      <c r="L185" s="76">
        <f>L186+L191+L194</f>
        <v>0</v>
      </c>
      <c r="M185" s="131">
        <f>M186+M191+M194</f>
        <v>0</v>
      </c>
    </row>
    <row r="186" spans="2:13" ht="32.85" customHeight="1">
      <c r="B186" s="111"/>
      <c r="C186" s="37" t="s">
        <v>305</v>
      </c>
      <c r="D186" s="127" t="s">
        <v>351</v>
      </c>
      <c r="E186" s="132" t="s">
        <v>24</v>
      </c>
      <c r="F186" s="132" t="s">
        <v>17</v>
      </c>
      <c r="G186" s="81">
        <v>7310000000</v>
      </c>
      <c r="H186" s="82"/>
      <c r="I186" s="130">
        <f t="shared" si="18"/>
        <v>4841400</v>
      </c>
      <c r="J186" s="130">
        <f>J187+J189</f>
        <v>21165500</v>
      </c>
      <c r="K186" s="76">
        <f>K187+K189</f>
        <v>-16324100</v>
      </c>
      <c r="L186" s="76">
        <f>L187+L189</f>
        <v>0</v>
      </c>
      <c r="M186" s="131">
        <f>M187+M189</f>
        <v>0</v>
      </c>
    </row>
    <row r="187" spans="2:13" ht="37.5">
      <c r="B187" s="111"/>
      <c r="C187" s="37" t="s">
        <v>306</v>
      </c>
      <c r="D187" s="127" t="s">
        <v>351</v>
      </c>
      <c r="E187" s="132" t="s">
        <v>24</v>
      </c>
      <c r="F187" s="132" t="s">
        <v>17</v>
      </c>
      <c r="G187" s="81">
        <v>7310010140</v>
      </c>
      <c r="H187" s="82"/>
      <c r="I187" s="130">
        <f t="shared" si="18"/>
        <v>1650000</v>
      </c>
      <c r="J187" s="130">
        <f>J188</f>
        <v>15363000</v>
      </c>
      <c r="K187" s="76">
        <f>K188</f>
        <v>-13713000</v>
      </c>
      <c r="L187" s="76">
        <f>L188</f>
        <v>0</v>
      </c>
      <c r="M187" s="131">
        <f>M188</f>
        <v>0</v>
      </c>
    </row>
    <row r="188" spans="2:13" ht="37.5">
      <c r="B188" s="111"/>
      <c r="C188" s="37" t="s">
        <v>101</v>
      </c>
      <c r="D188" s="127" t="s">
        <v>351</v>
      </c>
      <c r="E188" s="132" t="s">
        <v>24</v>
      </c>
      <c r="F188" s="132" t="s">
        <v>17</v>
      </c>
      <c r="G188" s="81">
        <v>7310010140</v>
      </c>
      <c r="H188" s="82" t="s">
        <v>102</v>
      </c>
      <c r="I188" s="130">
        <f t="shared" si="18"/>
        <v>1650000</v>
      </c>
      <c r="J188" s="130">
        <v>15363000</v>
      </c>
      <c r="K188" s="76">
        <v>-13713000</v>
      </c>
      <c r="L188" s="76"/>
      <c r="M188" s="131"/>
    </row>
    <row r="189" spans="2:13" ht="37.5">
      <c r="B189" s="111"/>
      <c r="C189" s="37" t="s">
        <v>307</v>
      </c>
      <c r="D189" s="127" t="s">
        <v>351</v>
      </c>
      <c r="E189" s="132" t="s">
        <v>24</v>
      </c>
      <c r="F189" s="132" t="s">
        <v>17</v>
      </c>
      <c r="G189" s="81">
        <v>7310010860</v>
      </c>
      <c r="H189" s="82"/>
      <c r="I189" s="130">
        <f t="shared" si="18"/>
        <v>3191400</v>
      </c>
      <c r="J189" s="130">
        <f>J190</f>
        <v>5802500</v>
      </c>
      <c r="K189" s="76">
        <f>K190</f>
        <v>-2611100</v>
      </c>
      <c r="L189" s="76">
        <f>L190</f>
        <v>0</v>
      </c>
      <c r="M189" s="131">
        <f>M190</f>
        <v>0</v>
      </c>
    </row>
    <row r="190" spans="2:13" ht="37.5">
      <c r="B190" s="111"/>
      <c r="C190" s="37" t="s">
        <v>101</v>
      </c>
      <c r="D190" s="127" t="s">
        <v>351</v>
      </c>
      <c r="E190" s="132" t="s">
        <v>24</v>
      </c>
      <c r="F190" s="132" t="s">
        <v>17</v>
      </c>
      <c r="G190" s="81">
        <v>7310010860</v>
      </c>
      <c r="H190" s="82" t="s">
        <v>102</v>
      </c>
      <c r="I190" s="130">
        <f t="shared" si="18"/>
        <v>3191400</v>
      </c>
      <c r="J190" s="130">
        <v>5802500</v>
      </c>
      <c r="K190" s="76">
        <v>-2611100</v>
      </c>
      <c r="L190" s="76"/>
      <c r="M190" s="131"/>
    </row>
    <row r="191" spans="2:13" ht="37.5">
      <c r="B191" s="111"/>
      <c r="C191" s="37" t="s">
        <v>308</v>
      </c>
      <c r="D191" s="127" t="s">
        <v>351</v>
      </c>
      <c r="E191" s="132" t="s">
        <v>24</v>
      </c>
      <c r="F191" s="132" t="s">
        <v>17</v>
      </c>
      <c r="G191" s="81">
        <v>7320000000</v>
      </c>
      <c r="H191" s="82"/>
      <c r="I191" s="130">
        <f t="shared" si="18"/>
        <v>22900</v>
      </c>
      <c r="J191" s="130">
        <f t="shared" ref="J191:M192" si="26">J192</f>
        <v>50000</v>
      </c>
      <c r="K191" s="76">
        <f t="shared" si="26"/>
        <v>-27100</v>
      </c>
      <c r="L191" s="76">
        <f t="shared" si="26"/>
        <v>0</v>
      </c>
      <c r="M191" s="131">
        <f t="shared" si="26"/>
        <v>0</v>
      </c>
    </row>
    <row r="192" spans="2:13" ht="75">
      <c r="B192" s="111"/>
      <c r="C192" s="37" t="s">
        <v>309</v>
      </c>
      <c r="D192" s="127" t="s">
        <v>351</v>
      </c>
      <c r="E192" s="132" t="s">
        <v>24</v>
      </c>
      <c r="F192" s="132" t="s">
        <v>17</v>
      </c>
      <c r="G192" s="81">
        <v>7320010080</v>
      </c>
      <c r="H192" s="82"/>
      <c r="I192" s="130">
        <f t="shared" si="18"/>
        <v>22900</v>
      </c>
      <c r="J192" s="130">
        <f t="shared" si="26"/>
        <v>50000</v>
      </c>
      <c r="K192" s="76">
        <f t="shared" si="26"/>
        <v>-27100</v>
      </c>
      <c r="L192" s="76">
        <f t="shared" si="26"/>
        <v>0</v>
      </c>
      <c r="M192" s="131">
        <f t="shared" si="26"/>
        <v>0</v>
      </c>
    </row>
    <row r="193" spans="2:13" ht="37.5">
      <c r="B193" s="111"/>
      <c r="C193" s="37" t="s">
        <v>101</v>
      </c>
      <c r="D193" s="127" t="s">
        <v>351</v>
      </c>
      <c r="E193" s="132" t="s">
        <v>24</v>
      </c>
      <c r="F193" s="132" t="s">
        <v>17</v>
      </c>
      <c r="G193" s="81">
        <v>7320010080</v>
      </c>
      <c r="H193" s="82" t="s">
        <v>102</v>
      </c>
      <c r="I193" s="130">
        <f t="shared" si="18"/>
        <v>22900</v>
      </c>
      <c r="J193" s="130">
        <v>50000</v>
      </c>
      <c r="K193" s="76">
        <v>-27100</v>
      </c>
      <c r="L193" s="76"/>
      <c r="M193" s="131"/>
    </row>
    <row r="194" spans="2:13" ht="37.5">
      <c r="B194" s="111"/>
      <c r="C194" s="37" t="s">
        <v>310</v>
      </c>
      <c r="D194" s="127" t="s">
        <v>351</v>
      </c>
      <c r="E194" s="132" t="s">
        <v>24</v>
      </c>
      <c r="F194" s="132" t="s">
        <v>17</v>
      </c>
      <c r="G194" s="81">
        <v>7330000000</v>
      </c>
      <c r="H194" s="82"/>
      <c r="I194" s="130">
        <f t="shared" si="18"/>
        <v>2773500</v>
      </c>
      <c r="J194" s="130">
        <f>J195+J198</f>
        <v>28501500</v>
      </c>
      <c r="K194" s="130">
        <f>K195+K198</f>
        <v>-25728000</v>
      </c>
      <c r="L194" s="76">
        <f>L195+L198</f>
        <v>0</v>
      </c>
      <c r="M194" s="131">
        <f>M195+M198</f>
        <v>0</v>
      </c>
    </row>
    <row r="195" spans="2:13" ht="37.5">
      <c r="B195" s="111"/>
      <c r="C195" s="37" t="s">
        <v>311</v>
      </c>
      <c r="D195" s="127" t="s">
        <v>351</v>
      </c>
      <c r="E195" s="132" t="s">
        <v>24</v>
      </c>
      <c r="F195" s="132" t="s">
        <v>17</v>
      </c>
      <c r="G195" s="81">
        <v>7330010720</v>
      </c>
      <c r="H195" s="82"/>
      <c r="I195" s="130">
        <f t="shared" si="18"/>
        <v>930000</v>
      </c>
      <c r="J195" s="130">
        <f>J197+J196</f>
        <v>26658000</v>
      </c>
      <c r="K195" s="76">
        <f>K197+K196</f>
        <v>-25728000</v>
      </c>
      <c r="L195" s="76">
        <f>L197+L196</f>
        <v>0</v>
      </c>
      <c r="M195" s="131">
        <f>M197+M196</f>
        <v>0</v>
      </c>
    </row>
    <row r="196" spans="2:13" ht="37.5">
      <c r="B196" s="111"/>
      <c r="C196" s="37" t="s">
        <v>101</v>
      </c>
      <c r="D196" s="127" t="s">
        <v>351</v>
      </c>
      <c r="E196" s="132" t="s">
        <v>24</v>
      </c>
      <c r="F196" s="132" t="s">
        <v>17</v>
      </c>
      <c r="G196" s="81">
        <v>7330010720</v>
      </c>
      <c r="H196" s="82" t="s">
        <v>102</v>
      </c>
      <c r="I196" s="130">
        <f t="shared" si="18"/>
        <v>930000</v>
      </c>
      <c r="J196" s="130">
        <v>26658000</v>
      </c>
      <c r="K196" s="76">
        <v>-25728000</v>
      </c>
      <c r="L196" s="76"/>
      <c r="M196" s="131"/>
    </row>
    <row r="197" spans="2:13" ht="37.5">
      <c r="B197" s="111"/>
      <c r="C197" s="37" t="s">
        <v>246</v>
      </c>
      <c r="D197" s="127" t="s">
        <v>351</v>
      </c>
      <c r="E197" s="132" t="s">
        <v>24</v>
      </c>
      <c r="F197" s="132" t="s">
        <v>17</v>
      </c>
      <c r="G197" s="81">
        <v>7330010720</v>
      </c>
      <c r="H197" s="82" t="s">
        <v>247</v>
      </c>
      <c r="I197" s="130">
        <f t="shared" si="18"/>
        <v>0</v>
      </c>
      <c r="J197" s="130"/>
      <c r="K197" s="76"/>
      <c r="L197" s="76"/>
      <c r="M197" s="131"/>
    </row>
    <row r="198" spans="2:13" ht="93.75">
      <c r="B198" s="111"/>
      <c r="C198" s="37" t="s">
        <v>312</v>
      </c>
      <c r="D198" s="127" t="s">
        <v>351</v>
      </c>
      <c r="E198" s="132" t="s">
        <v>24</v>
      </c>
      <c r="F198" s="132" t="s">
        <v>17</v>
      </c>
      <c r="G198" s="81" t="s">
        <v>313</v>
      </c>
      <c r="H198" s="82"/>
      <c r="I198" s="130">
        <f t="shared" si="18"/>
        <v>1843500</v>
      </c>
      <c r="J198" s="130">
        <f>J200+J199</f>
        <v>1843500</v>
      </c>
      <c r="K198" s="76">
        <f>K200+K199</f>
        <v>0</v>
      </c>
      <c r="L198" s="76">
        <f>L200+L199</f>
        <v>0</v>
      </c>
      <c r="M198" s="131">
        <f>M200+M199</f>
        <v>0</v>
      </c>
    </row>
    <row r="199" spans="2:13" ht="37.5">
      <c r="B199" s="111"/>
      <c r="C199" s="37" t="s">
        <v>101</v>
      </c>
      <c r="D199" s="127" t="s">
        <v>351</v>
      </c>
      <c r="E199" s="132" t="s">
        <v>24</v>
      </c>
      <c r="F199" s="132" t="s">
        <v>17</v>
      </c>
      <c r="G199" s="81" t="s">
        <v>313</v>
      </c>
      <c r="H199" s="82" t="s">
        <v>102</v>
      </c>
      <c r="I199" s="130">
        <f t="shared" si="18"/>
        <v>1843500</v>
      </c>
      <c r="J199" s="130">
        <v>1843500</v>
      </c>
      <c r="K199" s="76">
        <v>0</v>
      </c>
      <c r="L199" s="76"/>
      <c r="M199" s="131"/>
    </row>
    <row r="200" spans="2:13" ht="37.5" hidden="1">
      <c r="B200" s="111"/>
      <c r="C200" s="37" t="s">
        <v>246</v>
      </c>
      <c r="D200" s="127" t="s">
        <v>351</v>
      </c>
      <c r="E200" s="132" t="s">
        <v>24</v>
      </c>
      <c r="F200" s="132" t="s">
        <v>17</v>
      </c>
      <c r="G200" s="81" t="s">
        <v>313</v>
      </c>
      <c r="H200" s="82" t="s">
        <v>247</v>
      </c>
      <c r="I200" s="130">
        <f t="shared" ref="I200:I263" si="27">SUM(J200:M200)</f>
        <v>0</v>
      </c>
      <c r="J200" s="130"/>
      <c r="K200" s="76"/>
      <c r="L200" s="76"/>
      <c r="M200" s="131"/>
    </row>
    <row r="201" spans="2:13">
      <c r="B201" s="111"/>
      <c r="C201" s="37" t="s">
        <v>54</v>
      </c>
      <c r="D201" s="127" t="s">
        <v>351</v>
      </c>
      <c r="E201" s="132" t="s">
        <v>55</v>
      </c>
      <c r="F201" s="132" t="s">
        <v>81</v>
      </c>
      <c r="G201" s="81"/>
      <c r="H201" s="82"/>
      <c r="I201" s="130">
        <f t="shared" si="27"/>
        <v>30882700</v>
      </c>
      <c r="J201" s="130">
        <f>J219</f>
        <v>29186300</v>
      </c>
      <c r="K201" s="130">
        <f>K219+K202+K207+K214</f>
        <v>1696400</v>
      </c>
      <c r="L201" s="76">
        <f>L219+L202</f>
        <v>0</v>
      </c>
      <c r="M201" s="131">
        <f>M219+M202</f>
        <v>0</v>
      </c>
    </row>
    <row r="202" spans="2:13">
      <c r="B202" s="111"/>
      <c r="C202" s="37" t="s">
        <v>56</v>
      </c>
      <c r="D202" s="127" t="s">
        <v>351</v>
      </c>
      <c r="E202" s="132" t="s">
        <v>55</v>
      </c>
      <c r="F202" s="132" t="s">
        <v>15</v>
      </c>
      <c r="G202" s="81"/>
      <c r="H202" s="82"/>
      <c r="I202" s="130">
        <f t="shared" si="27"/>
        <v>247500</v>
      </c>
      <c r="J202" s="130">
        <v>0</v>
      </c>
      <c r="K202" s="130">
        <f t="shared" ref="K202:M205" si="28">K203</f>
        <v>247500</v>
      </c>
      <c r="L202" s="76">
        <f t="shared" si="28"/>
        <v>0</v>
      </c>
      <c r="M202" s="131">
        <f t="shared" si="28"/>
        <v>0</v>
      </c>
    </row>
    <row r="203" spans="2:13" ht="56.25">
      <c r="B203" s="111"/>
      <c r="C203" s="37" t="s">
        <v>242</v>
      </c>
      <c r="D203" s="127" t="s">
        <v>351</v>
      </c>
      <c r="E203" s="132" t="s">
        <v>55</v>
      </c>
      <c r="F203" s="132" t="s">
        <v>15</v>
      </c>
      <c r="G203" s="81">
        <v>6500000000</v>
      </c>
      <c r="H203" s="82"/>
      <c r="I203" s="130">
        <f t="shared" si="27"/>
        <v>247500</v>
      </c>
      <c r="J203" s="130">
        <v>0</v>
      </c>
      <c r="K203" s="130">
        <f t="shared" si="28"/>
        <v>247500</v>
      </c>
      <c r="L203" s="76">
        <f t="shared" si="28"/>
        <v>0</v>
      </c>
      <c r="M203" s="131">
        <f t="shared" si="28"/>
        <v>0</v>
      </c>
    </row>
    <row r="204" spans="2:13">
      <c r="B204" s="111"/>
      <c r="C204" s="37" t="s">
        <v>255</v>
      </c>
      <c r="D204" s="127" t="s">
        <v>351</v>
      </c>
      <c r="E204" s="132" t="s">
        <v>55</v>
      </c>
      <c r="F204" s="132" t="s">
        <v>15</v>
      </c>
      <c r="G204" s="81">
        <v>6570000000</v>
      </c>
      <c r="H204" s="82"/>
      <c r="I204" s="130">
        <f t="shared" si="27"/>
        <v>247500</v>
      </c>
      <c r="J204" s="130">
        <v>0</v>
      </c>
      <c r="K204" s="130">
        <f t="shared" si="28"/>
        <v>247500</v>
      </c>
      <c r="L204" s="76">
        <f t="shared" si="28"/>
        <v>0</v>
      </c>
      <c r="M204" s="131">
        <f t="shared" si="28"/>
        <v>0</v>
      </c>
    </row>
    <row r="205" spans="2:13" ht="37.5">
      <c r="B205" s="111"/>
      <c r="C205" s="37" t="s">
        <v>257</v>
      </c>
      <c r="D205" s="127" t="s">
        <v>351</v>
      </c>
      <c r="E205" s="132" t="s">
        <v>55</v>
      </c>
      <c r="F205" s="132" t="s">
        <v>15</v>
      </c>
      <c r="G205" s="81">
        <v>6570010970</v>
      </c>
      <c r="H205" s="82"/>
      <c r="I205" s="130">
        <f t="shared" si="27"/>
        <v>247500</v>
      </c>
      <c r="J205" s="130">
        <v>0</v>
      </c>
      <c r="K205" s="130">
        <f t="shared" si="28"/>
        <v>247500</v>
      </c>
      <c r="L205" s="76">
        <f t="shared" si="28"/>
        <v>0</v>
      </c>
      <c r="M205" s="131">
        <f t="shared" si="28"/>
        <v>0</v>
      </c>
    </row>
    <row r="206" spans="2:13" ht="37.5">
      <c r="B206" s="111"/>
      <c r="C206" s="37" t="s">
        <v>246</v>
      </c>
      <c r="D206" s="127" t="s">
        <v>351</v>
      </c>
      <c r="E206" s="132" t="s">
        <v>55</v>
      </c>
      <c r="F206" s="132" t="s">
        <v>15</v>
      </c>
      <c r="G206" s="81">
        <v>6570010970</v>
      </c>
      <c r="H206" s="82" t="s">
        <v>247</v>
      </c>
      <c r="I206" s="130">
        <f t="shared" si="27"/>
        <v>247500</v>
      </c>
      <c r="J206" s="130">
        <v>0</v>
      </c>
      <c r="K206" s="130">
        <v>247500</v>
      </c>
      <c r="L206" s="76"/>
      <c r="M206" s="131"/>
    </row>
    <row r="207" spans="2:13">
      <c r="B207" s="111"/>
      <c r="C207" s="37" t="s">
        <v>57</v>
      </c>
      <c r="D207" s="127" t="s">
        <v>351</v>
      </c>
      <c r="E207" s="132" t="s">
        <v>55</v>
      </c>
      <c r="F207" s="132" t="s">
        <v>17</v>
      </c>
      <c r="G207" s="81"/>
      <c r="H207" s="82"/>
      <c r="I207" s="130">
        <f t="shared" si="27"/>
        <v>28500</v>
      </c>
      <c r="J207" s="130">
        <v>0</v>
      </c>
      <c r="K207" s="130">
        <f t="shared" ref="K207:M208" si="29">K208</f>
        <v>28500</v>
      </c>
      <c r="L207" s="76">
        <f t="shared" si="29"/>
        <v>0</v>
      </c>
      <c r="M207" s="131">
        <f t="shared" si="29"/>
        <v>0</v>
      </c>
    </row>
    <row r="208" spans="2:13" ht="56.25">
      <c r="B208" s="111"/>
      <c r="C208" s="37" t="s">
        <v>242</v>
      </c>
      <c r="D208" s="127" t="s">
        <v>351</v>
      </c>
      <c r="E208" s="132" t="s">
        <v>55</v>
      </c>
      <c r="F208" s="132" t="s">
        <v>17</v>
      </c>
      <c r="G208" s="81">
        <v>6500000000</v>
      </c>
      <c r="H208" s="82"/>
      <c r="I208" s="130">
        <f t="shared" si="27"/>
        <v>28500</v>
      </c>
      <c r="J208" s="130">
        <v>0</v>
      </c>
      <c r="K208" s="130">
        <f t="shared" si="29"/>
        <v>28500</v>
      </c>
      <c r="L208" s="76">
        <f t="shared" si="29"/>
        <v>0</v>
      </c>
      <c r="M208" s="131">
        <f t="shared" si="29"/>
        <v>0</v>
      </c>
    </row>
    <row r="209" spans="2:13">
      <c r="B209" s="111"/>
      <c r="C209" s="37" t="s">
        <v>255</v>
      </c>
      <c r="D209" s="127" t="s">
        <v>351</v>
      </c>
      <c r="E209" s="132" t="s">
        <v>55</v>
      </c>
      <c r="F209" s="132" t="s">
        <v>17</v>
      </c>
      <c r="G209" s="81">
        <v>6570000000</v>
      </c>
      <c r="H209" s="82"/>
      <c r="I209" s="130">
        <f t="shared" si="27"/>
        <v>28500</v>
      </c>
      <c r="J209" s="130">
        <v>0</v>
      </c>
      <c r="K209" s="130">
        <f>K210+K212</f>
        <v>28500</v>
      </c>
      <c r="L209" s="76">
        <f>L210+L212</f>
        <v>0</v>
      </c>
      <c r="M209" s="131">
        <f>M210+M212</f>
        <v>0</v>
      </c>
    </row>
    <row r="210" spans="2:13" ht="37.5">
      <c r="B210" s="111"/>
      <c r="C210" s="37" t="s">
        <v>256</v>
      </c>
      <c r="D210" s="127" t="s">
        <v>351</v>
      </c>
      <c r="E210" s="132" t="s">
        <v>55</v>
      </c>
      <c r="F210" s="132" t="s">
        <v>17</v>
      </c>
      <c r="G210" s="81">
        <v>6570010710</v>
      </c>
      <c r="H210" s="82"/>
      <c r="I210" s="130">
        <f t="shared" si="27"/>
        <v>27500</v>
      </c>
      <c r="J210" s="130">
        <v>0</v>
      </c>
      <c r="K210" s="130">
        <f>K211</f>
        <v>27500</v>
      </c>
      <c r="L210" s="76">
        <f>L211</f>
        <v>0</v>
      </c>
      <c r="M210" s="131">
        <f>M211</f>
        <v>0</v>
      </c>
    </row>
    <row r="211" spans="2:13" ht="37.5">
      <c r="B211" s="111"/>
      <c r="C211" s="37" t="s">
        <v>246</v>
      </c>
      <c r="D211" s="127" t="s">
        <v>351</v>
      </c>
      <c r="E211" s="132" t="s">
        <v>55</v>
      </c>
      <c r="F211" s="132" t="s">
        <v>17</v>
      </c>
      <c r="G211" s="81">
        <v>6570010710</v>
      </c>
      <c r="H211" s="82" t="s">
        <v>247</v>
      </c>
      <c r="I211" s="130">
        <f t="shared" si="27"/>
        <v>27500</v>
      </c>
      <c r="J211" s="130">
        <v>0</v>
      </c>
      <c r="K211" s="130">
        <v>27500</v>
      </c>
      <c r="L211" s="76"/>
      <c r="M211" s="131"/>
    </row>
    <row r="212" spans="2:13" ht="37.5">
      <c r="B212" s="111"/>
      <c r="C212" s="37" t="s">
        <v>260</v>
      </c>
      <c r="D212" s="127" t="s">
        <v>351</v>
      </c>
      <c r="E212" s="132" t="s">
        <v>55</v>
      </c>
      <c r="F212" s="132" t="s">
        <v>17</v>
      </c>
      <c r="G212" s="81">
        <v>6570011100</v>
      </c>
      <c r="H212" s="82"/>
      <c r="I212" s="130">
        <f t="shared" si="27"/>
        <v>1000</v>
      </c>
      <c r="J212" s="130">
        <v>0</v>
      </c>
      <c r="K212" s="130">
        <f>K213</f>
        <v>1000</v>
      </c>
      <c r="L212" s="76">
        <f>L213</f>
        <v>0</v>
      </c>
      <c r="M212" s="131">
        <f>M213</f>
        <v>0</v>
      </c>
    </row>
    <row r="213" spans="2:13" ht="37.5">
      <c r="B213" s="111"/>
      <c r="C213" s="37" t="s">
        <v>246</v>
      </c>
      <c r="D213" s="127" t="s">
        <v>351</v>
      </c>
      <c r="E213" s="132" t="s">
        <v>55</v>
      </c>
      <c r="F213" s="132" t="s">
        <v>17</v>
      </c>
      <c r="G213" s="81">
        <v>6570011100</v>
      </c>
      <c r="H213" s="82" t="s">
        <v>247</v>
      </c>
      <c r="I213" s="130">
        <f t="shared" si="27"/>
        <v>1000</v>
      </c>
      <c r="J213" s="130">
        <v>0</v>
      </c>
      <c r="K213" s="130">
        <v>1000</v>
      </c>
      <c r="L213" s="76"/>
      <c r="M213" s="131"/>
    </row>
    <row r="214" spans="2:13">
      <c r="B214" s="111"/>
      <c r="C214" s="37" t="s">
        <v>59</v>
      </c>
      <c r="D214" s="127" t="s">
        <v>351</v>
      </c>
      <c r="E214" s="132" t="s">
        <v>55</v>
      </c>
      <c r="F214" s="132" t="s">
        <v>55</v>
      </c>
      <c r="G214" s="81"/>
      <c r="H214" s="82"/>
      <c r="I214" s="130">
        <f t="shared" si="27"/>
        <v>55000</v>
      </c>
      <c r="J214" s="130">
        <v>0</v>
      </c>
      <c r="K214" s="130">
        <f t="shared" ref="K214:M217" si="30">K215</f>
        <v>55000</v>
      </c>
      <c r="L214" s="76">
        <f t="shared" si="30"/>
        <v>0</v>
      </c>
      <c r="M214" s="131">
        <f t="shared" si="30"/>
        <v>0</v>
      </c>
    </row>
    <row r="215" spans="2:13">
      <c r="B215" s="111"/>
      <c r="C215" s="37" t="s">
        <v>282</v>
      </c>
      <c r="D215" s="127" t="s">
        <v>351</v>
      </c>
      <c r="E215" s="132" t="s">
        <v>55</v>
      </c>
      <c r="F215" s="132" t="s">
        <v>55</v>
      </c>
      <c r="G215" s="81">
        <v>700000000</v>
      </c>
      <c r="H215" s="82"/>
      <c r="I215" s="130">
        <f t="shared" si="27"/>
        <v>55000</v>
      </c>
      <c r="J215" s="130">
        <v>0</v>
      </c>
      <c r="K215" s="130">
        <f t="shared" si="30"/>
        <v>55000</v>
      </c>
      <c r="L215" s="76">
        <f t="shared" si="30"/>
        <v>0</v>
      </c>
      <c r="M215" s="131">
        <f t="shared" si="30"/>
        <v>0</v>
      </c>
    </row>
    <row r="216" spans="2:13" ht="37.5">
      <c r="B216" s="111"/>
      <c r="C216" s="37" t="s">
        <v>283</v>
      </c>
      <c r="D216" s="127" t="s">
        <v>351</v>
      </c>
      <c r="E216" s="132" t="s">
        <v>55</v>
      </c>
      <c r="F216" s="132" t="s">
        <v>55</v>
      </c>
      <c r="G216" s="81">
        <v>701000000</v>
      </c>
      <c r="H216" s="82"/>
      <c r="I216" s="130">
        <f t="shared" si="27"/>
        <v>55000</v>
      </c>
      <c r="J216" s="130">
        <v>0</v>
      </c>
      <c r="K216" s="130">
        <f t="shared" si="30"/>
        <v>55000</v>
      </c>
      <c r="L216" s="76">
        <f t="shared" si="30"/>
        <v>0</v>
      </c>
      <c r="M216" s="131">
        <f t="shared" si="30"/>
        <v>0</v>
      </c>
    </row>
    <row r="217" spans="2:13" ht="37.5">
      <c r="B217" s="111"/>
      <c r="C217" s="37" t="s">
        <v>128</v>
      </c>
      <c r="D217" s="127" t="s">
        <v>351</v>
      </c>
      <c r="E217" s="132" t="s">
        <v>55</v>
      </c>
      <c r="F217" s="132" t="s">
        <v>55</v>
      </c>
      <c r="G217" s="81">
        <v>7010000590</v>
      </c>
      <c r="H217" s="82"/>
      <c r="I217" s="130">
        <f t="shared" si="27"/>
        <v>55000</v>
      </c>
      <c r="J217" s="130">
        <v>0</v>
      </c>
      <c r="K217" s="130">
        <f t="shared" si="30"/>
        <v>55000</v>
      </c>
      <c r="L217" s="76">
        <f t="shared" si="30"/>
        <v>0</v>
      </c>
      <c r="M217" s="131">
        <f t="shared" si="30"/>
        <v>0</v>
      </c>
    </row>
    <row r="218" spans="2:13" ht="37.5">
      <c r="B218" s="111"/>
      <c r="C218" s="37" t="s">
        <v>101</v>
      </c>
      <c r="D218" s="127" t="s">
        <v>351</v>
      </c>
      <c r="E218" s="132" t="s">
        <v>55</v>
      </c>
      <c r="F218" s="132" t="s">
        <v>55</v>
      </c>
      <c r="G218" s="81">
        <v>7010000590</v>
      </c>
      <c r="H218" s="82" t="s">
        <v>102</v>
      </c>
      <c r="I218" s="130">
        <f t="shared" si="27"/>
        <v>55000</v>
      </c>
      <c r="J218" s="130">
        <v>0</v>
      </c>
      <c r="K218" s="130">
        <v>55000</v>
      </c>
      <c r="L218" s="76"/>
      <c r="M218" s="131"/>
    </row>
    <row r="219" spans="2:13">
      <c r="B219" s="111"/>
      <c r="C219" s="37" t="s">
        <v>60</v>
      </c>
      <c r="D219" s="127" t="s">
        <v>351</v>
      </c>
      <c r="E219" s="132" t="s">
        <v>55</v>
      </c>
      <c r="F219" s="132" t="s">
        <v>36</v>
      </c>
      <c r="G219" s="81"/>
      <c r="H219" s="82"/>
      <c r="I219" s="130">
        <f t="shared" si="27"/>
        <v>30551700</v>
      </c>
      <c r="J219" s="130">
        <f t="shared" ref="J219:M221" si="31">J220</f>
        <v>29186300</v>
      </c>
      <c r="K219" s="76">
        <f t="shared" si="31"/>
        <v>1365400</v>
      </c>
      <c r="L219" s="76">
        <f t="shared" si="31"/>
        <v>0</v>
      </c>
      <c r="M219" s="131">
        <f t="shared" si="31"/>
        <v>0</v>
      </c>
    </row>
    <row r="220" spans="2:13" ht="37.5">
      <c r="B220" s="111"/>
      <c r="C220" s="37" t="s">
        <v>126</v>
      </c>
      <c r="D220" s="127" t="s">
        <v>351</v>
      </c>
      <c r="E220" s="132" t="s">
        <v>55</v>
      </c>
      <c r="F220" s="132" t="s">
        <v>36</v>
      </c>
      <c r="G220" s="81">
        <v>5200000000</v>
      </c>
      <c r="H220" s="86"/>
      <c r="I220" s="130">
        <f t="shared" si="27"/>
        <v>30551700</v>
      </c>
      <c r="J220" s="130">
        <f t="shared" si="31"/>
        <v>29186300</v>
      </c>
      <c r="K220" s="76">
        <f t="shared" si="31"/>
        <v>1365400</v>
      </c>
      <c r="L220" s="76">
        <f t="shared" si="31"/>
        <v>0</v>
      </c>
      <c r="M220" s="131">
        <f t="shared" si="31"/>
        <v>0</v>
      </c>
    </row>
    <row r="221" spans="2:13">
      <c r="B221" s="111"/>
      <c r="C221" s="37" t="s">
        <v>127</v>
      </c>
      <c r="D221" s="127" t="s">
        <v>351</v>
      </c>
      <c r="E221" s="132" t="s">
        <v>55</v>
      </c>
      <c r="F221" s="132" t="s">
        <v>36</v>
      </c>
      <c r="G221" s="81">
        <v>5210000000</v>
      </c>
      <c r="H221" s="86"/>
      <c r="I221" s="130">
        <f t="shared" si="27"/>
        <v>30551700</v>
      </c>
      <c r="J221" s="130">
        <f t="shared" si="31"/>
        <v>29186300</v>
      </c>
      <c r="K221" s="76">
        <f t="shared" si="31"/>
        <v>1365400</v>
      </c>
      <c r="L221" s="76">
        <f t="shared" si="31"/>
        <v>0</v>
      </c>
      <c r="M221" s="131">
        <f t="shared" si="31"/>
        <v>0</v>
      </c>
    </row>
    <row r="222" spans="2:13" ht="37.5">
      <c r="B222" s="111"/>
      <c r="C222" s="37" t="s">
        <v>128</v>
      </c>
      <c r="D222" s="127" t="s">
        <v>351</v>
      </c>
      <c r="E222" s="132" t="s">
        <v>55</v>
      </c>
      <c r="F222" s="132" t="s">
        <v>36</v>
      </c>
      <c r="G222" s="81">
        <v>5210000590</v>
      </c>
      <c r="H222" s="86"/>
      <c r="I222" s="130">
        <f t="shared" si="27"/>
        <v>30551700</v>
      </c>
      <c r="J222" s="130">
        <f>J223+J224+J225</f>
        <v>29186300</v>
      </c>
      <c r="K222" s="76">
        <f>K223+K224+K225</f>
        <v>1365400</v>
      </c>
      <c r="L222" s="76">
        <f>L223+L224+L225</f>
        <v>0</v>
      </c>
      <c r="M222" s="131">
        <f>M223+M224+M225</f>
        <v>0</v>
      </c>
    </row>
    <row r="223" spans="2:13" ht="76.150000000000006" customHeight="1">
      <c r="B223" s="111"/>
      <c r="C223" s="37" t="s">
        <v>98</v>
      </c>
      <c r="D223" s="127" t="s">
        <v>351</v>
      </c>
      <c r="E223" s="132" t="s">
        <v>55</v>
      </c>
      <c r="F223" s="132" t="s">
        <v>36</v>
      </c>
      <c r="G223" s="81">
        <v>5210000590</v>
      </c>
      <c r="H223" s="86">
        <v>100</v>
      </c>
      <c r="I223" s="130">
        <f t="shared" si="27"/>
        <v>21775700</v>
      </c>
      <c r="J223" s="130">
        <v>21789200</v>
      </c>
      <c r="K223" s="76">
        <v>-13500</v>
      </c>
      <c r="L223" s="76"/>
      <c r="M223" s="131"/>
    </row>
    <row r="224" spans="2:13" ht="37.5">
      <c r="B224" s="111"/>
      <c r="C224" s="37" t="s">
        <v>101</v>
      </c>
      <c r="D224" s="127" t="s">
        <v>351</v>
      </c>
      <c r="E224" s="132" t="s">
        <v>55</v>
      </c>
      <c r="F224" s="132" t="s">
        <v>36</v>
      </c>
      <c r="G224" s="81">
        <v>5210000590</v>
      </c>
      <c r="H224" s="86">
        <v>200</v>
      </c>
      <c r="I224" s="130">
        <f t="shared" si="27"/>
        <v>8776000</v>
      </c>
      <c r="J224" s="130">
        <v>7397100</v>
      </c>
      <c r="K224" s="76">
        <v>1378900</v>
      </c>
      <c r="L224" s="76"/>
      <c r="M224" s="131"/>
    </row>
    <row r="225" spans="2:13" hidden="1">
      <c r="B225" s="111"/>
      <c r="C225" s="37" t="s">
        <v>104</v>
      </c>
      <c r="D225" s="127" t="s">
        <v>351</v>
      </c>
      <c r="E225" s="132" t="s">
        <v>55</v>
      </c>
      <c r="F225" s="132" t="s">
        <v>36</v>
      </c>
      <c r="G225" s="81">
        <v>5210000590</v>
      </c>
      <c r="H225" s="86">
        <v>800</v>
      </c>
      <c r="I225" s="130">
        <f t="shared" si="27"/>
        <v>0</v>
      </c>
      <c r="J225" s="130"/>
      <c r="K225" s="76"/>
      <c r="L225" s="76"/>
      <c r="M225" s="131"/>
    </row>
    <row r="226" spans="2:13">
      <c r="B226" s="111"/>
      <c r="C226" s="37" t="s">
        <v>68</v>
      </c>
      <c r="D226" s="127" t="s">
        <v>351</v>
      </c>
      <c r="E226" s="132" t="s">
        <v>38</v>
      </c>
      <c r="F226" s="132"/>
      <c r="G226" s="81"/>
      <c r="H226" s="82"/>
      <c r="I226" s="130">
        <f t="shared" si="27"/>
        <v>93345300</v>
      </c>
      <c r="J226" s="130">
        <f>J227+J231</f>
        <v>87201700</v>
      </c>
      <c r="K226" s="76">
        <f>K227+K231</f>
        <v>6143600</v>
      </c>
      <c r="L226" s="76">
        <f>L227+L231</f>
        <v>0</v>
      </c>
      <c r="M226" s="131">
        <f>M227+M231</f>
        <v>0</v>
      </c>
    </row>
    <row r="227" spans="2:13">
      <c r="B227" s="111"/>
      <c r="C227" s="37" t="s">
        <v>69</v>
      </c>
      <c r="D227" s="127" t="s">
        <v>351</v>
      </c>
      <c r="E227" s="132" t="s">
        <v>38</v>
      </c>
      <c r="F227" s="132" t="s">
        <v>19</v>
      </c>
      <c r="G227" s="81"/>
      <c r="H227" s="82"/>
      <c r="I227" s="130">
        <f t="shared" si="27"/>
        <v>5115000</v>
      </c>
      <c r="J227" s="130">
        <f t="shared" ref="J227:M229" si="32">J228</f>
        <v>5970700</v>
      </c>
      <c r="K227" s="76">
        <f t="shared" si="32"/>
        <v>-855700</v>
      </c>
      <c r="L227" s="76">
        <f t="shared" si="32"/>
        <v>0</v>
      </c>
      <c r="M227" s="131">
        <f t="shared" si="32"/>
        <v>0</v>
      </c>
    </row>
    <row r="228" spans="2:13" ht="37.5">
      <c r="B228" s="111"/>
      <c r="C228" s="37" t="s">
        <v>319</v>
      </c>
      <c r="D228" s="127" t="s">
        <v>351</v>
      </c>
      <c r="E228" s="132" t="s">
        <v>38</v>
      </c>
      <c r="F228" s="132" t="s">
        <v>19</v>
      </c>
      <c r="G228" s="81">
        <v>9900000000</v>
      </c>
      <c r="H228" s="82"/>
      <c r="I228" s="130">
        <f t="shared" si="27"/>
        <v>5115000</v>
      </c>
      <c r="J228" s="130">
        <f t="shared" si="32"/>
        <v>5970700</v>
      </c>
      <c r="K228" s="76">
        <f t="shared" si="32"/>
        <v>-855700</v>
      </c>
      <c r="L228" s="76">
        <f t="shared" si="32"/>
        <v>0</v>
      </c>
      <c r="M228" s="131">
        <f t="shared" si="32"/>
        <v>0</v>
      </c>
    </row>
    <row r="229" spans="2:13" ht="56.25">
      <c r="B229" s="111"/>
      <c r="C229" s="37" t="s">
        <v>322</v>
      </c>
      <c r="D229" s="127" t="s">
        <v>351</v>
      </c>
      <c r="E229" s="132" t="s">
        <v>38</v>
      </c>
      <c r="F229" s="132" t="s">
        <v>19</v>
      </c>
      <c r="G229" s="81">
        <v>9900010620</v>
      </c>
      <c r="H229" s="82"/>
      <c r="I229" s="130">
        <f t="shared" si="27"/>
        <v>5115000</v>
      </c>
      <c r="J229" s="130">
        <f t="shared" si="32"/>
        <v>5970700</v>
      </c>
      <c r="K229" s="76">
        <f t="shared" si="32"/>
        <v>-855700</v>
      </c>
      <c r="L229" s="76">
        <f t="shared" si="32"/>
        <v>0</v>
      </c>
      <c r="M229" s="131">
        <f t="shared" si="32"/>
        <v>0</v>
      </c>
    </row>
    <row r="230" spans="2:13">
      <c r="B230" s="111"/>
      <c r="C230" s="37" t="s">
        <v>140</v>
      </c>
      <c r="D230" s="127" t="s">
        <v>351</v>
      </c>
      <c r="E230" s="132" t="s">
        <v>38</v>
      </c>
      <c r="F230" s="132" t="s">
        <v>19</v>
      </c>
      <c r="G230" s="81">
        <v>9900010620</v>
      </c>
      <c r="H230" s="82" t="s">
        <v>141</v>
      </c>
      <c r="I230" s="130">
        <f t="shared" si="27"/>
        <v>5115000</v>
      </c>
      <c r="J230" s="130">
        <v>5970700</v>
      </c>
      <c r="K230" s="76">
        <v>-855700</v>
      </c>
      <c r="L230" s="76"/>
      <c r="M230" s="131"/>
    </row>
    <row r="231" spans="2:13">
      <c r="B231" s="111"/>
      <c r="C231" s="37" t="s">
        <v>70</v>
      </c>
      <c r="D231" s="127" t="s">
        <v>351</v>
      </c>
      <c r="E231" s="132" t="s">
        <v>38</v>
      </c>
      <c r="F231" s="132" t="s">
        <v>22</v>
      </c>
      <c r="G231" s="81"/>
      <c r="H231" s="82"/>
      <c r="I231" s="130">
        <f t="shared" si="27"/>
        <v>88230300</v>
      </c>
      <c r="J231" s="130">
        <f>J232+J238</f>
        <v>81231000</v>
      </c>
      <c r="K231" s="76">
        <f>K232+K238</f>
        <v>6999300</v>
      </c>
      <c r="L231" s="76">
        <f>L232+L238</f>
        <v>0</v>
      </c>
      <c r="M231" s="131">
        <f>M232+M238</f>
        <v>0</v>
      </c>
    </row>
    <row r="232" spans="2:13" ht="37.5">
      <c r="B232" s="129"/>
      <c r="C232" s="37" t="s">
        <v>209</v>
      </c>
      <c r="D232" s="127" t="s">
        <v>351</v>
      </c>
      <c r="E232" s="132" t="s">
        <v>38</v>
      </c>
      <c r="F232" s="132" t="s">
        <v>22</v>
      </c>
      <c r="G232" s="81">
        <v>600000000</v>
      </c>
      <c r="H232" s="82"/>
      <c r="I232" s="130">
        <f t="shared" si="27"/>
        <v>6998400</v>
      </c>
      <c r="J232" s="130">
        <f>J233</f>
        <v>10055100</v>
      </c>
      <c r="K232" s="76">
        <f>K233</f>
        <v>-3056700</v>
      </c>
      <c r="L232" s="76">
        <f>L233</f>
        <v>0</v>
      </c>
      <c r="M232" s="131">
        <f>M233</f>
        <v>0</v>
      </c>
    </row>
    <row r="233" spans="2:13">
      <c r="B233" s="111"/>
      <c r="C233" s="37" t="s">
        <v>210</v>
      </c>
      <c r="D233" s="127" t="s">
        <v>351</v>
      </c>
      <c r="E233" s="132" t="s">
        <v>38</v>
      </c>
      <c r="F233" s="132" t="s">
        <v>22</v>
      </c>
      <c r="G233" s="81">
        <v>601000000</v>
      </c>
      <c r="H233" s="82"/>
      <c r="I233" s="130">
        <f t="shared" si="27"/>
        <v>6998400</v>
      </c>
      <c r="J233" s="130">
        <f>J236+J234</f>
        <v>10055100</v>
      </c>
      <c r="K233" s="76">
        <f>K236+K234</f>
        <v>-3056700</v>
      </c>
      <c r="L233" s="76">
        <f>L236+L234</f>
        <v>0</v>
      </c>
      <c r="M233" s="131">
        <f>M236+M234</f>
        <v>0</v>
      </c>
    </row>
    <row r="234" spans="2:13" ht="37.5" hidden="1">
      <c r="B234" s="111"/>
      <c r="C234" s="37" t="s">
        <v>211</v>
      </c>
      <c r="D234" s="127" t="s">
        <v>351</v>
      </c>
      <c r="E234" s="132" t="s">
        <v>38</v>
      </c>
      <c r="F234" s="132" t="s">
        <v>22</v>
      </c>
      <c r="G234" s="81">
        <v>6010010680</v>
      </c>
      <c r="H234" s="82"/>
      <c r="I234" s="130">
        <f t="shared" si="27"/>
        <v>0</v>
      </c>
      <c r="J234" s="130">
        <f>J235</f>
        <v>4091700</v>
      </c>
      <c r="K234" s="76">
        <f>K235</f>
        <v>-4091700</v>
      </c>
      <c r="L234" s="76">
        <f>L235</f>
        <v>0</v>
      </c>
      <c r="M234" s="131">
        <f>M235</f>
        <v>0</v>
      </c>
    </row>
    <row r="235" spans="2:13" hidden="1">
      <c r="B235" s="111"/>
      <c r="C235" s="37" t="s">
        <v>140</v>
      </c>
      <c r="D235" s="127" t="s">
        <v>351</v>
      </c>
      <c r="E235" s="132" t="s">
        <v>38</v>
      </c>
      <c r="F235" s="132" t="s">
        <v>22</v>
      </c>
      <c r="G235" s="81">
        <v>6010010680</v>
      </c>
      <c r="H235" s="82" t="s">
        <v>141</v>
      </c>
      <c r="I235" s="130">
        <f t="shared" si="27"/>
        <v>0</v>
      </c>
      <c r="J235" s="130">
        <v>4091700</v>
      </c>
      <c r="K235" s="76">
        <v>-4091700</v>
      </c>
      <c r="L235" s="76">
        <v>0</v>
      </c>
      <c r="M235" s="131">
        <v>0</v>
      </c>
    </row>
    <row r="236" spans="2:13" ht="37.5">
      <c r="B236" s="111"/>
      <c r="C236" s="37" t="s">
        <v>212</v>
      </c>
      <c r="D236" s="127" t="s">
        <v>351</v>
      </c>
      <c r="E236" s="132" t="s">
        <v>38</v>
      </c>
      <c r="F236" s="132" t="s">
        <v>22</v>
      </c>
      <c r="G236" s="81" t="s">
        <v>213</v>
      </c>
      <c r="H236" s="82"/>
      <c r="I236" s="130">
        <f t="shared" si="27"/>
        <v>6998400</v>
      </c>
      <c r="J236" s="130">
        <f>J237</f>
        <v>5963400</v>
      </c>
      <c r="K236" s="76">
        <f>K237</f>
        <v>1035000</v>
      </c>
      <c r="L236" s="76">
        <f>L237</f>
        <v>0</v>
      </c>
      <c r="M236" s="131">
        <f>M237</f>
        <v>0</v>
      </c>
    </row>
    <row r="237" spans="2:13">
      <c r="B237" s="111"/>
      <c r="C237" s="37" t="s">
        <v>140</v>
      </c>
      <c r="D237" s="127" t="s">
        <v>351</v>
      </c>
      <c r="E237" s="132" t="s">
        <v>38</v>
      </c>
      <c r="F237" s="132" t="s">
        <v>22</v>
      </c>
      <c r="G237" s="81" t="s">
        <v>213</v>
      </c>
      <c r="H237" s="82" t="s">
        <v>141</v>
      </c>
      <c r="I237" s="130">
        <f t="shared" si="27"/>
        <v>6998400</v>
      </c>
      <c r="J237" s="130">
        <v>5963400</v>
      </c>
      <c r="K237" s="76">
        <v>1035000</v>
      </c>
      <c r="L237" s="76">
        <v>0</v>
      </c>
      <c r="M237" s="131">
        <v>0</v>
      </c>
    </row>
    <row r="238" spans="2:13" ht="41.65" customHeight="1">
      <c r="B238" s="111"/>
      <c r="C238" s="37" t="s">
        <v>242</v>
      </c>
      <c r="D238" s="127" t="s">
        <v>351</v>
      </c>
      <c r="E238" s="132" t="s">
        <v>38</v>
      </c>
      <c r="F238" s="132" t="s">
        <v>22</v>
      </c>
      <c r="G238" s="81">
        <v>6500000000</v>
      </c>
      <c r="H238" s="82"/>
      <c r="I238" s="130">
        <f t="shared" si="27"/>
        <v>81231900</v>
      </c>
      <c r="J238" s="130">
        <f>J239</f>
        <v>71175900</v>
      </c>
      <c r="K238" s="76">
        <f>K239</f>
        <v>10056000</v>
      </c>
      <c r="L238" s="76">
        <f>L239</f>
        <v>0</v>
      </c>
      <c r="M238" s="131">
        <f>M239</f>
        <v>0</v>
      </c>
    </row>
    <row r="239" spans="2:13">
      <c r="B239" s="111"/>
      <c r="C239" s="37" t="s">
        <v>356</v>
      </c>
      <c r="D239" s="127" t="s">
        <v>351</v>
      </c>
      <c r="E239" s="132" t="s">
        <v>38</v>
      </c>
      <c r="F239" s="132" t="s">
        <v>22</v>
      </c>
      <c r="G239" s="81">
        <v>6520000000</v>
      </c>
      <c r="H239" s="82"/>
      <c r="I239" s="130">
        <f t="shared" si="27"/>
        <v>81231900</v>
      </c>
      <c r="J239" s="130">
        <f>J242+J240</f>
        <v>71175900</v>
      </c>
      <c r="K239" s="130">
        <f>K242+K240</f>
        <v>10056000</v>
      </c>
      <c r="L239" s="76">
        <f>L242+L240</f>
        <v>0</v>
      </c>
      <c r="M239" s="131">
        <f>M242+M240</f>
        <v>0</v>
      </c>
    </row>
    <row r="240" spans="2:13" ht="71.25" customHeight="1">
      <c r="B240" s="111"/>
      <c r="C240" s="37" t="s">
        <v>244</v>
      </c>
      <c r="D240" s="127" t="s">
        <v>351</v>
      </c>
      <c r="E240" s="132" t="s">
        <v>38</v>
      </c>
      <c r="F240" s="132" t="s">
        <v>22</v>
      </c>
      <c r="G240" s="81" t="s">
        <v>245</v>
      </c>
      <c r="H240" s="82"/>
      <c r="I240" s="130">
        <f t="shared" si="27"/>
        <v>10585300</v>
      </c>
      <c r="J240" s="130">
        <f>J241</f>
        <v>10158200</v>
      </c>
      <c r="K240" s="76">
        <f>K241</f>
        <v>427100</v>
      </c>
      <c r="L240" s="76">
        <f>L241</f>
        <v>0</v>
      </c>
      <c r="M240" s="131">
        <f>M241</f>
        <v>0</v>
      </c>
    </row>
    <row r="241" spans="1:1024" ht="37.5">
      <c r="B241" s="111"/>
      <c r="C241" s="37" t="s">
        <v>246</v>
      </c>
      <c r="D241" s="127" t="s">
        <v>351</v>
      </c>
      <c r="E241" s="132" t="s">
        <v>38</v>
      </c>
      <c r="F241" s="132" t="s">
        <v>22</v>
      </c>
      <c r="G241" s="81" t="s">
        <v>245</v>
      </c>
      <c r="H241" s="82" t="s">
        <v>247</v>
      </c>
      <c r="I241" s="130">
        <f t="shared" si="27"/>
        <v>10585300</v>
      </c>
      <c r="J241" s="130">
        <v>10158200</v>
      </c>
      <c r="K241" s="76">
        <v>427100</v>
      </c>
      <c r="L241" s="76">
        <v>0</v>
      </c>
      <c r="M241" s="131">
        <v>0</v>
      </c>
    </row>
    <row r="242" spans="1:1024" ht="67.150000000000006" customHeight="1">
      <c r="B242" s="111"/>
      <c r="C242" s="37" t="s">
        <v>244</v>
      </c>
      <c r="D242" s="127" t="s">
        <v>351</v>
      </c>
      <c r="E242" s="132" t="s">
        <v>38</v>
      </c>
      <c r="F242" s="132" t="s">
        <v>22</v>
      </c>
      <c r="G242" s="81" t="s">
        <v>248</v>
      </c>
      <c r="H242" s="82"/>
      <c r="I242" s="130">
        <f t="shared" si="27"/>
        <v>70646600</v>
      </c>
      <c r="J242" s="130">
        <f>J243+J244</f>
        <v>61017700</v>
      </c>
      <c r="K242" s="76">
        <f>K243+K244</f>
        <v>9628900</v>
      </c>
      <c r="L242" s="76">
        <f>L243+L244</f>
        <v>0</v>
      </c>
      <c r="M242" s="131">
        <f>M243+M244</f>
        <v>0</v>
      </c>
    </row>
    <row r="243" spans="1:1024" ht="37.5">
      <c r="B243" s="111"/>
      <c r="C243" s="37" t="s">
        <v>101</v>
      </c>
      <c r="D243" s="127" t="s">
        <v>351</v>
      </c>
      <c r="E243" s="132" t="s">
        <v>38</v>
      </c>
      <c r="F243" s="132" t="s">
        <v>22</v>
      </c>
      <c r="G243" s="81" t="s">
        <v>248</v>
      </c>
      <c r="H243" s="82" t="s">
        <v>102</v>
      </c>
      <c r="I243" s="130">
        <f t="shared" si="27"/>
        <v>68760.5</v>
      </c>
      <c r="J243" s="130">
        <v>68760.5</v>
      </c>
      <c r="K243" s="76">
        <v>0</v>
      </c>
      <c r="L243" s="76">
        <v>0</v>
      </c>
      <c r="M243" s="131">
        <v>0</v>
      </c>
    </row>
    <row r="244" spans="1:1024" ht="37.5">
      <c r="B244" s="111"/>
      <c r="C244" s="37" t="s">
        <v>246</v>
      </c>
      <c r="D244" s="127" t="s">
        <v>351</v>
      </c>
      <c r="E244" s="132" t="s">
        <v>38</v>
      </c>
      <c r="F244" s="132" t="s">
        <v>22</v>
      </c>
      <c r="G244" s="81" t="s">
        <v>248</v>
      </c>
      <c r="H244" s="82" t="s">
        <v>247</v>
      </c>
      <c r="I244" s="130">
        <f t="shared" si="27"/>
        <v>70577839.5</v>
      </c>
      <c r="J244" s="130">
        <v>60948939.5</v>
      </c>
      <c r="K244" s="76">
        <v>9628900</v>
      </c>
      <c r="L244" s="76">
        <v>0</v>
      </c>
      <c r="M244" s="131">
        <v>0</v>
      </c>
    </row>
    <row r="245" spans="1:1024" s="110" customFormat="1" ht="56.25">
      <c r="A245" s="109"/>
      <c r="B245" s="111" t="s">
        <v>41</v>
      </c>
      <c r="C245" s="28" t="s">
        <v>357</v>
      </c>
      <c r="D245" s="28">
        <v>905</v>
      </c>
      <c r="E245" s="136"/>
      <c r="F245" s="136"/>
      <c r="G245" s="87"/>
      <c r="H245" s="88"/>
      <c r="I245" s="125">
        <f t="shared" si="27"/>
        <v>66461900</v>
      </c>
      <c r="J245" s="125">
        <f>J246+J258+J264</f>
        <v>89813300</v>
      </c>
      <c r="K245" s="74">
        <f>K246+K258+K264</f>
        <v>-23351400</v>
      </c>
      <c r="L245" s="74">
        <f>L246+L258+L264</f>
        <v>0</v>
      </c>
      <c r="M245" s="126">
        <f>M246+M258+M264</f>
        <v>0</v>
      </c>
      <c r="ALL245" s="40"/>
      <c r="ALM245" s="40"/>
      <c r="ALN245" s="40"/>
      <c r="ALO245" s="40"/>
      <c r="ALP245" s="40"/>
      <c r="ALQ245" s="40"/>
      <c r="ALR245" s="40"/>
      <c r="ALS245" s="40"/>
      <c r="ALT245" s="40"/>
      <c r="ALU245" s="40"/>
      <c r="ALV245" s="40"/>
      <c r="ALW245" s="40"/>
      <c r="ALX245" s="40"/>
      <c r="ALY245" s="40"/>
      <c r="ALZ245" s="40"/>
      <c r="AMA245" s="40"/>
      <c r="AMB245" s="40"/>
      <c r="AMC245" s="40"/>
      <c r="AMD245" s="40"/>
      <c r="AME245" s="40"/>
      <c r="AMF245" s="40"/>
      <c r="AMG245" s="40"/>
      <c r="AMH245" s="40"/>
      <c r="AMI245" s="40"/>
      <c r="AMJ245"/>
    </row>
    <row r="246" spans="1:1024">
      <c r="B246" s="111"/>
      <c r="C246" s="37" t="s">
        <v>14</v>
      </c>
      <c r="D246" s="37">
        <v>905</v>
      </c>
      <c r="E246" s="132" t="s">
        <v>15</v>
      </c>
      <c r="F246" s="132" t="s">
        <v>81</v>
      </c>
      <c r="G246" s="81"/>
      <c r="H246" s="82"/>
      <c r="I246" s="130">
        <f t="shared" si="27"/>
        <v>41461900</v>
      </c>
      <c r="J246" s="130">
        <f>J247+J253</f>
        <v>27813300</v>
      </c>
      <c r="K246" s="76">
        <f>K247+K253</f>
        <v>13648600</v>
      </c>
      <c r="L246" s="76">
        <f>L247+L253</f>
        <v>0</v>
      </c>
      <c r="M246" s="131">
        <f>M247+M253</f>
        <v>0</v>
      </c>
    </row>
    <row r="247" spans="1:1024" ht="37.5">
      <c r="B247" s="111"/>
      <c r="C247" s="37" t="s">
        <v>358</v>
      </c>
      <c r="D247" s="37">
        <v>905</v>
      </c>
      <c r="E247" s="132" t="s">
        <v>15</v>
      </c>
      <c r="F247" s="132" t="s">
        <v>26</v>
      </c>
      <c r="G247" s="81"/>
      <c r="H247" s="82"/>
      <c r="I247" s="130">
        <f t="shared" si="27"/>
        <v>34018400</v>
      </c>
      <c r="J247" s="130">
        <f t="shared" ref="J247:M249" si="33">J248</f>
        <v>22855500</v>
      </c>
      <c r="K247" s="76">
        <f t="shared" si="33"/>
        <v>11162900</v>
      </c>
      <c r="L247" s="76">
        <f t="shared" si="33"/>
        <v>0</v>
      </c>
      <c r="M247" s="131">
        <f t="shared" si="33"/>
        <v>0</v>
      </c>
    </row>
    <row r="248" spans="1:1024" ht="37.5">
      <c r="B248" s="111"/>
      <c r="C248" s="37" t="s">
        <v>95</v>
      </c>
      <c r="D248" s="37">
        <v>905</v>
      </c>
      <c r="E248" s="132" t="s">
        <v>15</v>
      </c>
      <c r="F248" s="132" t="s">
        <v>26</v>
      </c>
      <c r="G248" s="81">
        <v>5000000000</v>
      </c>
      <c r="H248" s="82"/>
      <c r="I248" s="130">
        <f t="shared" si="27"/>
        <v>34018400</v>
      </c>
      <c r="J248" s="130">
        <f t="shared" si="33"/>
        <v>22855500</v>
      </c>
      <c r="K248" s="76">
        <f t="shared" si="33"/>
        <v>11162900</v>
      </c>
      <c r="L248" s="76">
        <f t="shared" si="33"/>
        <v>0</v>
      </c>
      <c r="M248" s="131">
        <f t="shared" si="33"/>
        <v>0</v>
      </c>
    </row>
    <row r="249" spans="1:1024" ht="37.5">
      <c r="B249" s="111"/>
      <c r="C249" s="37" t="s">
        <v>103</v>
      </c>
      <c r="D249" s="37">
        <v>905</v>
      </c>
      <c r="E249" s="132" t="s">
        <v>15</v>
      </c>
      <c r="F249" s="132" t="s">
        <v>26</v>
      </c>
      <c r="G249" s="81">
        <v>5020000000</v>
      </c>
      <c r="H249" s="82"/>
      <c r="I249" s="130">
        <f t="shared" si="27"/>
        <v>34018400</v>
      </c>
      <c r="J249" s="130">
        <f t="shared" si="33"/>
        <v>22855500</v>
      </c>
      <c r="K249" s="76">
        <f t="shared" si="33"/>
        <v>11162900</v>
      </c>
      <c r="L249" s="76">
        <f t="shared" si="33"/>
        <v>0</v>
      </c>
      <c r="M249" s="131">
        <f t="shared" si="33"/>
        <v>0</v>
      </c>
    </row>
    <row r="250" spans="1:1024" ht="35.85" customHeight="1">
      <c r="B250" s="111"/>
      <c r="C250" s="37" t="s">
        <v>97</v>
      </c>
      <c r="D250" s="37">
        <v>905</v>
      </c>
      <c r="E250" s="132" t="s">
        <v>15</v>
      </c>
      <c r="F250" s="132" t="s">
        <v>26</v>
      </c>
      <c r="G250" s="81">
        <v>5020000190</v>
      </c>
      <c r="H250" s="82"/>
      <c r="I250" s="130">
        <f t="shared" si="27"/>
        <v>34018400</v>
      </c>
      <c r="J250" s="130">
        <f>J252+J251</f>
        <v>22855500</v>
      </c>
      <c r="K250" s="76">
        <f>K252+K251</f>
        <v>11162900</v>
      </c>
      <c r="L250" s="76">
        <f>L252+L251</f>
        <v>0</v>
      </c>
      <c r="M250" s="131">
        <f>M252+M251</f>
        <v>0</v>
      </c>
    </row>
    <row r="251" spans="1:1024" ht="75">
      <c r="B251" s="111"/>
      <c r="C251" s="37" t="s">
        <v>98</v>
      </c>
      <c r="D251" s="37">
        <v>905</v>
      </c>
      <c r="E251" s="132" t="s">
        <v>15</v>
      </c>
      <c r="F251" s="132" t="s">
        <v>26</v>
      </c>
      <c r="G251" s="81">
        <v>5020000190</v>
      </c>
      <c r="H251" s="82" t="s">
        <v>99</v>
      </c>
      <c r="I251" s="130">
        <f t="shared" si="27"/>
        <v>34014400</v>
      </c>
      <c r="J251" s="130">
        <v>22851500</v>
      </c>
      <c r="K251" s="76">
        <v>11162900</v>
      </c>
      <c r="L251" s="76"/>
      <c r="M251" s="131"/>
    </row>
    <row r="252" spans="1:1024">
      <c r="B252" s="111"/>
      <c r="C252" s="37" t="s">
        <v>104</v>
      </c>
      <c r="D252" s="37">
        <v>905</v>
      </c>
      <c r="E252" s="132" t="s">
        <v>15</v>
      </c>
      <c r="F252" s="132" t="s">
        <v>26</v>
      </c>
      <c r="G252" s="81">
        <v>5020000190</v>
      </c>
      <c r="H252" s="82" t="s">
        <v>105</v>
      </c>
      <c r="I252" s="130">
        <f t="shared" si="27"/>
        <v>4000</v>
      </c>
      <c r="J252" s="130">
        <v>4000</v>
      </c>
      <c r="K252" s="76">
        <v>0</v>
      </c>
      <c r="L252" s="76"/>
      <c r="M252" s="131"/>
    </row>
    <row r="253" spans="1:1024">
      <c r="B253" s="111"/>
      <c r="C253" s="37" t="s">
        <v>30</v>
      </c>
      <c r="D253" s="37">
        <v>905</v>
      </c>
      <c r="E253" s="132" t="s">
        <v>15</v>
      </c>
      <c r="F253" s="132" t="s">
        <v>31</v>
      </c>
      <c r="G253" s="81"/>
      <c r="H253" s="82"/>
      <c r="I253" s="130">
        <f t="shared" si="27"/>
        <v>7443500</v>
      </c>
      <c r="J253" s="130">
        <f t="shared" ref="J253:M256" si="34">J254</f>
        <v>4957800</v>
      </c>
      <c r="K253" s="76">
        <f t="shared" si="34"/>
        <v>2485700</v>
      </c>
      <c r="L253" s="76">
        <f t="shared" si="34"/>
        <v>0</v>
      </c>
      <c r="M253" s="131">
        <f t="shared" si="34"/>
        <v>0</v>
      </c>
    </row>
    <row r="254" spans="1:1024" ht="37.5">
      <c r="B254" s="111"/>
      <c r="C254" s="37" t="s">
        <v>95</v>
      </c>
      <c r="D254" s="37">
        <v>905</v>
      </c>
      <c r="E254" s="132" t="s">
        <v>15</v>
      </c>
      <c r="F254" s="132" t="s">
        <v>31</v>
      </c>
      <c r="G254" s="81">
        <v>500000000</v>
      </c>
      <c r="H254" s="82"/>
      <c r="I254" s="130">
        <f t="shared" si="27"/>
        <v>7443500</v>
      </c>
      <c r="J254" s="130">
        <f t="shared" si="34"/>
        <v>4957800</v>
      </c>
      <c r="K254" s="76">
        <f t="shared" si="34"/>
        <v>2485700</v>
      </c>
      <c r="L254" s="76">
        <f t="shared" si="34"/>
        <v>0</v>
      </c>
      <c r="M254" s="131">
        <f t="shared" si="34"/>
        <v>0</v>
      </c>
    </row>
    <row r="255" spans="1:1024" ht="37.5">
      <c r="B255" s="111"/>
      <c r="C255" s="37" t="s">
        <v>114</v>
      </c>
      <c r="D255" s="37">
        <v>905</v>
      </c>
      <c r="E255" s="132" t="s">
        <v>15</v>
      </c>
      <c r="F255" s="132" t="s">
        <v>31</v>
      </c>
      <c r="G255" s="81">
        <v>5030000000</v>
      </c>
      <c r="H255" s="82"/>
      <c r="I255" s="130">
        <f t="shared" si="27"/>
        <v>7443500</v>
      </c>
      <c r="J255" s="130">
        <f t="shared" si="34"/>
        <v>4957800</v>
      </c>
      <c r="K255" s="76">
        <f t="shared" si="34"/>
        <v>2485700</v>
      </c>
      <c r="L255" s="76">
        <f t="shared" si="34"/>
        <v>0</v>
      </c>
      <c r="M255" s="131">
        <f t="shared" si="34"/>
        <v>0</v>
      </c>
    </row>
    <row r="256" spans="1:1024" ht="37.5">
      <c r="B256" s="111"/>
      <c r="C256" s="37" t="s">
        <v>115</v>
      </c>
      <c r="D256" s="37">
        <v>905</v>
      </c>
      <c r="E256" s="132" t="s">
        <v>15</v>
      </c>
      <c r="F256" s="132" t="s">
        <v>31</v>
      </c>
      <c r="G256" s="81">
        <v>5030010030</v>
      </c>
      <c r="H256" s="82"/>
      <c r="I256" s="130">
        <f t="shared" si="27"/>
        <v>7443500</v>
      </c>
      <c r="J256" s="130">
        <f t="shared" si="34"/>
        <v>4957800</v>
      </c>
      <c r="K256" s="76">
        <f t="shared" si="34"/>
        <v>2485700</v>
      </c>
      <c r="L256" s="76">
        <f t="shared" si="34"/>
        <v>0</v>
      </c>
      <c r="M256" s="131">
        <f t="shared" si="34"/>
        <v>0</v>
      </c>
    </row>
    <row r="257" spans="1:1024" ht="37.5">
      <c r="B257" s="111"/>
      <c r="C257" s="37" t="s">
        <v>101</v>
      </c>
      <c r="D257" s="37">
        <v>905</v>
      </c>
      <c r="E257" s="132" t="s">
        <v>15</v>
      </c>
      <c r="F257" s="132" t="s">
        <v>31</v>
      </c>
      <c r="G257" s="81">
        <v>5030010030</v>
      </c>
      <c r="H257" s="82" t="s">
        <v>102</v>
      </c>
      <c r="I257" s="130">
        <f t="shared" si="27"/>
        <v>7443500</v>
      </c>
      <c r="J257" s="130">
        <v>4957800</v>
      </c>
      <c r="K257" s="76">
        <v>2485700</v>
      </c>
      <c r="L257" s="76"/>
      <c r="M257" s="131"/>
    </row>
    <row r="258" spans="1:1024" ht="37.5">
      <c r="B258" s="111"/>
      <c r="C258" s="37" t="s">
        <v>80</v>
      </c>
      <c r="D258" s="37">
        <v>905</v>
      </c>
      <c r="E258" s="132" t="s">
        <v>40</v>
      </c>
      <c r="F258" s="132" t="s">
        <v>81</v>
      </c>
      <c r="G258" s="81"/>
      <c r="H258" s="82"/>
      <c r="I258" s="130">
        <f t="shared" si="27"/>
        <v>25000000</v>
      </c>
      <c r="J258" s="130">
        <f t="shared" ref="J258:M262" si="35">J259</f>
        <v>20000000</v>
      </c>
      <c r="K258" s="76">
        <f t="shared" si="35"/>
        <v>5000000</v>
      </c>
      <c r="L258" s="76">
        <f t="shared" si="35"/>
        <v>0</v>
      </c>
      <c r="M258" s="131">
        <f t="shared" si="35"/>
        <v>0</v>
      </c>
    </row>
    <row r="259" spans="1:1024" ht="56.25">
      <c r="B259" s="111"/>
      <c r="C259" s="37" t="s">
        <v>82</v>
      </c>
      <c r="D259" s="37">
        <v>905</v>
      </c>
      <c r="E259" s="132" t="s">
        <v>40</v>
      </c>
      <c r="F259" s="132" t="s">
        <v>15</v>
      </c>
      <c r="G259" s="81"/>
      <c r="H259" s="82"/>
      <c r="I259" s="130">
        <f t="shared" si="27"/>
        <v>25000000</v>
      </c>
      <c r="J259" s="130">
        <f t="shared" si="35"/>
        <v>20000000</v>
      </c>
      <c r="K259" s="76">
        <f t="shared" si="35"/>
        <v>5000000</v>
      </c>
      <c r="L259" s="76">
        <f t="shared" si="35"/>
        <v>0</v>
      </c>
      <c r="M259" s="131">
        <f t="shared" si="35"/>
        <v>0</v>
      </c>
    </row>
    <row r="260" spans="1:1024" ht="37.5">
      <c r="B260" s="111"/>
      <c r="C260" s="37" t="s">
        <v>120</v>
      </c>
      <c r="D260" s="37">
        <v>905</v>
      </c>
      <c r="E260" s="132" t="s">
        <v>40</v>
      </c>
      <c r="F260" s="132" t="s">
        <v>15</v>
      </c>
      <c r="G260" s="81">
        <v>5100000000</v>
      </c>
      <c r="H260" s="82"/>
      <c r="I260" s="130">
        <f t="shared" si="27"/>
        <v>25000000</v>
      </c>
      <c r="J260" s="130">
        <f t="shared" si="35"/>
        <v>20000000</v>
      </c>
      <c r="K260" s="76">
        <f t="shared" si="35"/>
        <v>5000000</v>
      </c>
      <c r="L260" s="76">
        <f t="shared" si="35"/>
        <v>0</v>
      </c>
      <c r="M260" s="131">
        <f t="shared" si="35"/>
        <v>0</v>
      </c>
    </row>
    <row r="261" spans="1:1024" ht="37.5">
      <c r="B261" s="111"/>
      <c r="C261" s="37" t="s">
        <v>121</v>
      </c>
      <c r="D261" s="37">
        <v>905</v>
      </c>
      <c r="E261" s="132" t="s">
        <v>40</v>
      </c>
      <c r="F261" s="132" t="s">
        <v>15</v>
      </c>
      <c r="G261" s="81">
        <v>5110000000</v>
      </c>
      <c r="H261" s="82"/>
      <c r="I261" s="130">
        <f t="shared" si="27"/>
        <v>25000000</v>
      </c>
      <c r="J261" s="130">
        <f t="shared" si="35"/>
        <v>20000000</v>
      </c>
      <c r="K261" s="76">
        <f t="shared" si="35"/>
        <v>5000000</v>
      </c>
      <c r="L261" s="76">
        <f t="shared" si="35"/>
        <v>0</v>
      </c>
      <c r="M261" s="131">
        <f t="shared" si="35"/>
        <v>0</v>
      </c>
    </row>
    <row r="262" spans="1:1024" ht="37.5">
      <c r="B262" s="111"/>
      <c r="C262" s="37" t="s">
        <v>122</v>
      </c>
      <c r="D262" s="37">
        <v>905</v>
      </c>
      <c r="E262" s="132" t="s">
        <v>40</v>
      </c>
      <c r="F262" s="132" t="s">
        <v>15</v>
      </c>
      <c r="G262" s="81" t="s">
        <v>123</v>
      </c>
      <c r="H262" s="82"/>
      <c r="I262" s="130">
        <f t="shared" si="27"/>
        <v>25000000</v>
      </c>
      <c r="J262" s="130">
        <f t="shared" si="35"/>
        <v>20000000</v>
      </c>
      <c r="K262" s="76">
        <f t="shared" si="35"/>
        <v>5000000</v>
      </c>
      <c r="L262" s="76">
        <f t="shared" si="35"/>
        <v>0</v>
      </c>
      <c r="M262" s="131">
        <f t="shared" si="35"/>
        <v>0</v>
      </c>
    </row>
    <row r="263" spans="1:1024">
      <c r="B263" s="111"/>
      <c r="C263" s="37" t="s">
        <v>124</v>
      </c>
      <c r="D263" s="37">
        <v>905</v>
      </c>
      <c r="E263" s="132" t="s">
        <v>40</v>
      </c>
      <c r="F263" s="132" t="s">
        <v>15</v>
      </c>
      <c r="G263" s="81" t="s">
        <v>123</v>
      </c>
      <c r="H263" s="82" t="s">
        <v>125</v>
      </c>
      <c r="I263" s="130">
        <f t="shared" si="27"/>
        <v>25000000</v>
      </c>
      <c r="J263" s="130">
        <v>20000000</v>
      </c>
      <c r="K263" s="76">
        <v>5000000</v>
      </c>
      <c r="L263" s="76"/>
      <c r="M263" s="131"/>
    </row>
    <row r="264" spans="1:1024" hidden="1">
      <c r="B264" s="111"/>
      <c r="C264" s="37" t="s">
        <v>359</v>
      </c>
      <c r="D264" s="37"/>
      <c r="E264" s="132"/>
      <c r="F264" s="132"/>
      <c r="G264" s="81"/>
      <c r="H264" s="82"/>
      <c r="I264" s="130">
        <f t="shared" ref="I264:I327" si="36">SUM(J264:M264)</f>
        <v>0</v>
      </c>
      <c r="J264" s="130">
        <v>42000000</v>
      </c>
      <c r="K264" s="76">
        <v>-42000000</v>
      </c>
      <c r="L264" s="76"/>
      <c r="M264" s="131"/>
    </row>
    <row r="265" spans="1:1024" s="110" customFormat="1" ht="56.25">
      <c r="A265" s="109"/>
      <c r="B265" s="111" t="s">
        <v>49</v>
      </c>
      <c r="C265" s="28" t="s">
        <v>360</v>
      </c>
      <c r="D265" s="28">
        <v>910</v>
      </c>
      <c r="E265" s="136"/>
      <c r="F265" s="136"/>
      <c r="G265" s="87"/>
      <c r="H265" s="88"/>
      <c r="I265" s="125">
        <f t="shared" si="36"/>
        <v>7490400</v>
      </c>
      <c r="J265" s="125">
        <f>J266</f>
        <v>5996800</v>
      </c>
      <c r="K265" s="74">
        <f>K266</f>
        <v>1493600</v>
      </c>
      <c r="L265" s="74">
        <f>L266</f>
        <v>0</v>
      </c>
      <c r="M265" s="126">
        <f>M266</f>
        <v>0</v>
      </c>
      <c r="ALL265" s="40"/>
      <c r="ALM265" s="40"/>
      <c r="ALN265" s="40"/>
      <c r="ALO265" s="40"/>
      <c r="ALP265" s="40"/>
      <c r="ALQ265" s="40"/>
      <c r="ALR265" s="40"/>
      <c r="ALS265" s="40"/>
      <c r="ALT265" s="40"/>
      <c r="ALU265" s="40"/>
      <c r="ALV265" s="40"/>
      <c r="ALW265" s="40"/>
      <c r="ALX265" s="40"/>
      <c r="ALY265" s="40"/>
      <c r="ALZ265" s="40"/>
      <c r="AMA265" s="40"/>
      <c r="AMB265" s="40"/>
      <c r="AMC265" s="40"/>
      <c r="AMD265" s="40"/>
      <c r="AME265" s="40"/>
      <c r="AMF265" s="40"/>
      <c r="AMG265" s="40"/>
      <c r="AMH265" s="40"/>
      <c r="AMI265" s="40"/>
      <c r="AMJ265"/>
    </row>
    <row r="266" spans="1:1024">
      <c r="B266" s="111"/>
      <c r="C266" s="37" t="s">
        <v>14</v>
      </c>
      <c r="D266" s="37">
        <v>910</v>
      </c>
      <c r="E266" s="132" t="s">
        <v>15</v>
      </c>
      <c r="F266" s="132" t="s">
        <v>81</v>
      </c>
      <c r="G266" s="81"/>
      <c r="H266" s="82"/>
      <c r="I266" s="130">
        <f t="shared" si="36"/>
        <v>7490400</v>
      </c>
      <c r="J266" s="130">
        <f>J267+J276</f>
        <v>5996800</v>
      </c>
      <c r="K266" s="76">
        <f>K267+K276</f>
        <v>1493600</v>
      </c>
      <c r="L266" s="76">
        <f>L267+L276</f>
        <v>0</v>
      </c>
      <c r="M266" s="131">
        <f>M267+M276</f>
        <v>0</v>
      </c>
    </row>
    <row r="267" spans="1:1024" ht="37.5">
      <c r="B267" s="111"/>
      <c r="C267" s="37" t="s">
        <v>358</v>
      </c>
      <c r="D267" s="37">
        <v>910</v>
      </c>
      <c r="E267" s="132" t="s">
        <v>15</v>
      </c>
      <c r="F267" s="132" t="s">
        <v>26</v>
      </c>
      <c r="G267" s="81"/>
      <c r="H267" s="82"/>
      <c r="I267" s="130">
        <f t="shared" si="36"/>
        <v>7325400</v>
      </c>
      <c r="J267" s="130">
        <f>J268</f>
        <v>5696800</v>
      </c>
      <c r="K267" s="76">
        <f>K268</f>
        <v>1628600</v>
      </c>
      <c r="L267" s="76">
        <f>L268</f>
        <v>0</v>
      </c>
      <c r="M267" s="131">
        <f>M268</f>
        <v>0</v>
      </c>
    </row>
    <row r="268" spans="1:1024" ht="37.5">
      <c r="B268" s="111"/>
      <c r="C268" s="37" t="s">
        <v>319</v>
      </c>
      <c r="D268" s="37">
        <v>910</v>
      </c>
      <c r="E268" s="132" t="s">
        <v>15</v>
      </c>
      <c r="F268" s="132" t="s">
        <v>26</v>
      </c>
      <c r="G268" s="81">
        <v>9900000000</v>
      </c>
      <c r="H268" s="82"/>
      <c r="I268" s="130">
        <f t="shared" si="36"/>
        <v>7325400</v>
      </c>
      <c r="J268" s="130">
        <f>J269+J272</f>
        <v>5696800</v>
      </c>
      <c r="K268" s="76">
        <f>K269+K272</f>
        <v>1628600</v>
      </c>
      <c r="L268" s="76">
        <f>L269+L272</f>
        <v>0</v>
      </c>
      <c r="M268" s="131">
        <f>M269+M272</f>
        <v>0</v>
      </c>
    </row>
    <row r="269" spans="1:1024" ht="56.25">
      <c r="B269" s="111"/>
      <c r="C269" s="37" t="s">
        <v>327</v>
      </c>
      <c r="D269" s="37">
        <v>910</v>
      </c>
      <c r="E269" s="132" t="s">
        <v>15</v>
      </c>
      <c r="F269" s="132" t="s">
        <v>26</v>
      </c>
      <c r="G269" s="81">
        <v>9910000000</v>
      </c>
      <c r="H269" s="82"/>
      <c r="I269" s="130">
        <f t="shared" si="36"/>
        <v>4234600</v>
      </c>
      <c r="J269" s="130">
        <f t="shared" ref="J269:M270" si="37">J270</f>
        <v>2707200</v>
      </c>
      <c r="K269" s="76">
        <f t="shared" si="37"/>
        <v>1527400</v>
      </c>
      <c r="L269" s="76">
        <f t="shared" si="37"/>
        <v>0</v>
      </c>
      <c r="M269" s="131">
        <f t="shared" si="37"/>
        <v>0</v>
      </c>
    </row>
    <row r="270" spans="1:1024" ht="31.9" customHeight="1">
      <c r="B270" s="111"/>
      <c r="C270" s="37" t="s">
        <v>97</v>
      </c>
      <c r="D270" s="37">
        <v>910</v>
      </c>
      <c r="E270" s="132" t="s">
        <v>15</v>
      </c>
      <c r="F270" s="132" t="s">
        <v>26</v>
      </c>
      <c r="G270" s="81">
        <v>9910000190</v>
      </c>
      <c r="H270" s="82"/>
      <c r="I270" s="130">
        <f t="shared" si="36"/>
        <v>4234600</v>
      </c>
      <c r="J270" s="130">
        <f t="shared" si="37"/>
        <v>2707200</v>
      </c>
      <c r="K270" s="76">
        <f t="shared" si="37"/>
        <v>1527400</v>
      </c>
      <c r="L270" s="76">
        <f t="shared" si="37"/>
        <v>0</v>
      </c>
      <c r="M270" s="131">
        <f t="shared" si="37"/>
        <v>0</v>
      </c>
    </row>
    <row r="271" spans="1:1024" ht="75">
      <c r="B271" s="111"/>
      <c r="C271" s="37" t="s">
        <v>98</v>
      </c>
      <c r="D271" s="37">
        <v>910</v>
      </c>
      <c r="E271" s="132" t="s">
        <v>15</v>
      </c>
      <c r="F271" s="132" t="s">
        <v>26</v>
      </c>
      <c r="G271" s="81">
        <v>9910000190</v>
      </c>
      <c r="H271" s="82" t="s">
        <v>99</v>
      </c>
      <c r="I271" s="130">
        <f t="shared" si="36"/>
        <v>4234600</v>
      </c>
      <c r="J271" s="130">
        <v>2707200</v>
      </c>
      <c r="K271" s="76">
        <v>1527400</v>
      </c>
      <c r="L271" s="76"/>
      <c r="M271" s="131"/>
    </row>
    <row r="272" spans="1:1024" ht="56.25">
      <c r="B272" s="111"/>
      <c r="C272" s="37" t="s">
        <v>328</v>
      </c>
      <c r="D272" s="37">
        <v>910</v>
      </c>
      <c r="E272" s="132" t="s">
        <v>15</v>
      </c>
      <c r="F272" s="132" t="s">
        <v>26</v>
      </c>
      <c r="G272" s="81">
        <v>9920000000</v>
      </c>
      <c r="H272" s="82"/>
      <c r="I272" s="130">
        <f t="shared" si="36"/>
        <v>3090800</v>
      </c>
      <c r="J272" s="130">
        <f>J273</f>
        <v>2989600</v>
      </c>
      <c r="K272" s="76">
        <f>K273</f>
        <v>101200</v>
      </c>
      <c r="L272" s="76">
        <f>L273</f>
        <v>0</v>
      </c>
      <c r="M272" s="131">
        <f>M273</f>
        <v>0</v>
      </c>
    </row>
    <row r="273" spans="1:1024" ht="34.9" customHeight="1">
      <c r="B273" s="111"/>
      <c r="C273" s="37" t="s">
        <v>97</v>
      </c>
      <c r="D273" s="37">
        <v>910</v>
      </c>
      <c r="E273" s="132" t="s">
        <v>349</v>
      </c>
      <c r="F273" s="132" t="s">
        <v>26</v>
      </c>
      <c r="G273" s="81">
        <v>9920000190</v>
      </c>
      <c r="H273" s="82"/>
      <c r="I273" s="130">
        <f t="shared" si="36"/>
        <v>3090800</v>
      </c>
      <c r="J273" s="130">
        <f>J274+J275</f>
        <v>2989600</v>
      </c>
      <c r="K273" s="76">
        <f>K274+K275</f>
        <v>101200</v>
      </c>
      <c r="L273" s="76">
        <f>L274+L275</f>
        <v>0</v>
      </c>
      <c r="M273" s="131">
        <f>M274+M275</f>
        <v>0</v>
      </c>
    </row>
    <row r="274" spans="1:1024" ht="75">
      <c r="B274" s="111"/>
      <c r="C274" s="37" t="s">
        <v>98</v>
      </c>
      <c r="D274" s="37">
        <v>910</v>
      </c>
      <c r="E274" s="132" t="s">
        <v>15</v>
      </c>
      <c r="F274" s="132" t="s">
        <v>26</v>
      </c>
      <c r="G274" s="81">
        <v>9920000190</v>
      </c>
      <c r="H274" s="82" t="s">
        <v>99</v>
      </c>
      <c r="I274" s="130">
        <f t="shared" si="36"/>
        <v>3089800</v>
      </c>
      <c r="J274" s="130">
        <v>2988800</v>
      </c>
      <c r="K274" s="76">
        <v>101000</v>
      </c>
      <c r="L274" s="76"/>
      <c r="M274" s="131"/>
    </row>
    <row r="275" spans="1:1024">
      <c r="B275" s="111"/>
      <c r="C275" s="37" t="s">
        <v>104</v>
      </c>
      <c r="D275" s="37">
        <v>910</v>
      </c>
      <c r="E275" s="132" t="s">
        <v>15</v>
      </c>
      <c r="F275" s="132" t="s">
        <v>26</v>
      </c>
      <c r="G275" s="81">
        <v>9920000190</v>
      </c>
      <c r="H275" s="82" t="s">
        <v>105</v>
      </c>
      <c r="I275" s="130">
        <f t="shared" si="36"/>
        <v>1000</v>
      </c>
      <c r="J275" s="130">
        <v>800</v>
      </c>
      <c r="K275" s="76">
        <v>200</v>
      </c>
      <c r="L275" s="76"/>
      <c r="M275" s="131"/>
    </row>
    <row r="276" spans="1:1024">
      <c r="B276" s="111"/>
      <c r="C276" s="37" t="s">
        <v>30</v>
      </c>
      <c r="D276" s="37">
        <v>910</v>
      </c>
      <c r="E276" s="132" t="s">
        <v>15</v>
      </c>
      <c r="F276" s="132" t="s">
        <v>31</v>
      </c>
      <c r="G276" s="81"/>
      <c r="H276" s="82"/>
      <c r="I276" s="130">
        <f t="shared" si="36"/>
        <v>165000</v>
      </c>
      <c r="J276" s="130">
        <f t="shared" ref="J276:M279" si="38">J277</f>
        <v>300000</v>
      </c>
      <c r="K276" s="76">
        <f t="shared" si="38"/>
        <v>-135000</v>
      </c>
      <c r="L276" s="76">
        <f t="shared" si="38"/>
        <v>0</v>
      </c>
      <c r="M276" s="131">
        <f t="shared" si="38"/>
        <v>0</v>
      </c>
    </row>
    <row r="277" spans="1:1024" ht="37.5">
      <c r="B277" s="111"/>
      <c r="C277" s="37" t="s">
        <v>95</v>
      </c>
      <c r="D277" s="37">
        <v>910</v>
      </c>
      <c r="E277" s="132" t="s">
        <v>15</v>
      </c>
      <c r="F277" s="132" t="s">
        <v>31</v>
      </c>
      <c r="G277" s="81">
        <v>500000000</v>
      </c>
      <c r="H277" s="82"/>
      <c r="I277" s="130">
        <f t="shared" si="36"/>
        <v>165000</v>
      </c>
      <c r="J277" s="130">
        <f t="shared" si="38"/>
        <v>300000</v>
      </c>
      <c r="K277" s="76">
        <f t="shared" si="38"/>
        <v>-135000</v>
      </c>
      <c r="L277" s="76">
        <f t="shared" si="38"/>
        <v>0</v>
      </c>
      <c r="M277" s="131">
        <f t="shared" si="38"/>
        <v>0</v>
      </c>
    </row>
    <row r="278" spans="1:1024" ht="37.5">
      <c r="B278" s="111"/>
      <c r="C278" s="37" t="s">
        <v>114</v>
      </c>
      <c r="D278" s="37">
        <v>910</v>
      </c>
      <c r="E278" s="132" t="s">
        <v>15</v>
      </c>
      <c r="F278" s="132" t="s">
        <v>31</v>
      </c>
      <c r="G278" s="81">
        <v>5030000000</v>
      </c>
      <c r="H278" s="82"/>
      <c r="I278" s="130">
        <f t="shared" si="36"/>
        <v>165000</v>
      </c>
      <c r="J278" s="130">
        <f t="shared" si="38"/>
        <v>300000</v>
      </c>
      <c r="K278" s="76">
        <f t="shared" si="38"/>
        <v>-135000</v>
      </c>
      <c r="L278" s="76">
        <f t="shared" si="38"/>
        <v>0</v>
      </c>
      <c r="M278" s="131">
        <f t="shared" si="38"/>
        <v>0</v>
      </c>
    </row>
    <row r="279" spans="1:1024" ht="37.5">
      <c r="B279" s="111"/>
      <c r="C279" s="37" t="s">
        <v>115</v>
      </c>
      <c r="D279" s="37">
        <v>910</v>
      </c>
      <c r="E279" s="132" t="s">
        <v>15</v>
      </c>
      <c r="F279" s="132" t="s">
        <v>31</v>
      </c>
      <c r="G279" s="81">
        <v>5030010030</v>
      </c>
      <c r="H279" s="82"/>
      <c r="I279" s="130">
        <f t="shared" si="36"/>
        <v>165000</v>
      </c>
      <c r="J279" s="130">
        <f t="shared" si="38"/>
        <v>300000</v>
      </c>
      <c r="K279" s="76">
        <f t="shared" si="38"/>
        <v>-135000</v>
      </c>
      <c r="L279" s="76">
        <f t="shared" si="38"/>
        <v>0</v>
      </c>
      <c r="M279" s="131">
        <f t="shared" si="38"/>
        <v>0</v>
      </c>
    </row>
    <row r="280" spans="1:1024" ht="37.5">
      <c r="B280" s="111"/>
      <c r="C280" s="37" t="s">
        <v>101</v>
      </c>
      <c r="D280" s="37">
        <v>910</v>
      </c>
      <c r="E280" s="132" t="s">
        <v>15</v>
      </c>
      <c r="F280" s="132" t="s">
        <v>31</v>
      </c>
      <c r="G280" s="81">
        <v>5030010030</v>
      </c>
      <c r="H280" s="82" t="s">
        <v>102</v>
      </c>
      <c r="I280" s="130">
        <f t="shared" si="36"/>
        <v>165000</v>
      </c>
      <c r="J280" s="130">
        <v>300000</v>
      </c>
      <c r="K280" s="76">
        <v>-135000</v>
      </c>
      <c r="L280" s="76"/>
      <c r="M280" s="131"/>
    </row>
    <row r="281" spans="1:1024" s="110" customFormat="1" ht="56.25">
      <c r="A281" s="109"/>
      <c r="B281" s="111" t="s">
        <v>53</v>
      </c>
      <c r="C281" s="28" t="s">
        <v>361</v>
      </c>
      <c r="D281" s="28">
        <v>919</v>
      </c>
      <c r="E281" s="136"/>
      <c r="F281" s="136"/>
      <c r="G281" s="87"/>
      <c r="H281" s="88"/>
      <c r="I281" s="125">
        <f t="shared" si="36"/>
        <v>33678900</v>
      </c>
      <c r="J281" s="125">
        <f>J288+J282</f>
        <v>30553300</v>
      </c>
      <c r="K281" s="74">
        <f>K288+K282</f>
        <v>3125600</v>
      </c>
      <c r="L281" s="74">
        <f>L288+L282</f>
        <v>0</v>
      </c>
      <c r="M281" s="126">
        <f>M288+M282</f>
        <v>0</v>
      </c>
      <c r="ALL281" s="40"/>
      <c r="ALM281" s="40"/>
      <c r="ALN281" s="40"/>
      <c r="ALO281" s="40"/>
      <c r="ALP281" s="40"/>
      <c r="ALQ281" s="40"/>
      <c r="ALR281" s="40"/>
      <c r="ALS281" s="40"/>
      <c r="ALT281" s="40"/>
      <c r="ALU281" s="40"/>
      <c r="ALV281" s="40"/>
      <c r="ALW281" s="40"/>
      <c r="ALX281" s="40"/>
      <c r="ALY281" s="40"/>
      <c r="ALZ281" s="40"/>
      <c r="AMA281" s="40"/>
      <c r="AMB281" s="40"/>
      <c r="AMC281" s="40"/>
      <c r="AMD281" s="40"/>
      <c r="AME281" s="40"/>
      <c r="AMF281" s="40"/>
      <c r="AMG281" s="40"/>
      <c r="AMH281" s="40"/>
      <c r="AMI281" s="40"/>
      <c r="AMJ281"/>
    </row>
    <row r="282" spans="1:1024" s="110" customFormat="1">
      <c r="A282" s="109"/>
      <c r="B282" s="111"/>
      <c r="C282" s="37" t="s">
        <v>14</v>
      </c>
      <c r="D282" s="37">
        <v>919</v>
      </c>
      <c r="E282" s="132" t="s">
        <v>15</v>
      </c>
      <c r="F282" s="132" t="s">
        <v>81</v>
      </c>
      <c r="G282" s="81"/>
      <c r="H282" s="82"/>
      <c r="I282" s="130">
        <f t="shared" si="36"/>
        <v>577500</v>
      </c>
      <c r="J282" s="130">
        <f t="shared" ref="J282:M286" si="39">J283</f>
        <v>1500000</v>
      </c>
      <c r="K282" s="76">
        <f t="shared" si="39"/>
        <v>-922500</v>
      </c>
      <c r="L282" s="76">
        <f t="shared" si="39"/>
        <v>0</v>
      </c>
      <c r="M282" s="131">
        <f t="shared" si="39"/>
        <v>0</v>
      </c>
      <c r="ALL282"/>
      <c r="ALM282"/>
      <c r="ALN282"/>
      <c r="ALO282"/>
      <c r="ALP282"/>
      <c r="ALQ282"/>
      <c r="ALR282"/>
      <c r="ALS282"/>
      <c r="ALT282"/>
      <c r="ALU282"/>
      <c r="ALV282"/>
      <c r="ALW282"/>
      <c r="ALX282"/>
      <c r="ALY282"/>
      <c r="ALZ282"/>
      <c r="AMA282"/>
      <c r="AMB282"/>
      <c r="AMC282"/>
      <c r="AMD282"/>
      <c r="AME282"/>
      <c r="AMF282"/>
      <c r="AMG282"/>
      <c r="AMH282"/>
      <c r="AMI282"/>
      <c r="AMJ282"/>
    </row>
    <row r="283" spans="1:1024" s="110" customFormat="1">
      <c r="A283" s="109"/>
      <c r="B283" s="111"/>
      <c r="C283" s="37" t="s">
        <v>30</v>
      </c>
      <c r="D283" s="37">
        <v>919</v>
      </c>
      <c r="E283" s="132" t="s">
        <v>15</v>
      </c>
      <c r="F283" s="132" t="s">
        <v>31</v>
      </c>
      <c r="G283" s="81"/>
      <c r="H283" s="82"/>
      <c r="I283" s="130">
        <f t="shared" si="36"/>
        <v>577500</v>
      </c>
      <c r="J283" s="130">
        <f t="shared" si="39"/>
        <v>1500000</v>
      </c>
      <c r="K283" s="76">
        <f t="shared" si="39"/>
        <v>-922500</v>
      </c>
      <c r="L283" s="76">
        <f t="shared" si="39"/>
        <v>0</v>
      </c>
      <c r="M283" s="131">
        <f t="shared" si="39"/>
        <v>0</v>
      </c>
      <c r="ALL283"/>
      <c r="ALM283"/>
      <c r="ALN283"/>
      <c r="ALO283"/>
      <c r="ALP283"/>
      <c r="ALQ283"/>
      <c r="ALR283"/>
      <c r="ALS283"/>
      <c r="ALT283"/>
      <c r="ALU283"/>
      <c r="ALV283"/>
      <c r="ALW283"/>
      <c r="ALX283"/>
      <c r="ALY283"/>
      <c r="ALZ283"/>
      <c r="AMA283"/>
      <c r="AMB283"/>
      <c r="AMC283"/>
      <c r="AMD283"/>
      <c r="AME283"/>
      <c r="AMF283"/>
      <c r="AMG283"/>
      <c r="AMH283"/>
      <c r="AMI283"/>
      <c r="AMJ283"/>
    </row>
    <row r="284" spans="1:1024" s="110" customFormat="1" ht="37.5">
      <c r="A284" s="109"/>
      <c r="B284" s="111"/>
      <c r="C284" s="37" t="s">
        <v>95</v>
      </c>
      <c r="D284" s="37">
        <v>919</v>
      </c>
      <c r="E284" s="132" t="s">
        <v>15</v>
      </c>
      <c r="F284" s="132" t="s">
        <v>31</v>
      </c>
      <c r="G284" s="81">
        <v>500000000</v>
      </c>
      <c r="H284" s="82"/>
      <c r="I284" s="130">
        <f t="shared" si="36"/>
        <v>577500</v>
      </c>
      <c r="J284" s="130">
        <f t="shared" si="39"/>
        <v>1500000</v>
      </c>
      <c r="K284" s="76">
        <f t="shared" si="39"/>
        <v>-922500</v>
      </c>
      <c r="L284" s="76">
        <f t="shared" si="39"/>
        <v>0</v>
      </c>
      <c r="M284" s="131">
        <f t="shared" si="39"/>
        <v>0</v>
      </c>
      <c r="ALL284"/>
      <c r="ALM284"/>
      <c r="ALN284"/>
      <c r="ALO284"/>
      <c r="ALP284"/>
      <c r="ALQ284"/>
      <c r="ALR284"/>
      <c r="ALS284"/>
      <c r="ALT284"/>
      <c r="ALU284"/>
      <c r="ALV284"/>
      <c r="ALW284"/>
      <c r="ALX284"/>
      <c r="ALY284"/>
      <c r="ALZ284"/>
      <c r="AMA284"/>
      <c r="AMB284"/>
      <c r="AMC284"/>
      <c r="AMD284"/>
      <c r="AME284"/>
      <c r="AMF284"/>
      <c r="AMG284"/>
      <c r="AMH284"/>
      <c r="AMI284"/>
      <c r="AMJ284"/>
    </row>
    <row r="285" spans="1:1024" s="110" customFormat="1" ht="37.5">
      <c r="A285" s="109"/>
      <c r="B285" s="111"/>
      <c r="C285" s="37" t="s">
        <v>114</v>
      </c>
      <c r="D285" s="37">
        <v>919</v>
      </c>
      <c r="E285" s="132" t="s">
        <v>15</v>
      </c>
      <c r="F285" s="132" t="s">
        <v>31</v>
      </c>
      <c r="G285" s="81">
        <v>5030000000</v>
      </c>
      <c r="H285" s="82"/>
      <c r="I285" s="130">
        <f t="shared" si="36"/>
        <v>577500</v>
      </c>
      <c r="J285" s="130">
        <f t="shared" si="39"/>
        <v>1500000</v>
      </c>
      <c r="K285" s="76">
        <f t="shared" si="39"/>
        <v>-922500</v>
      </c>
      <c r="L285" s="76">
        <f t="shared" si="39"/>
        <v>0</v>
      </c>
      <c r="M285" s="131">
        <f t="shared" si="39"/>
        <v>0</v>
      </c>
      <c r="ALL285"/>
      <c r="ALM285"/>
      <c r="ALN285"/>
      <c r="ALO285"/>
      <c r="ALP285"/>
      <c r="ALQ285"/>
      <c r="ALR285"/>
      <c r="ALS285"/>
      <c r="ALT285"/>
      <c r="ALU285"/>
      <c r="ALV285"/>
      <c r="ALW285"/>
      <c r="ALX285"/>
      <c r="ALY285"/>
      <c r="ALZ285"/>
      <c r="AMA285"/>
      <c r="AMB285"/>
      <c r="AMC285"/>
      <c r="AMD285"/>
      <c r="AME285"/>
      <c r="AMF285"/>
      <c r="AMG285"/>
      <c r="AMH285"/>
      <c r="AMI285"/>
      <c r="AMJ285"/>
    </row>
    <row r="286" spans="1:1024" s="110" customFormat="1" ht="37.5">
      <c r="A286" s="109"/>
      <c r="B286" s="111"/>
      <c r="C286" s="37" t="s">
        <v>115</v>
      </c>
      <c r="D286" s="37">
        <v>919</v>
      </c>
      <c r="E286" s="132" t="s">
        <v>15</v>
      </c>
      <c r="F286" s="132" t="s">
        <v>31</v>
      </c>
      <c r="G286" s="81">
        <v>5030010030</v>
      </c>
      <c r="H286" s="82"/>
      <c r="I286" s="130">
        <f t="shared" si="36"/>
        <v>577500</v>
      </c>
      <c r="J286" s="130">
        <f t="shared" si="39"/>
        <v>1500000</v>
      </c>
      <c r="K286" s="76">
        <f t="shared" si="39"/>
        <v>-922500</v>
      </c>
      <c r="L286" s="76">
        <f t="shared" si="39"/>
        <v>0</v>
      </c>
      <c r="M286" s="131">
        <f t="shared" si="39"/>
        <v>0</v>
      </c>
      <c r="ALL286"/>
      <c r="ALM286"/>
      <c r="ALN286"/>
      <c r="ALO286"/>
      <c r="ALP286"/>
      <c r="ALQ286"/>
      <c r="ALR286"/>
      <c r="ALS286"/>
      <c r="ALT286"/>
      <c r="ALU286"/>
      <c r="ALV286"/>
      <c r="ALW286"/>
      <c r="ALX286"/>
      <c r="ALY286"/>
      <c r="ALZ286"/>
      <c r="AMA286"/>
      <c r="AMB286"/>
      <c r="AMC286"/>
      <c r="AMD286"/>
      <c r="AME286"/>
      <c r="AMF286"/>
      <c r="AMG286"/>
      <c r="AMH286"/>
      <c r="AMI286"/>
      <c r="AMJ286"/>
    </row>
    <row r="287" spans="1:1024" s="110" customFormat="1" ht="37.5">
      <c r="A287" s="109"/>
      <c r="B287" s="111"/>
      <c r="C287" s="37" t="s">
        <v>101</v>
      </c>
      <c r="D287" s="37">
        <v>919</v>
      </c>
      <c r="E287" s="132" t="s">
        <v>15</v>
      </c>
      <c r="F287" s="132" t="s">
        <v>31</v>
      </c>
      <c r="G287" s="81">
        <v>5030010030</v>
      </c>
      <c r="H287" s="82" t="s">
        <v>102</v>
      </c>
      <c r="I287" s="130">
        <f t="shared" si="36"/>
        <v>577500</v>
      </c>
      <c r="J287" s="130">
        <v>1500000</v>
      </c>
      <c r="K287" s="76">
        <v>-922500</v>
      </c>
      <c r="L287" s="76"/>
      <c r="M287" s="131"/>
      <c r="ALL287"/>
      <c r="ALM287"/>
      <c r="ALN287"/>
      <c r="ALO287"/>
      <c r="ALP287"/>
      <c r="ALQ287"/>
      <c r="ALR287"/>
      <c r="ALS287"/>
      <c r="ALT287"/>
      <c r="ALU287"/>
      <c r="ALV287"/>
      <c r="ALW287"/>
      <c r="ALX287"/>
      <c r="ALY287"/>
      <c r="ALZ287"/>
      <c r="AMA287"/>
      <c r="AMB287"/>
      <c r="AMC287"/>
      <c r="AMD287"/>
      <c r="AME287"/>
      <c r="AMF287"/>
      <c r="AMG287"/>
      <c r="AMH287"/>
      <c r="AMI287"/>
      <c r="AMJ287"/>
    </row>
    <row r="288" spans="1:1024">
      <c r="B288" s="111"/>
      <c r="C288" s="37" t="s">
        <v>42</v>
      </c>
      <c r="D288" s="37">
        <v>919</v>
      </c>
      <c r="E288" s="132" t="s">
        <v>22</v>
      </c>
      <c r="F288" s="132" t="s">
        <v>81</v>
      </c>
      <c r="G288" s="81"/>
      <c r="H288" s="82"/>
      <c r="I288" s="130">
        <f t="shared" si="36"/>
        <v>33101400</v>
      </c>
      <c r="J288" s="130">
        <f>J289</f>
        <v>29053300</v>
      </c>
      <c r="K288" s="76">
        <f>K289</f>
        <v>4048100</v>
      </c>
      <c r="L288" s="76">
        <f>L289</f>
        <v>0</v>
      </c>
      <c r="M288" s="131">
        <f>M289</f>
        <v>0</v>
      </c>
    </row>
    <row r="289" spans="2:13">
      <c r="B289" s="111"/>
      <c r="C289" s="37" t="s">
        <v>43</v>
      </c>
      <c r="D289" s="37">
        <v>919</v>
      </c>
      <c r="E289" s="132" t="s">
        <v>22</v>
      </c>
      <c r="F289" s="132" t="s">
        <v>24</v>
      </c>
      <c r="G289" s="81"/>
      <c r="H289" s="82"/>
      <c r="I289" s="130">
        <f t="shared" si="36"/>
        <v>33101400</v>
      </c>
      <c r="J289" s="130">
        <f>J290+J298</f>
        <v>29053300</v>
      </c>
      <c r="K289" s="76">
        <f>K290+K298</f>
        <v>4048100</v>
      </c>
      <c r="L289" s="76">
        <f>L290+L298</f>
        <v>0</v>
      </c>
      <c r="M289" s="131">
        <f>M290+M298</f>
        <v>0</v>
      </c>
    </row>
    <row r="290" spans="2:13" ht="37.5">
      <c r="B290" s="111"/>
      <c r="C290" s="37" t="s">
        <v>95</v>
      </c>
      <c r="D290" s="37">
        <v>919</v>
      </c>
      <c r="E290" s="132" t="s">
        <v>22</v>
      </c>
      <c r="F290" s="132" t="s">
        <v>24</v>
      </c>
      <c r="G290" s="81">
        <v>5000000000</v>
      </c>
      <c r="H290" s="82"/>
      <c r="I290" s="130">
        <f t="shared" si="36"/>
        <v>14457000</v>
      </c>
      <c r="J290" s="130">
        <f>J291</f>
        <v>10683400</v>
      </c>
      <c r="K290" s="76">
        <f>K291</f>
        <v>3773600</v>
      </c>
      <c r="L290" s="76">
        <f>L291</f>
        <v>0</v>
      </c>
      <c r="M290" s="131">
        <f>M291</f>
        <v>0</v>
      </c>
    </row>
    <row r="291" spans="2:13" ht="37.5">
      <c r="B291" s="111"/>
      <c r="C291" s="37" t="s">
        <v>103</v>
      </c>
      <c r="D291" s="37">
        <v>919</v>
      </c>
      <c r="E291" s="132" t="s">
        <v>22</v>
      </c>
      <c r="F291" s="132" t="s">
        <v>24</v>
      </c>
      <c r="G291" s="81">
        <v>5020000000</v>
      </c>
      <c r="H291" s="82"/>
      <c r="I291" s="130">
        <f t="shared" si="36"/>
        <v>14457000</v>
      </c>
      <c r="J291" s="130">
        <f>J292+J295</f>
        <v>10683400</v>
      </c>
      <c r="K291" s="76">
        <f>K292+K295</f>
        <v>3773600</v>
      </c>
      <c r="L291" s="76">
        <f>L292+L295</f>
        <v>0</v>
      </c>
      <c r="M291" s="131">
        <f>M292+M295</f>
        <v>0</v>
      </c>
    </row>
    <row r="292" spans="2:13" ht="31.9" customHeight="1">
      <c r="B292" s="111"/>
      <c r="C292" s="37" t="s">
        <v>97</v>
      </c>
      <c r="D292" s="37">
        <v>919</v>
      </c>
      <c r="E292" s="132" t="s">
        <v>22</v>
      </c>
      <c r="F292" s="132" t="s">
        <v>24</v>
      </c>
      <c r="G292" s="81">
        <v>5020000190</v>
      </c>
      <c r="H292" s="82"/>
      <c r="I292" s="130">
        <f t="shared" si="36"/>
        <v>12497800</v>
      </c>
      <c r="J292" s="130">
        <f>J293+J294</f>
        <v>8730000</v>
      </c>
      <c r="K292" s="76">
        <f>K293+K294</f>
        <v>3767800</v>
      </c>
      <c r="L292" s="76">
        <f>L293+L294</f>
        <v>0</v>
      </c>
      <c r="M292" s="131">
        <f>M293+M294</f>
        <v>0</v>
      </c>
    </row>
    <row r="293" spans="2:13" ht="75">
      <c r="B293" s="111"/>
      <c r="C293" s="37" t="s">
        <v>98</v>
      </c>
      <c r="D293" s="37">
        <v>919</v>
      </c>
      <c r="E293" s="132" t="s">
        <v>22</v>
      </c>
      <c r="F293" s="132" t="s">
        <v>24</v>
      </c>
      <c r="G293" s="81">
        <v>5020000190</v>
      </c>
      <c r="H293" s="82" t="s">
        <v>99</v>
      </c>
      <c r="I293" s="130">
        <f t="shared" si="36"/>
        <v>12495800</v>
      </c>
      <c r="J293" s="130">
        <v>8728500</v>
      </c>
      <c r="K293" s="76">
        <v>3767300</v>
      </c>
      <c r="L293" s="76"/>
      <c r="M293" s="131"/>
    </row>
    <row r="294" spans="2:13">
      <c r="B294" s="111"/>
      <c r="C294" s="37" t="s">
        <v>104</v>
      </c>
      <c r="D294" s="37">
        <v>919</v>
      </c>
      <c r="E294" s="132" t="s">
        <v>22</v>
      </c>
      <c r="F294" s="132" t="s">
        <v>24</v>
      </c>
      <c r="G294" s="81">
        <v>5020000190</v>
      </c>
      <c r="H294" s="82" t="s">
        <v>105</v>
      </c>
      <c r="I294" s="130">
        <f t="shared" si="36"/>
        <v>2000</v>
      </c>
      <c r="J294" s="130">
        <v>1500</v>
      </c>
      <c r="K294" s="76">
        <v>500</v>
      </c>
      <c r="L294" s="76"/>
      <c r="M294" s="131"/>
    </row>
    <row r="295" spans="2:13" ht="56.25">
      <c r="B295" s="111"/>
      <c r="C295" s="127" t="s">
        <v>107</v>
      </c>
      <c r="D295" s="37">
        <v>919</v>
      </c>
      <c r="E295" s="132" t="s">
        <v>22</v>
      </c>
      <c r="F295" s="132" t="s">
        <v>24</v>
      </c>
      <c r="G295" s="81">
        <v>5020060910</v>
      </c>
      <c r="H295" s="82"/>
      <c r="I295" s="130">
        <f t="shared" si="36"/>
        <v>1959200</v>
      </c>
      <c r="J295" s="130">
        <f>J296+J297</f>
        <v>1953400</v>
      </c>
      <c r="K295" s="76">
        <f>K296+K297</f>
        <v>5800</v>
      </c>
      <c r="L295" s="76">
        <f>L296+L297</f>
        <v>0</v>
      </c>
      <c r="M295" s="131">
        <f>M296+M297</f>
        <v>0</v>
      </c>
    </row>
    <row r="296" spans="2:13" ht="75">
      <c r="B296" s="111"/>
      <c r="C296" s="37" t="s">
        <v>98</v>
      </c>
      <c r="D296" s="37">
        <v>919</v>
      </c>
      <c r="E296" s="132" t="s">
        <v>22</v>
      </c>
      <c r="F296" s="132" t="s">
        <v>24</v>
      </c>
      <c r="G296" s="81">
        <v>5020060910</v>
      </c>
      <c r="H296" s="82" t="s">
        <v>99</v>
      </c>
      <c r="I296" s="130">
        <f t="shared" si="36"/>
        <v>1959200</v>
      </c>
      <c r="J296" s="130">
        <v>1953400</v>
      </c>
      <c r="K296" s="76">
        <v>5800</v>
      </c>
      <c r="L296" s="76"/>
      <c r="M296" s="131"/>
    </row>
    <row r="297" spans="2:13" ht="37.5">
      <c r="B297" s="111"/>
      <c r="C297" s="37" t="s">
        <v>101</v>
      </c>
      <c r="D297" s="37">
        <v>919</v>
      </c>
      <c r="E297" s="132" t="s">
        <v>22</v>
      </c>
      <c r="F297" s="132" t="s">
        <v>24</v>
      </c>
      <c r="G297" s="81">
        <v>5020060910</v>
      </c>
      <c r="H297" s="82" t="s">
        <v>102</v>
      </c>
      <c r="I297" s="130">
        <f t="shared" si="36"/>
        <v>0</v>
      </c>
      <c r="J297" s="130"/>
      <c r="K297" s="76"/>
      <c r="L297" s="76"/>
      <c r="M297" s="131"/>
    </row>
    <row r="298" spans="2:13" ht="56.25">
      <c r="B298" s="111"/>
      <c r="C298" s="37" t="s">
        <v>149</v>
      </c>
      <c r="D298" s="37">
        <v>919</v>
      </c>
      <c r="E298" s="132" t="s">
        <v>22</v>
      </c>
      <c r="F298" s="132" t="s">
        <v>24</v>
      </c>
      <c r="G298" s="81">
        <v>5500000000</v>
      </c>
      <c r="H298" s="82"/>
      <c r="I298" s="130">
        <f t="shared" si="36"/>
        <v>18644400</v>
      </c>
      <c r="J298" s="130">
        <f>J299+J302</f>
        <v>18369900</v>
      </c>
      <c r="K298" s="76">
        <f>K299+K302</f>
        <v>274500</v>
      </c>
      <c r="L298" s="76">
        <f>L299+L302</f>
        <v>0</v>
      </c>
      <c r="M298" s="131">
        <f>M299+M302</f>
        <v>0</v>
      </c>
    </row>
    <row r="299" spans="2:13">
      <c r="B299" s="111"/>
      <c r="C299" s="37" t="s">
        <v>150</v>
      </c>
      <c r="D299" s="37">
        <v>919</v>
      </c>
      <c r="E299" s="132" t="s">
        <v>22</v>
      </c>
      <c r="F299" s="132" t="s">
        <v>24</v>
      </c>
      <c r="G299" s="81">
        <v>5510000000</v>
      </c>
      <c r="H299" s="82"/>
      <c r="I299" s="130">
        <f t="shared" si="36"/>
        <v>17683800</v>
      </c>
      <c r="J299" s="130">
        <f t="shared" ref="J299:M300" si="40">J300</f>
        <v>17683800</v>
      </c>
      <c r="K299" s="76">
        <f t="shared" si="40"/>
        <v>0</v>
      </c>
      <c r="L299" s="76">
        <f t="shared" si="40"/>
        <v>0</v>
      </c>
      <c r="M299" s="131">
        <f t="shared" si="40"/>
        <v>0</v>
      </c>
    </row>
    <row r="300" spans="2:13" ht="131.25">
      <c r="B300" s="111"/>
      <c r="C300" s="37" t="s">
        <v>151</v>
      </c>
      <c r="D300" s="37">
        <v>919</v>
      </c>
      <c r="E300" s="132" t="s">
        <v>22</v>
      </c>
      <c r="F300" s="132" t="s">
        <v>24</v>
      </c>
      <c r="G300" s="81">
        <v>5510060912</v>
      </c>
      <c r="H300" s="82"/>
      <c r="I300" s="130">
        <f t="shared" si="36"/>
        <v>17683800</v>
      </c>
      <c r="J300" s="130">
        <f t="shared" si="40"/>
        <v>17683800</v>
      </c>
      <c r="K300" s="76">
        <f t="shared" si="40"/>
        <v>0</v>
      </c>
      <c r="L300" s="76">
        <f t="shared" si="40"/>
        <v>0</v>
      </c>
      <c r="M300" s="131">
        <f t="shared" si="40"/>
        <v>0</v>
      </c>
    </row>
    <row r="301" spans="2:13">
      <c r="B301" s="111"/>
      <c r="C301" s="37" t="s">
        <v>104</v>
      </c>
      <c r="D301" s="37">
        <v>919</v>
      </c>
      <c r="E301" s="132" t="s">
        <v>22</v>
      </c>
      <c r="F301" s="132" t="s">
        <v>24</v>
      </c>
      <c r="G301" s="81">
        <v>5510060912</v>
      </c>
      <c r="H301" s="82" t="s">
        <v>105</v>
      </c>
      <c r="I301" s="130">
        <f t="shared" si="36"/>
        <v>17683800</v>
      </c>
      <c r="J301" s="130">
        <v>17683800</v>
      </c>
      <c r="K301" s="76">
        <v>0</v>
      </c>
      <c r="L301" s="76"/>
      <c r="M301" s="131"/>
    </row>
    <row r="302" spans="2:13" ht="37.5">
      <c r="B302" s="111"/>
      <c r="C302" s="37" t="s">
        <v>152</v>
      </c>
      <c r="D302" s="37">
        <v>919</v>
      </c>
      <c r="E302" s="132" t="s">
        <v>22</v>
      </c>
      <c r="F302" s="132" t="s">
        <v>24</v>
      </c>
      <c r="G302" s="81">
        <v>5520000000</v>
      </c>
      <c r="H302" s="82"/>
      <c r="I302" s="130">
        <f t="shared" si="36"/>
        <v>960600</v>
      </c>
      <c r="J302" s="130">
        <f t="shared" ref="J302:M303" si="41">J303</f>
        <v>686100</v>
      </c>
      <c r="K302" s="76">
        <f t="shared" si="41"/>
        <v>274500</v>
      </c>
      <c r="L302" s="76">
        <f t="shared" si="41"/>
        <v>0</v>
      </c>
      <c r="M302" s="131">
        <f t="shared" si="41"/>
        <v>0</v>
      </c>
    </row>
    <row r="303" spans="2:13" ht="119.25" customHeight="1">
      <c r="B303" s="111"/>
      <c r="C303" s="37" t="s">
        <v>153</v>
      </c>
      <c r="D303" s="37">
        <v>919</v>
      </c>
      <c r="E303" s="132" t="s">
        <v>22</v>
      </c>
      <c r="F303" s="132" t="s">
        <v>24</v>
      </c>
      <c r="G303" s="81">
        <v>5520061650</v>
      </c>
      <c r="H303" s="82"/>
      <c r="I303" s="130">
        <f t="shared" si="36"/>
        <v>960600</v>
      </c>
      <c r="J303" s="130">
        <f t="shared" si="41"/>
        <v>686100</v>
      </c>
      <c r="K303" s="76">
        <f t="shared" si="41"/>
        <v>274500</v>
      </c>
      <c r="L303" s="76">
        <f t="shared" si="41"/>
        <v>0</v>
      </c>
      <c r="M303" s="131">
        <f t="shared" si="41"/>
        <v>0</v>
      </c>
    </row>
    <row r="304" spans="2:13" ht="37.5">
      <c r="B304" s="111"/>
      <c r="C304" s="37" t="s">
        <v>101</v>
      </c>
      <c r="D304" s="37">
        <v>919</v>
      </c>
      <c r="E304" s="132" t="s">
        <v>22</v>
      </c>
      <c r="F304" s="132" t="s">
        <v>24</v>
      </c>
      <c r="G304" s="81">
        <v>5520061650</v>
      </c>
      <c r="H304" s="82" t="s">
        <v>102</v>
      </c>
      <c r="I304" s="130">
        <f t="shared" si="36"/>
        <v>960600</v>
      </c>
      <c r="J304" s="130">
        <v>686100</v>
      </c>
      <c r="K304" s="76">
        <v>274500</v>
      </c>
      <c r="L304" s="76"/>
      <c r="M304" s="131"/>
    </row>
    <row r="305" spans="1:1024" s="110" customFormat="1" ht="56.25">
      <c r="A305" s="109"/>
      <c r="B305" s="111" t="s">
        <v>61</v>
      </c>
      <c r="C305" s="28" t="s">
        <v>362</v>
      </c>
      <c r="D305" s="28">
        <v>921</v>
      </c>
      <c r="E305" s="136"/>
      <c r="F305" s="136"/>
      <c r="G305" s="87"/>
      <c r="H305" s="88"/>
      <c r="I305" s="125">
        <f t="shared" si="36"/>
        <v>20003000</v>
      </c>
      <c r="J305" s="125">
        <f>J306+J320</f>
        <v>22992600</v>
      </c>
      <c r="K305" s="74">
        <f>K306+K320</f>
        <v>-2989600</v>
      </c>
      <c r="L305" s="74">
        <f>L306+L320</f>
        <v>0</v>
      </c>
      <c r="M305" s="126">
        <f>M306+M320</f>
        <v>0</v>
      </c>
      <c r="ALL305" s="40"/>
      <c r="ALM305" s="40"/>
      <c r="ALN305" s="40"/>
      <c r="ALO305" s="40"/>
      <c r="ALP305" s="40"/>
      <c r="ALQ305" s="40"/>
      <c r="ALR305" s="40"/>
      <c r="ALS305" s="40"/>
      <c r="ALT305" s="40"/>
      <c r="ALU305" s="40"/>
      <c r="ALV305" s="40"/>
      <c r="ALW305" s="40"/>
      <c r="ALX305" s="40"/>
      <c r="ALY305" s="40"/>
      <c r="ALZ305" s="40"/>
      <c r="AMA305" s="40"/>
      <c r="AMB305" s="40"/>
      <c r="AMC305" s="40"/>
      <c r="AMD305" s="40"/>
      <c r="AME305" s="40"/>
      <c r="AMF305" s="40"/>
      <c r="AMG305" s="40"/>
      <c r="AMH305" s="40"/>
      <c r="AMI305" s="40"/>
      <c r="AMJ305"/>
    </row>
    <row r="306" spans="1:1024">
      <c r="B306" s="111"/>
      <c r="C306" s="37" t="s">
        <v>14</v>
      </c>
      <c r="D306" s="37">
        <v>921</v>
      </c>
      <c r="E306" s="132" t="s">
        <v>15</v>
      </c>
      <c r="F306" s="132" t="s">
        <v>81</v>
      </c>
      <c r="G306" s="81"/>
      <c r="H306" s="82"/>
      <c r="I306" s="130">
        <f t="shared" si="36"/>
        <v>20003000</v>
      </c>
      <c r="J306" s="130">
        <f>J307</f>
        <v>17636900</v>
      </c>
      <c r="K306" s="76">
        <f>K307</f>
        <v>2366100</v>
      </c>
      <c r="L306" s="76">
        <f>L307</f>
        <v>0</v>
      </c>
      <c r="M306" s="131">
        <f>M307</f>
        <v>0</v>
      </c>
    </row>
    <row r="307" spans="1:1024">
      <c r="B307" s="111"/>
      <c r="C307" s="37" t="s">
        <v>30</v>
      </c>
      <c r="D307" s="37">
        <v>921</v>
      </c>
      <c r="E307" s="132" t="s">
        <v>15</v>
      </c>
      <c r="F307" s="132" t="s">
        <v>31</v>
      </c>
      <c r="G307" s="81"/>
      <c r="H307" s="82"/>
      <c r="I307" s="130">
        <f t="shared" si="36"/>
        <v>20003000</v>
      </c>
      <c r="J307" s="130">
        <f>J308+J317</f>
        <v>17636900</v>
      </c>
      <c r="K307" s="76">
        <f>K308+K317</f>
        <v>2366100</v>
      </c>
      <c r="L307" s="76">
        <f>L308+L317</f>
        <v>0</v>
      </c>
      <c r="M307" s="131">
        <f>M308+M317</f>
        <v>0</v>
      </c>
    </row>
    <row r="308" spans="1:1024" ht="37.5">
      <c r="B308" s="111"/>
      <c r="C308" s="37" t="s">
        <v>95</v>
      </c>
      <c r="D308" s="37">
        <v>921</v>
      </c>
      <c r="E308" s="132" t="s">
        <v>15</v>
      </c>
      <c r="F308" s="132" t="s">
        <v>31</v>
      </c>
      <c r="G308" s="81">
        <v>5000000000</v>
      </c>
      <c r="H308" s="82"/>
      <c r="I308" s="130">
        <f t="shared" si="36"/>
        <v>19123000</v>
      </c>
      <c r="J308" s="130">
        <f>J309+J314</f>
        <v>16106000</v>
      </c>
      <c r="K308" s="76">
        <f>K309+K314</f>
        <v>3017000</v>
      </c>
      <c r="L308" s="76">
        <f>L309+L314</f>
        <v>0</v>
      </c>
      <c r="M308" s="131">
        <f>M309+M314</f>
        <v>0</v>
      </c>
    </row>
    <row r="309" spans="1:1024" ht="37.5">
      <c r="B309" s="111"/>
      <c r="C309" s="37" t="s">
        <v>103</v>
      </c>
      <c r="D309" s="37">
        <v>921</v>
      </c>
      <c r="E309" s="132" t="s">
        <v>15</v>
      </c>
      <c r="F309" s="132" t="s">
        <v>31</v>
      </c>
      <c r="G309" s="81">
        <v>5020000000</v>
      </c>
      <c r="H309" s="82"/>
      <c r="I309" s="130">
        <f t="shared" si="36"/>
        <v>17583000</v>
      </c>
      <c r="J309" s="130">
        <f>J310</f>
        <v>13306000</v>
      </c>
      <c r="K309" s="76">
        <f>K310</f>
        <v>4277000</v>
      </c>
      <c r="L309" s="76">
        <f>L310</f>
        <v>0</v>
      </c>
      <c r="M309" s="131">
        <f>M310</f>
        <v>0</v>
      </c>
    </row>
    <row r="310" spans="1:1024" ht="30.75" customHeight="1">
      <c r="B310" s="111"/>
      <c r="C310" s="37" t="s">
        <v>97</v>
      </c>
      <c r="D310" s="37">
        <v>921</v>
      </c>
      <c r="E310" s="132" t="s">
        <v>15</v>
      </c>
      <c r="F310" s="132" t="s">
        <v>31</v>
      </c>
      <c r="G310" s="81">
        <v>5020000190</v>
      </c>
      <c r="H310" s="82"/>
      <c r="I310" s="130">
        <f t="shared" si="36"/>
        <v>17583000</v>
      </c>
      <c r="J310" s="130">
        <f>J311+J312+J313</f>
        <v>13306000</v>
      </c>
      <c r="K310" s="76">
        <f>K311+K312+K313</f>
        <v>4277000</v>
      </c>
      <c r="L310" s="76">
        <f>L311+L312+L313</f>
        <v>0</v>
      </c>
      <c r="M310" s="131">
        <f>M311+M312+M313</f>
        <v>0</v>
      </c>
    </row>
    <row r="311" spans="1:1024" ht="75">
      <c r="B311" s="111"/>
      <c r="C311" s="37" t="s">
        <v>98</v>
      </c>
      <c r="D311" s="37">
        <v>921</v>
      </c>
      <c r="E311" s="132" t="s">
        <v>15</v>
      </c>
      <c r="F311" s="132" t="s">
        <v>31</v>
      </c>
      <c r="G311" s="81">
        <v>5020000190</v>
      </c>
      <c r="H311" s="82" t="s">
        <v>99</v>
      </c>
      <c r="I311" s="130">
        <f t="shared" si="36"/>
        <v>17574600</v>
      </c>
      <c r="J311" s="130">
        <v>13299600</v>
      </c>
      <c r="K311" s="76">
        <v>4275000</v>
      </c>
      <c r="L311" s="76"/>
      <c r="M311" s="131"/>
    </row>
    <row r="312" spans="1:1024" ht="37.5" hidden="1">
      <c r="B312" s="111"/>
      <c r="C312" s="37" t="s">
        <v>101</v>
      </c>
      <c r="D312" s="37">
        <v>921</v>
      </c>
      <c r="E312" s="132" t="s">
        <v>15</v>
      </c>
      <c r="F312" s="132" t="s">
        <v>31</v>
      </c>
      <c r="G312" s="81">
        <v>5020000190</v>
      </c>
      <c r="H312" s="82" t="s">
        <v>102</v>
      </c>
      <c r="I312" s="130">
        <f t="shared" si="36"/>
        <v>0</v>
      </c>
      <c r="J312" s="130">
        <v>0</v>
      </c>
      <c r="K312" s="76"/>
      <c r="L312" s="76"/>
      <c r="M312" s="131"/>
    </row>
    <row r="313" spans="1:1024">
      <c r="B313" s="111"/>
      <c r="C313" s="37" t="s">
        <v>104</v>
      </c>
      <c r="D313" s="37">
        <v>921</v>
      </c>
      <c r="E313" s="132" t="s">
        <v>15</v>
      </c>
      <c r="F313" s="132" t="s">
        <v>31</v>
      </c>
      <c r="G313" s="81">
        <v>5020000190</v>
      </c>
      <c r="H313" s="82" t="s">
        <v>105</v>
      </c>
      <c r="I313" s="130">
        <f t="shared" si="36"/>
        <v>8400</v>
      </c>
      <c r="J313" s="130">
        <v>6400</v>
      </c>
      <c r="K313" s="76">
        <v>2000</v>
      </c>
      <c r="L313" s="76"/>
      <c r="M313" s="131"/>
    </row>
    <row r="314" spans="1:1024" ht="37.5">
      <c r="B314" s="111"/>
      <c r="C314" s="37" t="s">
        <v>114</v>
      </c>
      <c r="D314" s="37">
        <v>921</v>
      </c>
      <c r="E314" s="132" t="s">
        <v>15</v>
      </c>
      <c r="F314" s="132" t="s">
        <v>31</v>
      </c>
      <c r="G314" s="81">
        <v>5030000000</v>
      </c>
      <c r="H314" s="82"/>
      <c r="I314" s="130">
        <f t="shared" si="36"/>
        <v>1540000</v>
      </c>
      <c r="J314" s="130">
        <f t="shared" ref="J314:M315" si="42">J315</f>
        <v>2800000</v>
      </c>
      <c r="K314" s="76">
        <f t="shared" si="42"/>
        <v>-1260000</v>
      </c>
      <c r="L314" s="76">
        <f t="shared" si="42"/>
        <v>0</v>
      </c>
      <c r="M314" s="131">
        <f t="shared" si="42"/>
        <v>0</v>
      </c>
    </row>
    <row r="315" spans="1:1024" ht="37.5">
      <c r="B315" s="111"/>
      <c r="C315" s="37" t="s">
        <v>115</v>
      </c>
      <c r="D315" s="37">
        <v>921</v>
      </c>
      <c r="E315" s="132" t="s">
        <v>15</v>
      </c>
      <c r="F315" s="132" t="s">
        <v>31</v>
      </c>
      <c r="G315" s="81">
        <v>5030010030</v>
      </c>
      <c r="H315" s="82"/>
      <c r="I315" s="130">
        <f t="shared" si="36"/>
        <v>1540000</v>
      </c>
      <c r="J315" s="130">
        <f t="shared" si="42"/>
        <v>2800000</v>
      </c>
      <c r="K315" s="76">
        <f t="shared" si="42"/>
        <v>-1260000</v>
      </c>
      <c r="L315" s="76">
        <f t="shared" si="42"/>
        <v>0</v>
      </c>
      <c r="M315" s="131">
        <f t="shared" si="42"/>
        <v>0</v>
      </c>
    </row>
    <row r="316" spans="1:1024" ht="37.5">
      <c r="B316" s="111"/>
      <c r="C316" s="37" t="s">
        <v>101</v>
      </c>
      <c r="D316" s="37">
        <v>921</v>
      </c>
      <c r="E316" s="132" t="s">
        <v>15</v>
      </c>
      <c r="F316" s="132" t="s">
        <v>31</v>
      </c>
      <c r="G316" s="81">
        <v>5030010030</v>
      </c>
      <c r="H316" s="82" t="s">
        <v>102</v>
      </c>
      <c r="I316" s="130">
        <f t="shared" si="36"/>
        <v>1540000</v>
      </c>
      <c r="J316" s="130">
        <v>2800000</v>
      </c>
      <c r="K316" s="76">
        <v>-1260000</v>
      </c>
      <c r="L316" s="76"/>
      <c r="M316" s="131"/>
    </row>
    <row r="317" spans="1:1024" ht="37.5">
      <c r="B317" s="111"/>
      <c r="C317" s="37" t="s">
        <v>319</v>
      </c>
      <c r="D317" s="37">
        <v>921</v>
      </c>
      <c r="E317" s="132" t="s">
        <v>15</v>
      </c>
      <c r="F317" s="132" t="s">
        <v>363</v>
      </c>
      <c r="G317" s="81">
        <v>9900000000</v>
      </c>
      <c r="H317" s="82"/>
      <c r="I317" s="130">
        <f t="shared" si="36"/>
        <v>880000</v>
      </c>
      <c r="J317" s="130">
        <f t="shared" ref="J317:M318" si="43">J318</f>
        <v>1530900</v>
      </c>
      <c r="K317" s="76">
        <f t="shared" si="43"/>
        <v>-650900</v>
      </c>
      <c r="L317" s="76">
        <f t="shared" si="43"/>
        <v>0</v>
      </c>
      <c r="M317" s="131">
        <f t="shared" si="43"/>
        <v>0</v>
      </c>
    </row>
    <row r="318" spans="1:1024" ht="56.25">
      <c r="B318" s="111"/>
      <c r="C318" s="37" t="s">
        <v>320</v>
      </c>
      <c r="D318" s="37">
        <v>921</v>
      </c>
      <c r="E318" s="132" t="s">
        <v>15</v>
      </c>
      <c r="F318" s="132" t="s">
        <v>31</v>
      </c>
      <c r="G318" s="81">
        <v>9900010110</v>
      </c>
      <c r="H318" s="82"/>
      <c r="I318" s="130">
        <f t="shared" si="36"/>
        <v>880000</v>
      </c>
      <c r="J318" s="130">
        <f t="shared" si="43"/>
        <v>1530900</v>
      </c>
      <c r="K318" s="76">
        <f t="shared" si="43"/>
        <v>-650900</v>
      </c>
      <c r="L318" s="76">
        <f t="shared" si="43"/>
        <v>0</v>
      </c>
      <c r="M318" s="131">
        <f t="shared" si="43"/>
        <v>0</v>
      </c>
    </row>
    <row r="319" spans="1:1024" ht="37.5">
      <c r="B319" s="111"/>
      <c r="C319" s="37" t="s">
        <v>101</v>
      </c>
      <c r="D319" s="37">
        <v>921</v>
      </c>
      <c r="E319" s="132" t="s">
        <v>15</v>
      </c>
      <c r="F319" s="132" t="s">
        <v>31</v>
      </c>
      <c r="G319" s="81">
        <v>9900010110</v>
      </c>
      <c r="H319" s="82" t="s">
        <v>102</v>
      </c>
      <c r="I319" s="130">
        <f t="shared" si="36"/>
        <v>880000</v>
      </c>
      <c r="J319" s="130">
        <v>1530900</v>
      </c>
      <c r="K319" s="76">
        <v>-650900</v>
      </c>
      <c r="L319" s="76"/>
      <c r="M319" s="131"/>
    </row>
    <row r="320" spans="1:1024" hidden="1">
      <c r="B320" s="111"/>
      <c r="C320" s="37" t="s">
        <v>42</v>
      </c>
      <c r="D320" s="37">
        <v>921</v>
      </c>
      <c r="E320" s="132" t="s">
        <v>22</v>
      </c>
      <c r="F320" s="132" t="s">
        <v>81</v>
      </c>
      <c r="G320" s="81"/>
      <c r="H320" s="82"/>
      <c r="I320" s="130">
        <f t="shared" si="36"/>
        <v>0</v>
      </c>
      <c r="J320" s="130">
        <f t="shared" ref="J320:M324" si="44">J321</f>
        <v>5355700</v>
      </c>
      <c r="K320" s="76">
        <f t="shared" si="44"/>
        <v>-5355700</v>
      </c>
      <c r="L320" s="76">
        <f t="shared" si="44"/>
        <v>0</v>
      </c>
      <c r="M320" s="131">
        <f t="shared" si="44"/>
        <v>0</v>
      </c>
    </row>
    <row r="321" spans="1:1024" hidden="1">
      <c r="B321" s="111"/>
      <c r="C321" s="37" t="s">
        <v>47</v>
      </c>
      <c r="D321" s="37">
        <v>921</v>
      </c>
      <c r="E321" s="132" t="s">
        <v>22</v>
      </c>
      <c r="F321" s="132" t="s">
        <v>48</v>
      </c>
      <c r="G321" s="81"/>
      <c r="H321" s="82"/>
      <c r="I321" s="130">
        <f t="shared" si="36"/>
        <v>0</v>
      </c>
      <c r="J321" s="130">
        <f t="shared" si="44"/>
        <v>5355700</v>
      </c>
      <c r="K321" s="76">
        <f t="shared" si="44"/>
        <v>-5355700</v>
      </c>
      <c r="L321" s="76">
        <f t="shared" si="44"/>
        <v>0</v>
      </c>
      <c r="M321" s="131">
        <f t="shared" si="44"/>
        <v>0</v>
      </c>
    </row>
    <row r="322" spans="1:1024" ht="56.25" hidden="1">
      <c r="B322" s="111"/>
      <c r="C322" s="37" t="s">
        <v>364</v>
      </c>
      <c r="D322" s="37">
        <v>921</v>
      </c>
      <c r="E322" s="132" t="s">
        <v>22</v>
      </c>
      <c r="F322" s="132" t="s">
        <v>48</v>
      </c>
      <c r="G322" s="81">
        <v>7200000000</v>
      </c>
      <c r="H322" s="82"/>
      <c r="I322" s="130">
        <f t="shared" si="36"/>
        <v>0</v>
      </c>
      <c r="J322" s="130">
        <f t="shared" si="44"/>
        <v>5355700</v>
      </c>
      <c r="K322" s="76">
        <f t="shared" si="44"/>
        <v>-5355700</v>
      </c>
      <c r="L322" s="76">
        <f t="shared" si="44"/>
        <v>0</v>
      </c>
      <c r="M322" s="131">
        <f t="shared" si="44"/>
        <v>0</v>
      </c>
    </row>
    <row r="323" spans="1:1024" ht="37.5" hidden="1">
      <c r="B323" s="111"/>
      <c r="C323" s="37" t="s">
        <v>297</v>
      </c>
      <c r="D323" s="37">
        <v>921</v>
      </c>
      <c r="E323" s="132" t="s">
        <v>22</v>
      </c>
      <c r="F323" s="132" t="s">
        <v>48</v>
      </c>
      <c r="G323" s="81">
        <v>7210000000</v>
      </c>
      <c r="H323" s="82"/>
      <c r="I323" s="130">
        <f t="shared" si="36"/>
        <v>0</v>
      </c>
      <c r="J323" s="130">
        <f t="shared" si="44"/>
        <v>5355700</v>
      </c>
      <c r="K323" s="76">
        <f t="shared" si="44"/>
        <v>-5355700</v>
      </c>
      <c r="L323" s="76">
        <f t="shared" si="44"/>
        <v>0</v>
      </c>
      <c r="M323" s="131">
        <f t="shared" si="44"/>
        <v>0</v>
      </c>
    </row>
    <row r="324" spans="1:1024" hidden="1">
      <c r="B324" s="111"/>
      <c r="C324" s="37" t="s">
        <v>301</v>
      </c>
      <c r="D324" s="37">
        <v>921</v>
      </c>
      <c r="E324" s="132" t="s">
        <v>22</v>
      </c>
      <c r="F324" s="132" t="s">
        <v>48</v>
      </c>
      <c r="G324" s="81" t="s">
        <v>302</v>
      </c>
      <c r="H324" s="82"/>
      <c r="I324" s="130">
        <f t="shared" si="36"/>
        <v>0</v>
      </c>
      <c r="J324" s="130">
        <f t="shared" si="44"/>
        <v>5355700</v>
      </c>
      <c r="K324" s="76">
        <f t="shared" si="44"/>
        <v>-5355700</v>
      </c>
      <c r="L324" s="76">
        <f t="shared" si="44"/>
        <v>0</v>
      </c>
      <c r="M324" s="131">
        <f t="shared" si="44"/>
        <v>0</v>
      </c>
    </row>
    <row r="325" spans="1:1024" ht="37.5" hidden="1">
      <c r="B325" s="111"/>
      <c r="C325" s="37" t="s">
        <v>101</v>
      </c>
      <c r="D325" s="37">
        <v>921</v>
      </c>
      <c r="E325" s="132" t="s">
        <v>22</v>
      </c>
      <c r="F325" s="132" t="s">
        <v>48</v>
      </c>
      <c r="G325" s="81" t="s">
        <v>302</v>
      </c>
      <c r="H325" s="82" t="s">
        <v>102</v>
      </c>
      <c r="I325" s="130">
        <f t="shared" si="36"/>
        <v>0</v>
      </c>
      <c r="J325" s="130">
        <v>5355700</v>
      </c>
      <c r="K325" s="76">
        <v>-5355700</v>
      </c>
      <c r="L325" s="76"/>
      <c r="M325" s="131"/>
    </row>
    <row r="326" spans="1:1024" s="110" customFormat="1" ht="56.25">
      <c r="A326" s="109"/>
      <c r="B326" s="111" t="s">
        <v>67</v>
      </c>
      <c r="C326" s="28" t="s">
        <v>365</v>
      </c>
      <c r="D326" s="28">
        <v>925</v>
      </c>
      <c r="E326" s="136"/>
      <c r="F326" s="136"/>
      <c r="G326" s="87"/>
      <c r="H326" s="88"/>
      <c r="I326" s="125">
        <f t="shared" si="36"/>
        <v>3196581400</v>
      </c>
      <c r="J326" s="125">
        <f>J334+J470+J327</f>
        <v>3180292700</v>
      </c>
      <c r="K326" s="74">
        <f>K334+K470+K327+K476</f>
        <v>16288700</v>
      </c>
      <c r="L326" s="74">
        <f>L334+L470+L327</f>
        <v>0</v>
      </c>
      <c r="M326" s="126">
        <f>M334+M470+M327</f>
        <v>0</v>
      </c>
      <c r="ALL326" s="40"/>
      <c r="ALM326" s="40"/>
      <c r="ALN326" s="40"/>
      <c r="ALO326" s="40"/>
      <c r="ALP326" s="40"/>
      <c r="ALQ326" s="40"/>
      <c r="ALR326" s="40"/>
      <c r="ALS326" s="40"/>
      <c r="ALT326" s="40"/>
      <c r="ALU326" s="40"/>
      <c r="ALV326" s="40"/>
      <c r="ALW326" s="40"/>
      <c r="ALX326" s="40"/>
      <c r="ALY326" s="40"/>
      <c r="ALZ326" s="40"/>
      <c r="AMA326" s="40"/>
      <c r="AMB326" s="40"/>
      <c r="AMC326" s="40"/>
      <c r="AMD326" s="40"/>
      <c r="AME326" s="40"/>
      <c r="AMF326" s="40"/>
      <c r="AMG326" s="40"/>
      <c r="AMH326" s="40"/>
      <c r="AMI326" s="40"/>
      <c r="AMJ326"/>
    </row>
    <row r="327" spans="1:1024" s="110" customFormat="1">
      <c r="A327" s="109"/>
      <c r="B327" s="111"/>
      <c r="C327" s="37" t="s">
        <v>14</v>
      </c>
      <c r="D327" s="37">
        <v>925</v>
      </c>
      <c r="E327" s="132" t="s">
        <v>15</v>
      </c>
      <c r="F327" s="132" t="s">
        <v>81</v>
      </c>
      <c r="G327" s="81"/>
      <c r="H327" s="82"/>
      <c r="I327" s="130">
        <f t="shared" si="36"/>
        <v>1430000</v>
      </c>
      <c r="J327" s="130">
        <f t="shared" ref="J327:M330" si="45">J328</f>
        <v>2500000</v>
      </c>
      <c r="K327" s="76">
        <f t="shared" si="45"/>
        <v>-1070000</v>
      </c>
      <c r="L327" s="76">
        <f t="shared" si="45"/>
        <v>0</v>
      </c>
      <c r="M327" s="131">
        <f t="shared" si="45"/>
        <v>0</v>
      </c>
      <c r="ALL327"/>
      <c r="ALM327"/>
      <c r="ALN327"/>
      <c r="ALO327"/>
      <c r="ALP327"/>
      <c r="ALQ327"/>
      <c r="ALR327"/>
      <c r="ALS327"/>
      <c r="ALT327"/>
      <c r="ALU327"/>
      <c r="ALV327"/>
      <c r="ALW327"/>
      <c r="ALX327"/>
      <c r="ALY327"/>
      <c r="ALZ327"/>
      <c r="AMA327"/>
      <c r="AMB327"/>
      <c r="AMC327"/>
      <c r="AMD327"/>
      <c r="AME327"/>
      <c r="AMF327"/>
      <c r="AMG327"/>
      <c r="AMH327"/>
      <c r="AMI327"/>
      <c r="AMJ327"/>
    </row>
    <row r="328" spans="1:1024" s="110" customFormat="1">
      <c r="A328" s="109"/>
      <c r="B328" s="111"/>
      <c r="C328" s="37" t="s">
        <v>30</v>
      </c>
      <c r="D328" s="37">
        <v>925</v>
      </c>
      <c r="E328" s="132" t="s">
        <v>15</v>
      </c>
      <c r="F328" s="132" t="s">
        <v>31</v>
      </c>
      <c r="G328" s="81"/>
      <c r="H328" s="82"/>
      <c r="I328" s="130">
        <f t="shared" ref="I328:I391" si="46">SUM(J328:M328)</f>
        <v>1430000</v>
      </c>
      <c r="J328" s="130">
        <f t="shared" si="45"/>
        <v>2500000</v>
      </c>
      <c r="K328" s="76">
        <f t="shared" si="45"/>
        <v>-1070000</v>
      </c>
      <c r="L328" s="76">
        <f t="shared" si="45"/>
        <v>0</v>
      </c>
      <c r="M328" s="131">
        <f t="shared" si="45"/>
        <v>0</v>
      </c>
      <c r="ALL328"/>
      <c r="ALM328"/>
      <c r="ALN328"/>
      <c r="ALO328"/>
      <c r="ALP328"/>
      <c r="ALQ328"/>
      <c r="ALR328"/>
      <c r="ALS328"/>
      <c r="ALT328"/>
      <c r="ALU328"/>
      <c r="ALV328"/>
      <c r="ALW328"/>
      <c r="ALX328"/>
      <c r="ALY328"/>
      <c r="ALZ328"/>
      <c r="AMA328"/>
      <c r="AMB328"/>
      <c r="AMC328"/>
      <c r="AMD328"/>
      <c r="AME328"/>
      <c r="AMF328"/>
      <c r="AMG328"/>
      <c r="AMH328"/>
      <c r="AMI328"/>
      <c r="AMJ328"/>
    </row>
    <row r="329" spans="1:1024" s="110" customFormat="1" ht="37.5">
      <c r="A329" s="109"/>
      <c r="B329" s="111"/>
      <c r="C329" s="37" t="s">
        <v>95</v>
      </c>
      <c r="D329" s="37">
        <v>925</v>
      </c>
      <c r="E329" s="132" t="s">
        <v>15</v>
      </c>
      <c r="F329" s="132" t="s">
        <v>31</v>
      </c>
      <c r="G329" s="81">
        <v>5000000000</v>
      </c>
      <c r="H329" s="82"/>
      <c r="I329" s="130">
        <f t="shared" si="46"/>
        <v>1430000</v>
      </c>
      <c r="J329" s="130">
        <f t="shared" si="45"/>
        <v>2500000</v>
      </c>
      <c r="K329" s="76">
        <f t="shared" si="45"/>
        <v>-1070000</v>
      </c>
      <c r="L329" s="76">
        <f t="shared" si="45"/>
        <v>0</v>
      </c>
      <c r="M329" s="131">
        <f t="shared" si="45"/>
        <v>0</v>
      </c>
      <c r="ALL329"/>
      <c r="ALM329"/>
      <c r="ALN329"/>
      <c r="ALO329"/>
      <c r="ALP329"/>
      <c r="ALQ329"/>
      <c r="ALR329"/>
      <c r="ALS329"/>
      <c r="ALT329"/>
      <c r="ALU329"/>
      <c r="ALV329"/>
      <c r="ALW329"/>
      <c r="ALX329"/>
      <c r="ALY329"/>
      <c r="ALZ329"/>
      <c r="AMA329"/>
      <c r="AMB329"/>
      <c r="AMC329"/>
      <c r="AMD329"/>
      <c r="AME329"/>
      <c r="AMF329"/>
      <c r="AMG329"/>
      <c r="AMH329"/>
      <c r="AMI329"/>
      <c r="AMJ329"/>
    </row>
    <row r="330" spans="1:1024" s="110" customFormat="1" ht="37.5">
      <c r="A330" s="109"/>
      <c r="B330" s="111"/>
      <c r="C330" s="37" t="s">
        <v>114</v>
      </c>
      <c r="D330" s="37">
        <v>925</v>
      </c>
      <c r="E330" s="132" t="s">
        <v>15</v>
      </c>
      <c r="F330" s="132" t="s">
        <v>31</v>
      </c>
      <c r="G330" s="81">
        <v>5030000000</v>
      </c>
      <c r="H330" s="82"/>
      <c r="I330" s="130">
        <f t="shared" si="46"/>
        <v>1430000</v>
      </c>
      <c r="J330" s="130">
        <f t="shared" si="45"/>
        <v>2500000</v>
      </c>
      <c r="K330" s="76">
        <f t="shared" si="45"/>
        <v>-1070000</v>
      </c>
      <c r="L330" s="76">
        <f t="shared" si="45"/>
        <v>0</v>
      </c>
      <c r="M330" s="131">
        <f t="shared" si="45"/>
        <v>0</v>
      </c>
      <c r="ALL330"/>
      <c r="ALM330"/>
      <c r="ALN330"/>
      <c r="ALO330"/>
      <c r="ALP330"/>
      <c r="ALQ330"/>
      <c r="ALR330"/>
      <c r="ALS330"/>
      <c r="ALT330"/>
      <c r="ALU330"/>
      <c r="ALV330"/>
      <c r="ALW330"/>
      <c r="ALX330"/>
      <c r="ALY330"/>
      <c r="ALZ330"/>
      <c r="AMA330"/>
      <c r="AMB330"/>
      <c r="AMC330"/>
      <c r="AMD330"/>
      <c r="AME330"/>
      <c r="AMF330"/>
      <c r="AMG330"/>
      <c r="AMH330"/>
      <c r="AMI330"/>
      <c r="AMJ330"/>
    </row>
    <row r="331" spans="1:1024" s="110" customFormat="1" ht="37.5">
      <c r="A331" s="109"/>
      <c r="B331" s="111"/>
      <c r="C331" s="37" t="s">
        <v>115</v>
      </c>
      <c r="D331" s="37">
        <v>925</v>
      </c>
      <c r="E331" s="132" t="s">
        <v>15</v>
      </c>
      <c r="F331" s="132" t="s">
        <v>31</v>
      </c>
      <c r="G331" s="81">
        <v>5030010030</v>
      </c>
      <c r="H331" s="82"/>
      <c r="I331" s="130">
        <f t="shared" si="46"/>
        <v>1430000</v>
      </c>
      <c r="J331" s="130">
        <f>J332+J333</f>
        <v>2500000</v>
      </c>
      <c r="K331" s="76">
        <f>K332+K333</f>
        <v>-1070000</v>
      </c>
      <c r="L331" s="76">
        <f>L332+L333</f>
        <v>0</v>
      </c>
      <c r="M331" s="131">
        <f>M332+M333</f>
        <v>0</v>
      </c>
      <c r="ALL331"/>
      <c r="ALM331"/>
      <c r="ALN331"/>
      <c r="ALO331"/>
      <c r="ALP331"/>
      <c r="ALQ331"/>
      <c r="ALR331"/>
      <c r="ALS331"/>
      <c r="ALT331"/>
      <c r="ALU331"/>
      <c r="ALV331"/>
      <c r="ALW331"/>
      <c r="ALX331"/>
      <c r="ALY331"/>
      <c r="ALZ331"/>
      <c r="AMA331"/>
      <c r="AMB331"/>
      <c r="AMC331"/>
      <c r="AMD331"/>
      <c r="AME331"/>
      <c r="AMF331"/>
      <c r="AMG331"/>
      <c r="AMH331"/>
      <c r="AMI331"/>
      <c r="AMJ331"/>
    </row>
    <row r="332" spans="1:1024" s="110" customFormat="1" ht="37.5">
      <c r="A332" s="109"/>
      <c r="B332" s="111"/>
      <c r="C332" s="37" t="s">
        <v>101</v>
      </c>
      <c r="D332" s="37">
        <v>925</v>
      </c>
      <c r="E332" s="132" t="s">
        <v>15</v>
      </c>
      <c r="F332" s="132" t="s">
        <v>31</v>
      </c>
      <c r="G332" s="81">
        <v>5030010030</v>
      </c>
      <c r="H332" s="82" t="s">
        <v>102</v>
      </c>
      <c r="I332" s="130">
        <f t="shared" si="46"/>
        <v>1418000</v>
      </c>
      <c r="J332" s="130">
        <v>2485000</v>
      </c>
      <c r="K332" s="76">
        <v>-1067000</v>
      </c>
      <c r="L332" s="76"/>
      <c r="M332" s="131"/>
      <c r="ALL332"/>
      <c r="ALM332"/>
      <c r="ALN332"/>
      <c r="ALO332"/>
      <c r="ALP332"/>
      <c r="ALQ332"/>
      <c r="ALR332"/>
      <c r="ALS332"/>
      <c r="ALT332"/>
      <c r="ALU332"/>
      <c r="ALV332"/>
      <c r="ALW332"/>
      <c r="ALX332"/>
      <c r="ALY332"/>
      <c r="ALZ332"/>
      <c r="AMA332"/>
      <c r="AMB332"/>
      <c r="AMC332"/>
      <c r="AMD332"/>
      <c r="AME332"/>
      <c r="AMF332"/>
      <c r="AMG332"/>
      <c r="AMH332"/>
      <c r="AMI332"/>
      <c r="AMJ332"/>
    </row>
    <row r="333" spans="1:1024" s="110" customFormat="1">
      <c r="A333" s="109"/>
      <c r="B333" s="111"/>
      <c r="C333" s="37" t="s">
        <v>104</v>
      </c>
      <c r="D333" s="37">
        <v>925</v>
      </c>
      <c r="E333" s="132" t="s">
        <v>15</v>
      </c>
      <c r="F333" s="132" t="s">
        <v>31</v>
      </c>
      <c r="G333" s="81">
        <v>5030010030</v>
      </c>
      <c r="H333" s="82" t="s">
        <v>105</v>
      </c>
      <c r="I333" s="130">
        <f t="shared" si="46"/>
        <v>12000</v>
      </c>
      <c r="J333" s="130">
        <v>15000</v>
      </c>
      <c r="K333" s="76">
        <v>-3000</v>
      </c>
      <c r="L333" s="76"/>
      <c r="M333" s="131"/>
      <c r="ALL333"/>
      <c r="ALM333"/>
      <c r="ALN333"/>
      <c r="ALO333"/>
      <c r="ALP333"/>
      <c r="ALQ333"/>
      <c r="ALR333"/>
      <c r="ALS333"/>
      <c r="ALT333"/>
      <c r="ALU333"/>
      <c r="ALV333"/>
      <c r="ALW333"/>
      <c r="ALX333"/>
      <c r="ALY333"/>
      <c r="ALZ333"/>
      <c r="AMA333"/>
      <c r="AMB333"/>
      <c r="AMC333"/>
      <c r="AMD333"/>
      <c r="AME333"/>
      <c r="AMF333"/>
      <c r="AMG333"/>
      <c r="AMH333"/>
      <c r="AMI333"/>
      <c r="AMJ333"/>
    </row>
    <row r="334" spans="1:1024">
      <c r="B334" s="111"/>
      <c r="C334" s="37" t="s">
        <v>54</v>
      </c>
      <c r="D334" s="37">
        <v>925</v>
      </c>
      <c r="E334" s="132" t="s">
        <v>55</v>
      </c>
      <c r="F334" s="132" t="s">
        <v>81</v>
      </c>
      <c r="G334" s="81"/>
      <c r="H334" s="86"/>
      <c r="I334" s="130">
        <f t="shared" si="46"/>
        <v>2988381700</v>
      </c>
      <c r="J334" s="130">
        <f>J335+J358+J414+J430</f>
        <v>3163813600</v>
      </c>
      <c r="K334" s="76">
        <f>K335+K358+K414+K430</f>
        <v>-175431900</v>
      </c>
      <c r="L334" s="76">
        <f>L335+L358+L414+L430</f>
        <v>0</v>
      </c>
      <c r="M334" s="131">
        <f>M335+M358+M414+M430</f>
        <v>0</v>
      </c>
    </row>
    <row r="335" spans="1:1024">
      <c r="B335" s="111"/>
      <c r="C335" s="37" t="s">
        <v>56</v>
      </c>
      <c r="D335" s="37">
        <v>925</v>
      </c>
      <c r="E335" s="132" t="s">
        <v>55</v>
      </c>
      <c r="F335" s="132" t="s">
        <v>15</v>
      </c>
      <c r="G335" s="81"/>
      <c r="H335" s="86"/>
      <c r="I335" s="130">
        <f t="shared" si="46"/>
        <v>1027541300</v>
      </c>
      <c r="J335" s="130">
        <f>J336+J355+J351</f>
        <v>991524800</v>
      </c>
      <c r="K335" s="76">
        <f>K336+K355+K351</f>
        <v>36016500</v>
      </c>
      <c r="L335" s="76">
        <f>L336+L355</f>
        <v>0</v>
      </c>
      <c r="M335" s="131">
        <f>M336+M355</f>
        <v>0</v>
      </c>
    </row>
    <row r="336" spans="1:1024">
      <c r="B336" s="111"/>
      <c r="C336" s="37" t="s">
        <v>160</v>
      </c>
      <c r="D336" s="37">
        <v>925</v>
      </c>
      <c r="E336" s="132" t="s">
        <v>55</v>
      </c>
      <c r="F336" s="132" t="s">
        <v>15</v>
      </c>
      <c r="G336" s="81">
        <v>5800000000</v>
      </c>
      <c r="H336" s="86"/>
      <c r="I336" s="130">
        <f t="shared" si="46"/>
        <v>1026027500</v>
      </c>
      <c r="J336" s="130">
        <f>J337</f>
        <v>983272404.72000003</v>
      </c>
      <c r="K336" s="130">
        <f>K337</f>
        <v>42755095.280000001</v>
      </c>
      <c r="L336" s="76">
        <f>L337</f>
        <v>0</v>
      </c>
      <c r="M336" s="131">
        <f>M337</f>
        <v>0</v>
      </c>
    </row>
    <row r="337" spans="2:13">
      <c r="B337" s="111"/>
      <c r="C337" s="37" t="s">
        <v>161</v>
      </c>
      <c r="D337" s="37">
        <v>925</v>
      </c>
      <c r="E337" s="132" t="s">
        <v>55</v>
      </c>
      <c r="F337" s="132" t="s">
        <v>15</v>
      </c>
      <c r="G337" s="81">
        <v>5810000000</v>
      </c>
      <c r="H337" s="86"/>
      <c r="I337" s="130">
        <f t="shared" si="46"/>
        <v>1026027500</v>
      </c>
      <c r="J337" s="130">
        <f>J342+J344+J338+J340+J346</f>
        <v>983272404.72000003</v>
      </c>
      <c r="K337" s="76">
        <f>K342+K344+K338+K340+K346</f>
        <v>42755095.280000001</v>
      </c>
      <c r="L337" s="76">
        <f>L342+L344+L338+L340+L346</f>
        <v>0</v>
      </c>
      <c r="M337" s="131">
        <f>M342+M344+M338+M340+M346</f>
        <v>0</v>
      </c>
    </row>
    <row r="338" spans="2:13" ht="37.5">
      <c r="B338" s="111"/>
      <c r="C338" s="37" t="s">
        <v>128</v>
      </c>
      <c r="D338" s="37">
        <v>925</v>
      </c>
      <c r="E338" s="132" t="s">
        <v>55</v>
      </c>
      <c r="F338" s="132" t="s">
        <v>15</v>
      </c>
      <c r="G338" s="81">
        <v>5810000590</v>
      </c>
      <c r="H338" s="86"/>
      <c r="I338" s="130">
        <f t="shared" si="46"/>
        <v>259422900</v>
      </c>
      <c r="J338" s="130">
        <f>J339</f>
        <v>256946804.72</v>
      </c>
      <c r="K338" s="76">
        <f>K339</f>
        <v>2476095.2799999998</v>
      </c>
      <c r="L338" s="76">
        <f>L339</f>
        <v>0</v>
      </c>
      <c r="M338" s="131">
        <f>M339</f>
        <v>0</v>
      </c>
    </row>
    <row r="339" spans="2:13" ht="37.5">
      <c r="B339" s="111"/>
      <c r="C339" s="37" t="s">
        <v>164</v>
      </c>
      <c r="D339" s="37">
        <v>925</v>
      </c>
      <c r="E339" s="132" t="s">
        <v>55</v>
      </c>
      <c r="F339" s="132" t="s">
        <v>15</v>
      </c>
      <c r="G339" s="81">
        <v>5810000590</v>
      </c>
      <c r="H339" s="86">
        <v>600</v>
      </c>
      <c r="I339" s="130">
        <f t="shared" si="46"/>
        <v>259422900</v>
      </c>
      <c r="J339" s="130">
        <v>256946804.72</v>
      </c>
      <c r="K339" s="76">
        <v>2476095.2799999998</v>
      </c>
      <c r="L339" s="76"/>
      <c r="M339" s="131"/>
    </row>
    <row r="340" spans="2:13" hidden="1">
      <c r="B340" s="111"/>
      <c r="C340" s="37" t="s">
        <v>163</v>
      </c>
      <c r="D340" s="37">
        <v>925</v>
      </c>
      <c r="E340" s="132" t="s">
        <v>55</v>
      </c>
      <c r="F340" s="132" t="s">
        <v>15</v>
      </c>
      <c r="G340" s="81">
        <v>5810009020</v>
      </c>
      <c r="H340" s="86"/>
      <c r="I340" s="130">
        <f t="shared" si="46"/>
        <v>0</v>
      </c>
      <c r="J340" s="130">
        <f>J341</f>
        <v>0</v>
      </c>
      <c r="K340" s="76">
        <f>K341</f>
        <v>0</v>
      </c>
      <c r="L340" s="76">
        <f>L341</f>
        <v>0</v>
      </c>
      <c r="M340" s="131">
        <f>M341</f>
        <v>0</v>
      </c>
    </row>
    <row r="341" spans="2:13" ht="37.5" hidden="1">
      <c r="B341" s="111"/>
      <c r="C341" s="37" t="s">
        <v>164</v>
      </c>
      <c r="D341" s="37">
        <v>925</v>
      </c>
      <c r="E341" s="132" t="s">
        <v>55</v>
      </c>
      <c r="F341" s="132" t="s">
        <v>15</v>
      </c>
      <c r="G341" s="81">
        <v>5810009020</v>
      </c>
      <c r="H341" s="86">
        <v>600</v>
      </c>
      <c r="I341" s="130">
        <f t="shared" si="46"/>
        <v>0</v>
      </c>
      <c r="J341" s="130"/>
      <c r="K341" s="76"/>
      <c r="L341" s="76"/>
      <c r="M341" s="131"/>
    </row>
    <row r="342" spans="2:13" ht="142.35" customHeight="1">
      <c r="B342" s="111"/>
      <c r="C342" s="37" t="s">
        <v>165</v>
      </c>
      <c r="D342" s="37">
        <v>925</v>
      </c>
      <c r="E342" s="132" t="s">
        <v>55</v>
      </c>
      <c r="F342" s="132" t="s">
        <v>15</v>
      </c>
      <c r="G342" s="81">
        <v>5810060820</v>
      </c>
      <c r="H342" s="86"/>
      <c r="I342" s="130">
        <f t="shared" si="46"/>
        <v>561400</v>
      </c>
      <c r="J342" s="130">
        <f>J343</f>
        <v>583500</v>
      </c>
      <c r="K342" s="76">
        <f>K343</f>
        <v>-22100</v>
      </c>
      <c r="L342" s="76">
        <f>L343</f>
        <v>0</v>
      </c>
      <c r="M342" s="131">
        <f>M343</f>
        <v>0</v>
      </c>
    </row>
    <row r="343" spans="2:13" ht="37.5">
      <c r="B343" s="111"/>
      <c r="C343" s="37" t="s">
        <v>164</v>
      </c>
      <c r="D343" s="37">
        <v>925</v>
      </c>
      <c r="E343" s="132" t="s">
        <v>55</v>
      </c>
      <c r="F343" s="132" t="s">
        <v>15</v>
      </c>
      <c r="G343" s="81">
        <v>5810060820</v>
      </c>
      <c r="H343" s="86">
        <v>600</v>
      </c>
      <c r="I343" s="130">
        <f t="shared" si="46"/>
        <v>561400</v>
      </c>
      <c r="J343" s="130">
        <v>583500</v>
      </c>
      <c r="K343" s="76">
        <v>-22100</v>
      </c>
      <c r="L343" s="76"/>
      <c r="M343" s="131"/>
    </row>
    <row r="344" spans="2:13" ht="102.4" customHeight="1">
      <c r="B344" s="111"/>
      <c r="C344" s="37" t="s">
        <v>166</v>
      </c>
      <c r="D344" s="37">
        <v>925</v>
      </c>
      <c r="E344" s="132" t="s">
        <v>55</v>
      </c>
      <c r="F344" s="132" t="s">
        <v>15</v>
      </c>
      <c r="G344" s="81">
        <v>5810060860</v>
      </c>
      <c r="H344" s="86"/>
      <c r="I344" s="130">
        <f t="shared" si="46"/>
        <v>758146400</v>
      </c>
      <c r="J344" s="130">
        <f>J345</f>
        <v>713092400</v>
      </c>
      <c r="K344" s="76">
        <f>K345</f>
        <v>45054000</v>
      </c>
      <c r="L344" s="76">
        <f>L345</f>
        <v>0</v>
      </c>
      <c r="M344" s="131">
        <f>M345</f>
        <v>0</v>
      </c>
    </row>
    <row r="345" spans="2:13" ht="37.5">
      <c r="B345" s="111"/>
      <c r="C345" s="37" t="s">
        <v>164</v>
      </c>
      <c r="D345" s="37">
        <v>925</v>
      </c>
      <c r="E345" s="132" t="s">
        <v>55</v>
      </c>
      <c r="F345" s="132" t="s">
        <v>15</v>
      </c>
      <c r="G345" s="81">
        <v>5810060860</v>
      </c>
      <c r="H345" s="86">
        <v>600</v>
      </c>
      <c r="I345" s="130">
        <f t="shared" si="46"/>
        <v>758146400</v>
      </c>
      <c r="J345" s="130">
        <v>713092400</v>
      </c>
      <c r="K345" s="76">
        <v>45054000</v>
      </c>
      <c r="L345" s="76"/>
      <c r="M345" s="131"/>
    </row>
    <row r="346" spans="2:13" ht="37.5">
      <c r="B346" s="111"/>
      <c r="C346" s="37" t="s">
        <v>172</v>
      </c>
      <c r="D346" s="37">
        <v>925</v>
      </c>
      <c r="E346" s="132" t="s">
        <v>55</v>
      </c>
      <c r="F346" s="132" t="s">
        <v>15</v>
      </c>
      <c r="G346" s="81">
        <v>5810100000</v>
      </c>
      <c r="H346" s="86"/>
      <c r="I346" s="130">
        <f t="shared" si="46"/>
        <v>7896800</v>
      </c>
      <c r="J346" s="130">
        <f>J347</f>
        <v>12649700</v>
      </c>
      <c r="K346" s="76">
        <f>K347+K349</f>
        <v>-4752900</v>
      </c>
      <c r="L346" s="76">
        <f>L347</f>
        <v>0</v>
      </c>
      <c r="M346" s="131">
        <f>M347</f>
        <v>0</v>
      </c>
    </row>
    <row r="347" spans="2:13" ht="37.5">
      <c r="B347" s="111"/>
      <c r="C347" s="37" t="s">
        <v>172</v>
      </c>
      <c r="D347" s="37">
        <v>925</v>
      </c>
      <c r="E347" s="132" t="s">
        <v>55</v>
      </c>
      <c r="F347" s="132" t="s">
        <v>15</v>
      </c>
      <c r="G347" s="81">
        <v>5810100590</v>
      </c>
      <c r="H347" s="86"/>
      <c r="I347" s="130">
        <f t="shared" si="46"/>
        <v>510400</v>
      </c>
      <c r="J347" s="130">
        <f>J348</f>
        <v>12649700</v>
      </c>
      <c r="K347" s="76">
        <f>K348</f>
        <v>-12139300</v>
      </c>
      <c r="L347" s="76">
        <f>L348</f>
        <v>0</v>
      </c>
      <c r="M347" s="131">
        <f>M348</f>
        <v>0</v>
      </c>
    </row>
    <row r="348" spans="2:13" ht="37.5">
      <c r="B348" s="111"/>
      <c r="C348" s="37" t="s">
        <v>164</v>
      </c>
      <c r="D348" s="37">
        <v>925</v>
      </c>
      <c r="E348" s="132" t="s">
        <v>55</v>
      </c>
      <c r="F348" s="132" t="s">
        <v>15</v>
      </c>
      <c r="G348" s="81">
        <v>5810100590</v>
      </c>
      <c r="H348" s="86">
        <v>600</v>
      </c>
      <c r="I348" s="130">
        <f t="shared" si="46"/>
        <v>510400</v>
      </c>
      <c r="J348" s="130">
        <v>12649700</v>
      </c>
      <c r="K348" s="76">
        <v>-12139300</v>
      </c>
      <c r="L348" s="76"/>
      <c r="M348" s="131"/>
    </row>
    <row r="349" spans="2:13" ht="93.75">
      <c r="B349" s="111"/>
      <c r="C349" s="37" t="s">
        <v>173</v>
      </c>
      <c r="D349" s="37">
        <v>925</v>
      </c>
      <c r="E349" s="132" t="s">
        <v>55</v>
      </c>
      <c r="F349" s="132" t="s">
        <v>15</v>
      </c>
      <c r="G349" s="81">
        <v>5810100591</v>
      </c>
      <c r="H349" s="86"/>
      <c r="I349" s="130">
        <f t="shared" si="46"/>
        <v>7386400</v>
      </c>
      <c r="J349" s="130">
        <v>0</v>
      </c>
      <c r="K349" s="76">
        <f>K350</f>
        <v>7386400</v>
      </c>
      <c r="L349" s="76"/>
      <c r="M349" s="131"/>
    </row>
    <row r="350" spans="2:13" ht="37.5">
      <c r="B350" s="111"/>
      <c r="C350" s="37" t="s">
        <v>164</v>
      </c>
      <c r="D350" s="37">
        <v>925</v>
      </c>
      <c r="E350" s="132" t="s">
        <v>55</v>
      </c>
      <c r="F350" s="132" t="s">
        <v>15</v>
      </c>
      <c r="G350" s="81">
        <v>5810100591</v>
      </c>
      <c r="H350" s="86">
        <v>600</v>
      </c>
      <c r="I350" s="130">
        <f t="shared" si="46"/>
        <v>7386400</v>
      </c>
      <c r="J350" s="130">
        <v>0</v>
      </c>
      <c r="K350" s="76">
        <v>7386400</v>
      </c>
      <c r="L350" s="76"/>
      <c r="M350" s="131"/>
    </row>
    <row r="351" spans="2:13" ht="56.25">
      <c r="B351" s="111"/>
      <c r="C351" s="37" t="s">
        <v>242</v>
      </c>
      <c r="D351" s="37">
        <v>925</v>
      </c>
      <c r="E351" s="132" t="s">
        <v>55</v>
      </c>
      <c r="F351" s="132" t="s">
        <v>15</v>
      </c>
      <c r="G351" s="81">
        <v>6500000000</v>
      </c>
      <c r="H351" s="86"/>
      <c r="I351" s="130">
        <f t="shared" si="46"/>
        <v>1513800</v>
      </c>
      <c r="J351" s="130">
        <f t="shared" ref="J351:M353" si="47">J352</f>
        <v>7752395.2800000003</v>
      </c>
      <c r="K351" s="76">
        <f t="shared" si="47"/>
        <v>-6238595.2800000003</v>
      </c>
      <c r="L351" s="76">
        <f t="shared" si="47"/>
        <v>0</v>
      </c>
      <c r="M351" s="131">
        <f t="shared" si="47"/>
        <v>0</v>
      </c>
    </row>
    <row r="352" spans="2:13">
      <c r="B352" s="111"/>
      <c r="C352" s="37" t="s">
        <v>255</v>
      </c>
      <c r="D352" s="37">
        <v>925</v>
      </c>
      <c r="E352" s="132" t="s">
        <v>55</v>
      </c>
      <c r="F352" s="132" t="s">
        <v>15</v>
      </c>
      <c r="G352" s="81">
        <v>6570000000</v>
      </c>
      <c r="H352" s="86"/>
      <c r="I352" s="130">
        <f t="shared" si="46"/>
        <v>1513800</v>
      </c>
      <c r="J352" s="130">
        <f t="shared" si="47"/>
        <v>7752395.2800000003</v>
      </c>
      <c r="K352" s="76">
        <f t="shared" si="47"/>
        <v>-6238595.2800000003</v>
      </c>
      <c r="L352" s="76">
        <f t="shared" si="47"/>
        <v>0</v>
      </c>
      <c r="M352" s="131">
        <f t="shared" si="47"/>
        <v>0</v>
      </c>
    </row>
    <row r="353" spans="2:13" ht="72" customHeight="1">
      <c r="B353" s="111"/>
      <c r="C353" s="37" t="s">
        <v>261</v>
      </c>
      <c r="D353" s="37">
        <v>925</v>
      </c>
      <c r="E353" s="132" t="s">
        <v>55</v>
      </c>
      <c r="F353" s="132" t="s">
        <v>15</v>
      </c>
      <c r="G353" s="81" t="s">
        <v>262</v>
      </c>
      <c r="H353" s="86"/>
      <c r="I353" s="130">
        <f t="shared" si="46"/>
        <v>1513800</v>
      </c>
      <c r="J353" s="130">
        <f t="shared" si="47"/>
        <v>7752395.2800000003</v>
      </c>
      <c r="K353" s="76">
        <f t="shared" si="47"/>
        <v>-6238595.2800000003</v>
      </c>
      <c r="L353" s="76">
        <f t="shared" si="47"/>
        <v>0</v>
      </c>
      <c r="M353" s="131">
        <f t="shared" si="47"/>
        <v>0</v>
      </c>
    </row>
    <row r="354" spans="2:13" ht="37.5">
      <c r="B354" s="111"/>
      <c r="C354" s="37" t="s">
        <v>246</v>
      </c>
      <c r="D354" s="37">
        <v>925</v>
      </c>
      <c r="E354" s="132" t="s">
        <v>55</v>
      </c>
      <c r="F354" s="132" t="s">
        <v>15</v>
      </c>
      <c r="G354" s="81" t="s">
        <v>262</v>
      </c>
      <c r="H354" s="86">
        <v>400</v>
      </c>
      <c r="I354" s="130">
        <f t="shared" si="46"/>
        <v>1513800</v>
      </c>
      <c r="J354" s="130">
        <v>7752395.2800000003</v>
      </c>
      <c r="K354" s="76">
        <v>-6238595.2800000003</v>
      </c>
      <c r="L354" s="76"/>
      <c r="M354" s="131"/>
    </row>
    <row r="355" spans="2:13" ht="37.5" hidden="1">
      <c r="B355" s="111"/>
      <c r="C355" s="37" t="s">
        <v>319</v>
      </c>
      <c r="D355" s="37">
        <v>925</v>
      </c>
      <c r="E355" s="132" t="s">
        <v>55</v>
      </c>
      <c r="F355" s="132" t="s">
        <v>15</v>
      </c>
      <c r="G355" s="81">
        <v>9900000000</v>
      </c>
      <c r="H355" s="86"/>
      <c r="I355" s="130">
        <f t="shared" si="46"/>
        <v>0</v>
      </c>
      <c r="J355" s="130">
        <f t="shared" ref="J355:M356" si="48">J356</f>
        <v>500000</v>
      </c>
      <c r="K355" s="76">
        <f t="shared" si="48"/>
        <v>-500000</v>
      </c>
      <c r="L355" s="76">
        <f t="shared" si="48"/>
        <v>0</v>
      </c>
      <c r="M355" s="131">
        <f t="shared" si="48"/>
        <v>0</v>
      </c>
    </row>
    <row r="356" spans="2:13" hidden="1">
      <c r="B356" s="111"/>
      <c r="C356" s="37" t="s">
        <v>323</v>
      </c>
      <c r="D356" s="37">
        <v>925</v>
      </c>
      <c r="E356" s="132" t="s">
        <v>55</v>
      </c>
      <c r="F356" s="132" t="s">
        <v>15</v>
      </c>
      <c r="G356" s="81">
        <v>9900010910</v>
      </c>
      <c r="H356" s="86"/>
      <c r="I356" s="130">
        <f t="shared" si="46"/>
        <v>0</v>
      </c>
      <c r="J356" s="130">
        <f t="shared" si="48"/>
        <v>500000</v>
      </c>
      <c r="K356" s="76">
        <f t="shared" si="48"/>
        <v>-500000</v>
      </c>
      <c r="L356" s="76">
        <f t="shared" si="48"/>
        <v>0</v>
      </c>
      <c r="M356" s="131">
        <f t="shared" si="48"/>
        <v>0</v>
      </c>
    </row>
    <row r="357" spans="2:13" hidden="1">
      <c r="B357" s="111"/>
      <c r="C357" s="37" t="s">
        <v>104</v>
      </c>
      <c r="D357" s="37">
        <v>925</v>
      </c>
      <c r="E357" s="132" t="s">
        <v>55</v>
      </c>
      <c r="F357" s="132" t="s">
        <v>15</v>
      </c>
      <c r="G357" s="81">
        <v>9900010910</v>
      </c>
      <c r="H357" s="86">
        <v>800</v>
      </c>
      <c r="I357" s="130">
        <f t="shared" si="46"/>
        <v>0</v>
      </c>
      <c r="J357" s="130">
        <v>500000</v>
      </c>
      <c r="K357" s="76">
        <v>-500000</v>
      </c>
      <c r="L357" s="76"/>
      <c r="M357" s="131"/>
    </row>
    <row r="358" spans="2:13">
      <c r="B358" s="111"/>
      <c r="C358" s="37" t="s">
        <v>57</v>
      </c>
      <c r="D358" s="37">
        <v>925</v>
      </c>
      <c r="E358" s="132" t="s">
        <v>55</v>
      </c>
      <c r="F358" s="132" t="s">
        <v>17</v>
      </c>
      <c r="G358" s="81"/>
      <c r="H358" s="86"/>
      <c r="I358" s="130">
        <f t="shared" si="46"/>
        <v>1834376800</v>
      </c>
      <c r="J358" s="130">
        <f>J359+J411+J405</f>
        <v>1892494100</v>
      </c>
      <c r="K358" s="130">
        <f>K359+K411+K405</f>
        <v>-58117300</v>
      </c>
      <c r="L358" s="76">
        <f>L359+L411+L405</f>
        <v>0</v>
      </c>
      <c r="M358" s="131">
        <f>M359+M411+M405</f>
        <v>0</v>
      </c>
    </row>
    <row r="359" spans="2:13">
      <c r="B359" s="111"/>
      <c r="C359" s="37" t="s">
        <v>160</v>
      </c>
      <c r="D359" s="37">
        <v>925</v>
      </c>
      <c r="E359" s="132" t="s">
        <v>55</v>
      </c>
      <c r="F359" s="132" t="s">
        <v>17</v>
      </c>
      <c r="G359" s="81">
        <v>5800000000</v>
      </c>
      <c r="H359" s="86"/>
      <c r="I359" s="130">
        <f t="shared" si="46"/>
        <v>1833181200</v>
      </c>
      <c r="J359" s="130">
        <f>J360</f>
        <v>1877820190.3199999</v>
      </c>
      <c r="K359" s="76">
        <f>K360</f>
        <v>-44638990.32</v>
      </c>
      <c r="L359" s="76">
        <f>L360</f>
        <v>0</v>
      </c>
      <c r="M359" s="131">
        <f>M360</f>
        <v>0</v>
      </c>
    </row>
    <row r="360" spans="2:13">
      <c r="B360" s="111"/>
      <c r="C360" s="37" t="s">
        <v>161</v>
      </c>
      <c r="D360" s="37">
        <v>925</v>
      </c>
      <c r="E360" s="132" t="s">
        <v>55</v>
      </c>
      <c r="F360" s="132" t="s">
        <v>17</v>
      </c>
      <c r="G360" s="81">
        <v>5810000000</v>
      </c>
      <c r="H360" s="86"/>
      <c r="I360" s="130">
        <f t="shared" si="46"/>
        <v>1833181200</v>
      </c>
      <c r="J360" s="130">
        <f>J365+J367+J369+J371+J361+J377+J373+J363+J375</f>
        <v>1877820190.3199999</v>
      </c>
      <c r="K360" s="76">
        <f>K365+K367+K369+K371+K361+K377+K373+K363</f>
        <v>-44638990.32</v>
      </c>
      <c r="L360" s="76">
        <f>L365+L367+L369+L371+L361+L377+L373+L363+L400</f>
        <v>0</v>
      </c>
      <c r="M360" s="131">
        <f>M365+M367+M369+M371+M361+M377+M373+M363+M400</f>
        <v>0</v>
      </c>
    </row>
    <row r="361" spans="2:13" ht="37.5">
      <c r="B361" s="111"/>
      <c r="C361" s="37" t="s">
        <v>128</v>
      </c>
      <c r="D361" s="37">
        <v>925</v>
      </c>
      <c r="E361" s="132" t="s">
        <v>55</v>
      </c>
      <c r="F361" s="132" t="s">
        <v>17</v>
      </c>
      <c r="G361" s="81">
        <v>5810000590</v>
      </c>
      <c r="H361" s="86"/>
      <c r="I361" s="130">
        <f t="shared" si="46"/>
        <v>149389700</v>
      </c>
      <c r="J361" s="130">
        <f>J362</f>
        <v>183550100</v>
      </c>
      <c r="K361" s="76">
        <f>K362</f>
        <v>-34160400</v>
      </c>
      <c r="L361" s="76">
        <f>L362</f>
        <v>0</v>
      </c>
      <c r="M361" s="131">
        <f>M362</f>
        <v>0</v>
      </c>
    </row>
    <row r="362" spans="2:13" ht="37.5">
      <c r="B362" s="111"/>
      <c r="C362" s="37" t="s">
        <v>164</v>
      </c>
      <c r="D362" s="37">
        <v>925</v>
      </c>
      <c r="E362" s="132" t="s">
        <v>55</v>
      </c>
      <c r="F362" s="132" t="s">
        <v>17</v>
      </c>
      <c r="G362" s="81">
        <v>5810000590</v>
      </c>
      <c r="H362" s="86">
        <v>600</v>
      </c>
      <c r="I362" s="130">
        <f t="shared" si="46"/>
        <v>149389700</v>
      </c>
      <c r="J362" s="130">
        <v>183550100</v>
      </c>
      <c r="K362" s="76">
        <v>-34160400</v>
      </c>
      <c r="L362" s="76"/>
      <c r="M362" s="131"/>
    </row>
    <row r="363" spans="2:13" hidden="1">
      <c r="B363" s="111"/>
      <c r="C363" s="37" t="s">
        <v>163</v>
      </c>
      <c r="D363" s="37">
        <v>925</v>
      </c>
      <c r="E363" s="132" t="s">
        <v>55</v>
      </c>
      <c r="F363" s="132" t="s">
        <v>17</v>
      </c>
      <c r="G363" s="81">
        <v>5810009020</v>
      </c>
      <c r="H363" s="86"/>
      <c r="I363" s="130">
        <f t="shared" si="46"/>
        <v>0</v>
      </c>
      <c r="J363" s="130">
        <f>J364</f>
        <v>0</v>
      </c>
      <c r="K363" s="76">
        <f>K364</f>
        <v>0</v>
      </c>
      <c r="L363" s="76">
        <f>L364</f>
        <v>0</v>
      </c>
      <c r="M363" s="131">
        <f>M364</f>
        <v>0</v>
      </c>
    </row>
    <row r="364" spans="2:13" ht="37.5" hidden="1">
      <c r="B364" s="111"/>
      <c r="C364" s="37" t="s">
        <v>164</v>
      </c>
      <c r="D364" s="37">
        <v>925</v>
      </c>
      <c r="E364" s="132" t="s">
        <v>55</v>
      </c>
      <c r="F364" s="132" t="s">
        <v>17</v>
      </c>
      <c r="G364" s="81">
        <v>5810009020</v>
      </c>
      <c r="H364" s="86">
        <v>600</v>
      </c>
      <c r="I364" s="130">
        <f t="shared" si="46"/>
        <v>0</v>
      </c>
      <c r="J364" s="130"/>
      <c r="K364" s="76"/>
      <c r="L364" s="76"/>
      <c r="M364" s="131"/>
    </row>
    <row r="365" spans="2:13" ht="144" customHeight="1">
      <c r="B365" s="111"/>
      <c r="C365" s="37" t="s">
        <v>165</v>
      </c>
      <c r="D365" s="37">
        <v>925</v>
      </c>
      <c r="E365" s="132" t="s">
        <v>55</v>
      </c>
      <c r="F365" s="132" t="s">
        <v>17</v>
      </c>
      <c r="G365" s="81">
        <v>5810060820</v>
      </c>
      <c r="H365" s="86"/>
      <c r="I365" s="130">
        <f t="shared" si="46"/>
        <v>2023200</v>
      </c>
      <c r="J365" s="130">
        <f>J366</f>
        <v>2112400</v>
      </c>
      <c r="K365" s="76">
        <f>K366</f>
        <v>-89200</v>
      </c>
      <c r="L365" s="76">
        <f>L366</f>
        <v>0</v>
      </c>
      <c r="M365" s="131">
        <f>M366</f>
        <v>0</v>
      </c>
    </row>
    <row r="366" spans="2:13" ht="37.5">
      <c r="B366" s="111"/>
      <c r="C366" s="37" t="s">
        <v>164</v>
      </c>
      <c r="D366" s="37">
        <v>925</v>
      </c>
      <c r="E366" s="132" t="s">
        <v>55</v>
      </c>
      <c r="F366" s="132" t="s">
        <v>17</v>
      </c>
      <c r="G366" s="81">
        <v>5810060820</v>
      </c>
      <c r="H366" s="86">
        <v>600</v>
      </c>
      <c r="I366" s="130">
        <f t="shared" si="46"/>
        <v>2023200</v>
      </c>
      <c r="J366" s="130">
        <v>2112400</v>
      </c>
      <c r="K366" s="76">
        <v>-89200</v>
      </c>
      <c r="L366" s="76"/>
      <c r="M366" s="131"/>
    </row>
    <row r="367" spans="2:13" ht="93.75">
      <c r="B367" s="111"/>
      <c r="C367" s="37" t="s">
        <v>166</v>
      </c>
      <c r="D367" s="37">
        <v>925</v>
      </c>
      <c r="E367" s="132" t="s">
        <v>55</v>
      </c>
      <c r="F367" s="132" t="s">
        <v>17</v>
      </c>
      <c r="G367" s="81">
        <v>5810060860</v>
      </c>
      <c r="H367" s="86"/>
      <c r="I367" s="130">
        <f t="shared" si="46"/>
        <v>1278635500</v>
      </c>
      <c r="J367" s="130">
        <f>J368</f>
        <v>1297665500</v>
      </c>
      <c r="K367" s="76">
        <f>K368</f>
        <v>-19030000</v>
      </c>
      <c r="L367" s="76">
        <f>L368</f>
        <v>0</v>
      </c>
      <c r="M367" s="131">
        <f>M368</f>
        <v>0</v>
      </c>
    </row>
    <row r="368" spans="2:13" ht="37.5">
      <c r="B368" s="111"/>
      <c r="C368" s="37" t="s">
        <v>164</v>
      </c>
      <c r="D368" s="37">
        <v>925</v>
      </c>
      <c r="E368" s="132" t="s">
        <v>55</v>
      </c>
      <c r="F368" s="132" t="s">
        <v>17</v>
      </c>
      <c r="G368" s="81">
        <v>5810060860</v>
      </c>
      <c r="H368" s="86">
        <v>600</v>
      </c>
      <c r="I368" s="130">
        <f t="shared" si="46"/>
        <v>1278635500</v>
      </c>
      <c r="J368" s="130">
        <v>1297665500</v>
      </c>
      <c r="K368" s="76">
        <v>-19030000</v>
      </c>
      <c r="L368" s="76"/>
      <c r="M368" s="131"/>
    </row>
    <row r="369" spans="2:13" ht="165.6" customHeight="1">
      <c r="B369" s="111"/>
      <c r="C369" s="37" t="s">
        <v>167</v>
      </c>
      <c r="D369" s="37">
        <v>925</v>
      </c>
      <c r="E369" s="132" t="s">
        <v>55</v>
      </c>
      <c r="F369" s="132" t="s">
        <v>17</v>
      </c>
      <c r="G369" s="81">
        <v>5810062370</v>
      </c>
      <c r="H369" s="86"/>
      <c r="I369" s="130">
        <f t="shared" si="46"/>
        <v>66428600</v>
      </c>
      <c r="J369" s="130">
        <f>J370</f>
        <v>54474500</v>
      </c>
      <c r="K369" s="76">
        <f>K370</f>
        <v>11954100</v>
      </c>
      <c r="L369" s="76">
        <f>L370</f>
        <v>0</v>
      </c>
      <c r="M369" s="131">
        <f>M370</f>
        <v>0</v>
      </c>
    </row>
    <row r="370" spans="2:13" ht="37.5">
      <c r="B370" s="111"/>
      <c r="C370" s="37" t="s">
        <v>164</v>
      </c>
      <c r="D370" s="37">
        <v>925</v>
      </c>
      <c r="E370" s="132" t="s">
        <v>55</v>
      </c>
      <c r="F370" s="132" t="s">
        <v>17</v>
      </c>
      <c r="G370" s="81">
        <v>5810062370</v>
      </c>
      <c r="H370" s="86">
        <v>600</v>
      </c>
      <c r="I370" s="130">
        <f t="shared" si="46"/>
        <v>66428600</v>
      </c>
      <c r="J370" s="130">
        <v>54474500</v>
      </c>
      <c r="K370" s="76">
        <v>11954100</v>
      </c>
      <c r="L370" s="76"/>
      <c r="M370" s="131"/>
    </row>
    <row r="371" spans="2:13" ht="157.35" customHeight="1">
      <c r="B371" s="111"/>
      <c r="C371" s="37" t="s">
        <v>168</v>
      </c>
      <c r="D371" s="37">
        <v>925</v>
      </c>
      <c r="E371" s="132" t="s">
        <v>55</v>
      </c>
      <c r="F371" s="132" t="s">
        <v>17</v>
      </c>
      <c r="G371" s="81">
        <v>5810062500</v>
      </c>
      <c r="H371" s="86"/>
      <c r="I371" s="130">
        <f t="shared" si="46"/>
        <v>8855300</v>
      </c>
      <c r="J371" s="130">
        <f>J372</f>
        <v>8412400</v>
      </c>
      <c r="K371" s="76">
        <f>K372</f>
        <v>442900</v>
      </c>
      <c r="L371" s="76">
        <f>L372</f>
        <v>0</v>
      </c>
      <c r="M371" s="131">
        <f>M372</f>
        <v>0</v>
      </c>
    </row>
    <row r="372" spans="2:13" ht="37.5">
      <c r="B372" s="111"/>
      <c r="C372" s="37" t="s">
        <v>164</v>
      </c>
      <c r="D372" s="37">
        <v>925</v>
      </c>
      <c r="E372" s="132" t="s">
        <v>55</v>
      </c>
      <c r="F372" s="132" t="s">
        <v>17</v>
      </c>
      <c r="G372" s="81">
        <v>5810062500</v>
      </c>
      <c r="H372" s="86">
        <v>600</v>
      </c>
      <c r="I372" s="130">
        <f t="shared" si="46"/>
        <v>8855300</v>
      </c>
      <c r="J372" s="130">
        <v>8412400</v>
      </c>
      <c r="K372" s="76">
        <v>442900</v>
      </c>
      <c r="L372" s="76"/>
      <c r="M372" s="131"/>
    </row>
    <row r="373" spans="2:13" ht="114.4" customHeight="1">
      <c r="B373" s="111"/>
      <c r="C373" s="37" t="s">
        <v>169</v>
      </c>
      <c r="D373" s="37">
        <v>925</v>
      </c>
      <c r="E373" s="132" t="s">
        <v>55</v>
      </c>
      <c r="F373" s="132" t="s">
        <v>17</v>
      </c>
      <c r="G373" s="81">
        <v>5810063540</v>
      </c>
      <c r="H373" s="86"/>
      <c r="I373" s="130">
        <f t="shared" si="46"/>
        <v>2966900</v>
      </c>
      <c r="J373" s="130">
        <f>J374</f>
        <v>2401100</v>
      </c>
      <c r="K373" s="76">
        <f>K374</f>
        <v>565800</v>
      </c>
      <c r="L373" s="76">
        <f>L374</f>
        <v>0</v>
      </c>
      <c r="M373" s="131">
        <f>M374</f>
        <v>0</v>
      </c>
    </row>
    <row r="374" spans="2:13" ht="37.5">
      <c r="B374" s="111"/>
      <c r="C374" s="37" t="s">
        <v>164</v>
      </c>
      <c r="D374" s="37">
        <v>925</v>
      </c>
      <c r="E374" s="132" t="s">
        <v>55</v>
      </c>
      <c r="F374" s="132" t="s">
        <v>17</v>
      </c>
      <c r="G374" s="81">
        <v>5810063540</v>
      </c>
      <c r="H374" s="86">
        <v>600</v>
      </c>
      <c r="I374" s="130">
        <f t="shared" si="46"/>
        <v>2966900</v>
      </c>
      <c r="J374" s="130">
        <v>2401100</v>
      </c>
      <c r="K374" s="76">
        <v>565800</v>
      </c>
      <c r="L374" s="76"/>
      <c r="M374" s="131"/>
    </row>
    <row r="375" spans="2:13" ht="150">
      <c r="B375" s="111"/>
      <c r="C375" s="37" t="s">
        <v>170</v>
      </c>
      <c r="D375" s="37">
        <v>925</v>
      </c>
      <c r="E375" s="132" t="s">
        <v>55</v>
      </c>
      <c r="F375" s="132" t="s">
        <v>17</v>
      </c>
      <c r="G375" s="81" t="s">
        <v>171</v>
      </c>
      <c r="H375" s="86"/>
      <c r="I375" s="130">
        <f t="shared" si="46"/>
        <v>43063800</v>
      </c>
      <c r="J375" s="130">
        <f>J376</f>
        <v>43063800</v>
      </c>
      <c r="K375" s="76">
        <v>0</v>
      </c>
      <c r="L375" s="76"/>
      <c r="M375" s="131"/>
    </row>
    <row r="376" spans="2:13" ht="37.5">
      <c r="B376" s="111"/>
      <c r="C376" s="37" t="s">
        <v>164</v>
      </c>
      <c r="D376" s="37">
        <v>925</v>
      </c>
      <c r="E376" s="132" t="s">
        <v>55</v>
      </c>
      <c r="F376" s="132" t="s">
        <v>17</v>
      </c>
      <c r="G376" s="81" t="s">
        <v>171</v>
      </c>
      <c r="H376" s="86">
        <v>600</v>
      </c>
      <c r="I376" s="130">
        <f t="shared" si="46"/>
        <v>43063800</v>
      </c>
      <c r="J376" s="130">
        <v>43063800</v>
      </c>
      <c r="K376" s="76">
        <v>0</v>
      </c>
      <c r="L376" s="76"/>
      <c r="M376" s="131"/>
    </row>
    <row r="377" spans="2:13" ht="37.5">
      <c r="B377" s="111"/>
      <c r="C377" s="37" t="s">
        <v>172</v>
      </c>
      <c r="D377" s="37">
        <v>925</v>
      </c>
      <c r="E377" s="132" t="s">
        <v>55</v>
      </c>
      <c r="F377" s="132" t="s">
        <v>17</v>
      </c>
      <c r="G377" s="81">
        <v>5810100000</v>
      </c>
      <c r="H377" s="86"/>
      <c r="I377" s="130">
        <f t="shared" si="46"/>
        <v>281818200</v>
      </c>
      <c r="J377" s="130">
        <f>J388+J378+J394+J392+J390+J400</f>
        <v>286140390.31999999</v>
      </c>
      <c r="K377" s="130">
        <f>K388+K378+K394+K392+K380+K382+K384+K386+K390+K396+K398</f>
        <v>-4322190.32</v>
      </c>
      <c r="L377" s="76">
        <f>L388+L378+L394+L392+L380+L382+L384+L386+L390+L396+L398</f>
        <v>0</v>
      </c>
      <c r="M377" s="131">
        <f>M388+M378+M394+M392+M380+M382+M384+M386+M390+M396+M398</f>
        <v>0</v>
      </c>
    </row>
    <row r="378" spans="2:13" ht="37.5">
      <c r="B378" s="111"/>
      <c r="C378" s="37" t="s">
        <v>172</v>
      </c>
      <c r="D378" s="37">
        <v>925</v>
      </c>
      <c r="E378" s="132" t="s">
        <v>55</v>
      </c>
      <c r="F378" s="132" t="s">
        <v>17</v>
      </c>
      <c r="G378" s="81">
        <v>5810100590</v>
      </c>
      <c r="H378" s="86"/>
      <c r="I378" s="130">
        <f t="shared" si="46"/>
        <v>517800</v>
      </c>
      <c r="J378" s="130">
        <f>J379</f>
        <v>36446690.32</v>
      </c>
      <c r="K378" s="76">
        <f>K379</f>
        <v>-35928890.32</v>
      </c>
      <c r="L378" s="76">
        <f>L379</f>
        <v>0</v>
      </c>
      <c r="M378" s="131">
        <f>M379</f>
        <v>0</v>
      </c>
    </row>
    <row r="379" spans="2:13" ht="37.5">
      <c r="B379" s="111"/>
      <c r="C379" s="37" t="s">
        <v>164</v>
      </c>
      <c r="D379" s="37">
        <v>925</v>
      </c>
      <c r="E379" s="132" t="s">
        <v>55</v>
      </c>
      <c r="F379" s="132" t="s">
        <v>17</v>
      </c>
      <c r="G379" s="81">
        <v>5810100590</v>
      </c>
      <c r="H379" s="86">
        <v>600</v>
      </c>
      <c r="I379" s="130">
        <f t="shared" si="46"/>
        <v>517800</v>
      </c>
      <c r="J379" s="130">
        <v>36446690.32</v>
      </c>
      <c r="K379" s="76">
        <v>-35928890.32</v>
      </c>
      <c r="L379" s="76"/>
      <c r="M379" s="131"/>
    </row>
    <row r="380" spans="2:13" ht="93.75">
      <c r="B380" s="111"/>
      <c r="C380" s="37" t="s">
        <v>173</v>
      </c>
      <c r="D380" s="37">
        <v>925</v>
      </c>
      <c r="E380" s="132" t="s">
        <v>55</v>
      </c>
      <c r="F380" s="132" t="s">
        <v>17</v>
      </c>
      <c r="G380" s="81">
        <v>5810100591</v>
      </c>
      <c r="H380" s="86"/>
      <c r="I380" s="130">
        <f t="shared" si="46"/>
        <v>5131200</v>
      </c>
      <c r="J380" s="130">
        <v>0</v>
      </c>
      <c r="K380" s="76">
        <f>K381</f>
        <v>5131200</v>
      </c>
      <c r="L380" s="76">
        <f>L381</f>
        <v>0</v>
      </c>
      <c r="M380" s="131">
        <f>M381</f>
        <v>0</v>
      </c>
    </row>
    <row r="381" spans="2:13" ht="37.5">
      <c r="B381" s="111"/>
      <c r="C381" s="37" t="s">
        <v>164</v>
      </c>
      <c r="D381" s="37">
        <v>925</v>
      </c>
      <c r="E381" s="132" t="s">
        <v>55</v>
      </c>
      <c r="F381" s="132" t="s">
        <v>17</v>
      </c>
      <c r="G381" s="81">
        <v>5810100591</v>
      </c>
      <c r="H381" s="86">
        <v>600</v>
      </c>
      <c r="I381" s="130">
        <f t="shared" si="46"/>
        <v>5131200</v>
      </c>
      <c r="J381" s="130">
        <v>0</v>
      </c>
      <c r="K381" s="76">
        <v>5131200</v>
      </c>
      <c r="L381" s="76"/>
      <c r="M381" s="131"/>
    </row>
    <row r="382" spans="2:13" ht="56.25">
      <c r="B382" s="111"/>
      <c r="C382" s="37" t="s">
        <v>174</v>
      </c>
      <c r="D382" s="37">
        <v>925</v>
      </c>
      <c r="E382" s="132" t="s">
        <v>55</v>
      </c>
      <c r="F382" s="132" t="s">
        <v>17</v>
      </c>
      <c r="G382" s="81">
        <v>5810100592</v>
      </c>
      <c r="H382" s="86"/>
      <c r="I382" s="130">
        <f t="shared" si="46"/>
        <v>9344100</v>
      </c>
      <c r="J382" s="130">
        <v>0</v>
      </c>
      <c r="K382" s="76">
        <f>K383</f>
        <v>9344100</v>
      </c>
      <c r="L382" s="76">
        <f>L383</f>
        <v>0</v>
      </c>
      <c r="M382" s="131">
        <f>M383</f>
        <v>0</v>
      </c>
    </row>
    <row r="383" spans="2:13" ht="37.5">
      <c r="B383" s="111"/>
      <c r="C383" s="37" t="s">
        <v>164</v>
      </c>
      <c r="D383" s="37">
        <v>925</v>
      </c>
      <c r="E383" s="132" t="s">
        <v>55</v>
      </c>
      <c r="F383" s="132" t="s">
        <v>17</v>
      </c>
      <c r="G383" s="81">
        <v>5810100592</v>
      </c>
      <c r="H383" s="86">
        <v>600</v>
      </c>
      <c r="I383" s="130">
        <f t="shared" si="46"/>
        <v>9344100</v>
      </c>
      <c r="J383" s="130">
        <v>0</v>
      </c>
      <c r="K383" s="76">
        <v>9344100</v>
      </c>
      <c r="L383" s="76"/>
      <c r="M383" s="131"/>
    </row>
    <row r="384" spans="2:13" ht="56.25">
      <c r="B384" s="111"/>
      <c r="C384" s="37" t="s">
        <v>175</v>
      </c>
      <c r="D384" s="37">
        <v>925</v>
      </c>
      <c r="E384" s="132" t="s">
        <v>55</v>
      </c>
      <c r="F384" s="132" t="s">
        <v>17</v>
      </c>
      <c r="G384" s="81">
        <v>5810100593</v>
      </c>
      <c r="H384" s="86"/>
      <c r="I384" s="130">
        <f t="shared" si="46"/>
        <v>10300</v>
      </c>
      <c r="J384" s="130">
        <v>0</v>
      </c>
      <c r="K384" s="76">
        <f>K385</f>
        <v>10300</v>
      </c>
      <c r="L384" s="76">
        <f>L385</f>
        <v>0</v>
      </c>
      <c r="M384" s="131">
        <f>M385</f>
        <v>0</v>
      </c>
    </row>
    <row r="385" spans="2:13" ht="37.5">
      <c r="B385" s="111"/>
      <c r="C385" s="37" t="s">
        <v>164</v>
      </c>
      <c r="D385" s="37">
        <v>925</v>
      </c>
      <c r="E385" s="132" t="s">
        <v>55</v>
      </c>
      <c r="F385" s="132" t="s">
        <v>17</v>
      </c>
      <c r="G385" s="81">
        <v>5810100593</v>
      </c>
      <c r="H385" s="86">
        <v>600</v>
      </c>
      <c r="I385" s="130">
        <f t="shared" si="46"/>
        <v>10300</v>
      </c>
      <c r="J385" s="130">
        <v>0</v>
      </c>
      <c r="K385" s="76">
        <v>10300</v>
      </c>
      <c r="L385" s="76"/>
      <c r="M385" s="131"/>
    </row>
    <row r="386" spans="2:13" ht="131.25">
      <c r="B386" s="111"/>
      <c r="C386" s="37" t="s">
        <v>176</v>
      </c>
      <c r="D386" s="37">
        <v>925</v>
      </c>
      <c r="E386" s="132" t="s">
        <v>55</v>
      </c>
      <c r="F386" s="132" t="s">
        <v>17</v>
      </c>
      <c r="G386" s="81">
        <v>5810100594</v>
      </c>
      <c r="H386" s="86"/>
      <c r="I386" s="130">
        <f t="shared" si="46"/>
        <v>410600</v>
      </c>
      <c r="J386" s="130">
        <v>0</v>
      </c>
      <c r="K386" s="76">
        <f>K387</f>
        <v>410600</v>
      </c>
      <c r="L386" s="76">
        <f>L387</f>
        <v>0</v>
      </c>
      <c r="M386" s="131">
        <f>M387</f>
        <v>0</v>
      </c>
    </row>
    <row r="387" spans="2:13" ht="37.5">
      <c r="B387" s="111"/>
      <c r="C387" s="37" t="s">
        <v>164</v>
      </c>
      <c r="D387" s="37">
        <v>925</v>
      </c>
      <c r="E387" s="132" t="s">
        <v>55</v>
      </c>
      <c r="F387" s="132" t="s">
        <v>17</v>
      </c>
      <c r="G387" s="81">
        <v>5810100594</v>
      </c>
      <c r="H387" s="86">
        <v>600</v>
      </c>
      <c r="I387" s="130">
        <f t="shared" si="46"/>
        <v>410600</v>
      </c>
      <c r="J387" s="130">
        <v>0</v>
      </c>
      <c r="K387" s="76">
        <v>410600</v>
      </c>
      <c r="L387" s="76"/>
      <c r="M387" s="131"/>
    </row>
    <row r="388" spans="2:13" ht="49.9" hidden="1" customHeight="1">
      <c r="B388" s="111"/>
      <c r="C388" s="37" t="s">
        <v>177</v>
      </c>
      <c r="D388" s="37">
        <v>925</v>
      </c>
      <c r="E388" s="132" t="s">
        <v>55</v>
      </c>
      <c r="F388" s="132" t="s">
        <v>17</v>
      </c>
      <c r="G388" s="81" t="s">
        <v>178</v>
      </c>
      <c r="H388" s="86"/>
      <c r="I388" s="130">
        <f t="shared" si="46"/>
        <v>0</v>
      </c>
      <c r="J388" s="130">
        <f>J389</f>
        <v>0</v>
      </c>
      <c r="K388" s="76">
        <f>K389</f>
        <v>0</v>
      </c>
      <c r="L388" s="76">
        <f>L389</f>
        <v>0</v>
      </c>
      <c r="M388" s="131">
        <f>M389</f>
        <v>0</v>
      </c>
    </row>
    <row r="389" spans="2:13" ht="37.5" hidden="1">
      <c r="B389" s="111"/>
      <c r="C389" s="37" t="s">
        <v>164</v>
      </c>
      <c r="D389" s="37">
        <v>925</v>
      </c>
      <c r="E389" s="132" t="s">
        <v>55</v>
      </c>
      <c r="F389" s="132" t="s">
        <v>17</v>
      </c>
      <c r="G389" s="81" t="s">
        <v>178</v>
      </c>
      <c r="H389" s="86">
        <v>600</v>
      </c>
      <c r="I389" s="130">
        <f t="shared" si="46"/>
        <v>0</v>
      </c>
      <c r="J389" s="130"/>
      <c r="K389" s="76"/>
      <c r="L389" s="76">
        <v>0</v>
      </c>
      <c r="M389" s="131">
        <v>0</v>
      </c>
    </row>
    <row r="390" spans="2:13" ht="117.6" customHeight="1">
      <c r="B390" s="111"/>
      <c r="C390" s="37" t="s">
        <v>179</v>
      </c>
      <c r="D390" s="37">
        <v>925</v>
      </c>
      <c r="E390" s="132" t="s">
        <v>55</v>
      </c>
      <c r="F390" s="132" t="s">
        <v>17</v>
      </c>
      <c r="G390" s="81" t="s">
        <v>180</v>
      </c>
      <c r="H390" s="86"/>
      <c r="I390" s="130">
        <f t="shared" si="46"/>
        <v>128432800</v>
      </c>
      <c r="J390" s="130">
        <f>J391</f>
        <v>128432800</v>
      </c>
      <c r="K390" s="76">
        <v>0</v>
      </c>
      <c r="L390" s="76">
        <f>L391</f>
        <v>0</v>
      </c>
      <c r="M390" s="131">
        <f>M391</f>
        <v>0</v>
      </c>
    </row>
    <row r="391" spans="2:13" ht="37.5">
      <c r="B391" s="111"/>
      <c r="C391" s="37" t="s">
        <v>164</v>
      </c>
      <c r="D391" s="37">
        <v>925</v>
      </c>
      <c r="E391" s="132" t="s">
        <v>55</v>
      </c>
      <c r="F391" s="132" t="s">
        <v>17</v>
      </c>
      <c r="G391" s="81" t="s">
        <v>180</v>
      </c>
      <c r="H391" s="86">
        <v>600</v>
      </c>
      <c r="I391" s="130">
        <f t="shared" si="46"/>
        <v>128432800</v>
      </c>
      <c r="J391" s="130">
        <v>128432800</v>
      </c>
      <c r="K391" s="76">
        <v>0</v>
      </c>
      <c r="L391" s="76">
        <v>0</v>
      </c>
      <c r="M391" s="131">
        <v>0</v>
      </c>
    </row>
    <row r="392" spans="2:13" ht="225" hidden="1">
      <c r="B392" s="111"/>
      <c r="C392" s="37" t="s">
        <v>181</v>
      </c>
      <c r="D392" s="37">
        <v>925</v>
      </c>
      <c r="E392" s="132" t="s">
        <v>55</v>
      </c>
      <c r="F392" s="132" t="s">
        <v>17</v>
      </c>
      <c r="G392" s="81" t="s">
        <v>182</v>
      </c>
      <c r="H392" s="86"/>
      <c r="I392" s="130">
        <f t="shared" ref="I392:I455" si="49">SUM(J392:M392)</f>
        <v>0</v>
      </c>
      <c r="J392" s="130">
        <f>J393</f>
        <v>0</v>
      </c>
      <c r="K392" s="76">
        <f>K393</f>
        <v>0</v>
      </c>
      <c r="L392" s="76">
        <f>L393</f>
        <v>0</v>
      </c>
      <c r="M392" s="131">
        <f>M393</f>
        <v>0</v>
      </c>
    </row>
    <row r="393" spans="2:13" ht="37.5" hidden="1">
      <c r="B393" s="111"/>
      <c r="C393" s="37" t="s">
        <v>164</v>
      </c>
      <c r="D393" s="37">
        <v>925</v>
      </c>
      <c r="E393" s="132" t="s">
        <v>55</v>
      </c>
      <c r="F393" s="132" t="s">
        <v>17</v>
      </c>
      <c r="G393" s="81" t="s">
        <v>182</v>
      </c>
      <c r="H393" s="86">
        <v>600</v>
      </c>
      <c r="I393" s="130">
        <f t="shared" si="49"/>
        <v>0</v>
      </c>
      <c r="J393" s="130"/>
      <c r="K393" s="76"/>
      <c r="L393" s="76">
        <v>0</v>
      </c>
      <c r="M393" s="131">
        <v>0</v>
      </c>
    </row>
    <row r="394" spans="2:13" ht="56.25">
      <c r="B394" s="111"/>
      <c r="C394" s="41" t="s">
        <v>183</v>
      </c>
      <c r="D394" s="37">
        <v>925</v>
      </c>
      <c r="E394" s="132" t="s">
        <v>55</v>
      </c>
      <c r="F394" s="132" t="s">
        <v>17</v>
      </c>
      <c r="G394" s="81" t="s">
        <v>184</v>
      </c>
      <c r="H394" s="86"/>
      <c r="I394" s="130">
        <f t="shared" si="49"/>
        <v>13774300</v>
      </c>
      <c r="J394" s="130">
        <f>J395</f>
        <v>13774300</v>
      </c>
      <c r="K394" s="76">
        <v>0</v>
      </c>
      <c r="L394" s="76">
        <f>L395</f>
        <v>0</v>
      </c>
      <c r="M394" s="131">
        <f>M395</f>
        <v>0</v>
      </c>
    </row>
    <row r="395" spans="2:13" ht="37.5">
      <c r="B395" s="111"/>
      <c r="C395" s="37" t="s">
        <v>164</v>
      </c>
      <c r="D395" s="37">
        <v>925</v>
      </c>
      <c r="E395" s="132" t="s">
        <v>55</v>
      </c>
      <c r="F395" s="132" t="s">
        <v>17</v>
      </c>
      <c r="G395" s="81" t="s">
        <v>184</v>
      </c>
      <c r="H395" s="86">
        <v>600</v>
      </c>
      <c r="I395" s="130">
        <f t="shared" si="49"/>
        <v>13774300</v>
      </c>
      <c r="J395" s="130">
        <v>13774300</v>
      </c>
      <c r="K395" s="76">
        <v>0</v>
      </c>
      <c r="L395" s="76"/>
      <c r="M395" s="131"/>
    </row>
    <row r="396" spans="2:13" ht="131.25">
      <c r="B396" s="111"/>
      <c r="C396" s="37" t="s">
        <v>179</v>
      </c>
      <c r="D396" s="37">
        <v>925</v>
      </c>
      <c r="E396" s="132" t="s">
        <v>55</v>
      </c>
      <c r="F396" s="132" t="s">
        <v>17</v>
      </c>
      <c r="G396" s="81" t="s">
        <v>185</v>
      </c>
      <c r="H396" s="86"/>
      <c r="I396" s="130">
        <f t="shared" si="49"/>
        <v>15838700</v>
      </c>
      <c r="J396" s="130">
        <v>0</v>
      </c>
      <c r="K396" s="76">
        <f>K397</f>
        <v>15838700</v>
      </c>
      <c r="L396" s="76">
        <f>L397</f>
        <v>0</v>
      </c>
      <c r="M396" s="131">
        <f>M397</f>
        <v>0</v>
      </c>
    </row>
    <row r="397" spans="2:13" ht="37.5">
      <c r="B397" s="111"/>
      <c r="C397" s="37" t="s">
        <v>164</v>
      </c>
      <c r="D397" s="37">
        <v>925</v>
      </c>
      <c r="E397" s="132" t="s">
        <v>55</v>
      </c>
      <c r="F397" s="132" t="s">
        <v>17</v>
      </c>
      <c r="G397" s="81" t="s">
        <v>185</v>
      </c>
      <c r="H397" s="86">
        <v>600</v>
      </c>
      <c r="I397" s="130">
        <f t="shared" si="49"/>
        <v>15838700</v>
      </c>
      <c r="J397" s="130">
        <v>0</v>
      </c>
      <c r="K397" s="76">
        <v>15838700</v>
      </c>
      <c r="L397" s="76"/>
      <c r="M397" s="131"/>
    </row>
    <row r="398" spans="2:13" ht="56.25">
      <c r="B398" s="111"/>
      <c r="C398" s="37" t="s">
        <v>183</v>
      </c>
      <c r="D398" s="37">
        <v>925</v>
      </c>
      <c r="E398" s="132" t="s">
        <v>55</v>
      </c>
      <c r="F398" s="132" t="s">
        <v>17</v>
      </c>
      <c r="G398" s="81" t="s">
        <v>186</v>
      </c>
      <c r="H398" s="86"/>
      <c r="I398" s="130">
        <f t="shared" si="49"/>
        <v>871800</v>
      </c>
      <c r="J398" s="130">
        <v>0</v>
      </c>
      <c r="K398" s="76">
        <f>K399</f>
        <v>871800</v>
      </c>
      <c r="L398" s="76">
        <f>L399</f>
        <v>0</v>
      </c>
      <c r="M398" s="131">
        <f>M399</f>
        <v>0</v>
      </c>
    </row>
    <row r="399" spans="2:13" ht="37.5">
      <c r="B399" s="111"/>
      <c r="C399" s="37" t="s">
        <v>164</v>
      </c>
      <c r="D399" s="37">
        <v>925</v>
      </c>
      <c r="E399" s="132" t="s">
        <v>55</v>
      </c>
      <c r="F399" s="132" t="s">
        <v>17</v>
      </c>
      <c r="G399" s="81" t="s">
        <v>186</v>
      </c>
      <c r="H399" s="86">
        <v>600</v>
      </c>
      <c r="I399" s="130">
        <f t="shared" si="49"/>
        <v>871800</v>
      </c>
      <c r="J399" s="130">
        <v>0</v>
      </c>
      <c r="K399" s="76">
        <v>871800</v>
      </c>
      <c r="L399" s="76"/>
      <c r="M399" s="131"/>
    </row>
    <row r="400" spans="2:13">
      <c r="B400" s="111"/>
      <c r="C400" s="41" t="s">
        <v>187</v>
      </c>
      <c r="D400" s="37">
        <v>925</v>
      </c>
      <c r="E400" s="132" t="s">
        <v>55</v>
      </c>
      <c r="F400" s="132" t="s">
        <v>17</v>
      </c>
      <c r="G400" s="81" t="s">
        <v>188</v>
      </c>
      <c r="H400" s="79"/>
      <c r="I400" s="130">
        <f t="shared" si="49"/>
        <v>107486600</v>
      </c>
      <c r="J400" s="130">
        <f>J401+J403</f>
        <v>107486600</v>
      </c>
      <c r="K400" s="76">
        <v>0</v>
      </c>
      <c r="L400" s="76">
        <f>L401+L403</f>
        <v>0</v>
      </c>
      <c r="M400" s="131">
        <f>M401+M403</f>
        <v>0</v>
      </c>
    </row>
    <row r="401" spans="2:13" ht="75">
      <c r="B401" s="111"/>
      <c r="C401" s="37" t="s">
        <v>191</v>
      </c>
      <c r="D401" s="37">
        <v>925</v>
      </c>
      <c r="E401" s="132" t="s">
        <v>55</v>
      </c>
      <c r="F401" s="132" t="s">
        <v>17</v>
      </c>
      <c r="G401" s="81" t="s">
        <v>192</v>
      </c>
      <c r="H401" s="86"/>
      <c r="I401" s="130">
        <f t="shared" si="49"/>
        <v>8133600</v>
      </c>
      <c r="J401" s="130">
        <f>J402</f>
        <v>8133600</v>
      </c>
      <c r="K401" s="76">
        <v>0</v>
      </c>
      <c r="L401" s="76">
        <f>L402</f>
        <v>0</v>
      </c>
      <c r="M401" s="131">
        <f>M402</f>
        <v>0</v>
      </c>
    </row>
    <row r="402" spans="2:13" ht="37.5">
      <c r="B402" s="111"/>
      <c r="C402" s="37" t="s">
        <v>164</v>
      </c>
      <c r="D402" s="37">
        <v>925</v>
      </c>
      <c r="E402" s="132" t="s">
        <v>55</v>
      </c>
      <c r="F402" s="132" t="s">
        <v>17</v>
      </c>
      <c r="G402" s="81" t="s">
        <v>192</v>
      </c>
      <c r="H402" s="86">
        <v>600</v>
      </c>
      <c r="I402" s="130">
        <f t="shared" si="49"/>
        <v>8133600</v>
      </c>
      <c r="J402" s="130">
        <v>8133600</v>
      </c>
      <c r="K402" s="76">
        <v>0</v>
      </c>
      <c r="L402" s="76">
        <v>0</v>
      </c>
      <c r="M402" s="131">
        <v>0</v>
      </c>
    </row>
    <row r="403" spans="2:13" ht="225">
      <c r="B403" s="111"/>
      <c r="C403" s="37" t="s">
        <v>181</v>
      </c>
      <c r="D403" s="37">
        <v>925</v>
      </c>
      <c r="E403" s="132" t="s">
        <v>55</v>
      </c>
      <c r="F403" s="132" t="s">
        <v>17</v>
      </c>
      <c r="G403" s="81" t="s">
        <v>193</v>
      </c>
      <c r="H403" s="86"/>
      <c r="I403" s="130">
        <f t="shared" si="49"/>
        <v>99353000</v>
      </c>
      <c r="J403" s="130">
        <f>J404</f>
        <v>99353000</v>
      </c>
      <c r="K403" s="76">
        <v>0</v>
      </c>
      <c r="L403" s="76">
        <f>L404</f>
        <v>0</v>
      </c>
      <c r="M403" s="131">
        <f>M404</f>
        <v>0</v>
      </c>
    </row>
    <row r="404" spans="2:13" ht="37.5">
      <c r="B404" s="111"/>
      <c r="C404" s="37" t="s">
        <v>164</v>
      </c>
      <c r="D404" s="37">
        <v>925</v>
      </c>
      <c r="E404" s="132" t="s">
        <v>55</v>
      </c>
      <c r="F404" s="132" t="s">
        <v>17</v>
      </c>
      <c r="G404" s="81" t="s">
        <v>193</v>
      </c>
      <c r="H404" s="86">
        <v>600</v>
      </c>
      <c r="I404" s="130">
        <f t="shared" si="49"/>
        <v>99353000</v>
      </c>
      <c r="J404" s="130">
        <v>99353000</v>
      </c>
      <c r="K404" s="76">
        <v>0</v>
      </c>
      <c r="L404" s="76">
        <v>0</v>
      </c>
      <c r="M404" s="131">
        <v>0</v>
      </c>
    </row>
    <row r="405" spans="2:13" ht="56.25">
      <c r="B405" s="111"/>
      <c r="C405" s="37" t="s">
        <v>242</v>
      </c>
      <c r="D405" s="37">
        <v>925</v>
      </c>
      <c r="E405" s="132" t="s">
        <v>55</v>
      </c>
      <c r="F405" s="132" t="s">
        <v>17</v>
      </c>
      <c r="G405" s="81">
        <v>6500000000</v>
      </c>
      <c r="H405" s="86"/>
      <c r="I405" s="130">
        <f t="shared" si="49"/>
        <v>1195600</v>
      </c>
      <c r="J405" s="130">
        <f>J406</f>
        <v>14173909.68</v>
      </c>
      <c r="K405" s="76">
        <f>K406</f>
        <v>-12978309.68</v>
      </c>
      <c r="L405" s="76">
        <f>L406</f>
        <v>0</v>
      </c>
      <c r="M405" s="131">
        <f>M406</f>
        <v>0</v>
      </c>
    </row>
    <row r="406" spans="2:13">
      <c r="B406" s="111"/>
      <c r="C406" s="37" t="s">
        <v>255</v>
      </c>
      <c r="D406" s="37">
        <v>925</v>
      </c>
      <c r="E406" s="132" t="s">
        <v>55</v>
      </c>
      <c r="F406" s="132" t="s">
        <v>17</v>
      </c>
      <c r="G406" s="81">
        <v>6570000000</v>
      </c>
      <c r="H406" s="86"/>
      <c r="I406" s="130">
        <f t="shared" si="49"/>
        <v>1195600</v>
      </c>
      <c r="J406" s="130">
        <f>J407+J409</f>
        <v>14173909.68</v>
      </c>
      <c r="K406" s="76">
        <f>K407+K409</f>
        <v>-12978309.68</v>
      </c>
      <c r="L406" s="76">
        <f>L407</f>
        <v>0</v>
      </c>
      <c r="M406" s="131">
        <f>M407</f>
        <v>0</v>
      </c>
    </row>
    <row r="407" spans="2:13">
      <c r="B407" s="111"/>
      <c r="C407" s="37" t="s">
        <v>258</v>
      </c>
      <c r="D407" s="37">
        <v>925</v>
      </c>
      <c r="E407" s="132" t="s">
        <v>55</v>
      </c>
      <c r="F407" s="132" t="s">
        <v>17</v>
      </c>
      <c r="G407" s="81">
        <v>6570010980</v>
      </c>
      <c r="H407" s="86"/>
      <c r="I407" s="130">
        <f t="shared" si="49"/>
        <v>1169400</v>
      </c>
      <c r="J407" s="130">
        <f>J408</f>
        <v>14126191.33</v>
      </c>
      <c r="K407" s="76">
        <f>K408</f>
        <v>-12956791.33</v>
      </c>
      <c r="L407" s="76">
        <f>L408+L409</f>
        <v>0</v>
      </c>
      <c r="M407" s="131">
        <f>M408+M409</f>
        <v>0</v>
      </c>
    </row>
    <row r="408" spans="2:13" ht="37.5">
      <c r="B408" s="111"/>
      <c r="C408" s="37" t="s">
        <v>246</v>
      </c>
      <c r="D408" s="37">
        <v>925</v>
      </c>
      <c r="E408" s="132" t="s">
        <v>55</v>
      </c>
      <c r="F408" s="132" t="s">
        <v>17</v>
      </c>
      <c r="G408" s="81">
        <v>6570010980</v>
      </c>
      <c r="H408" s="86">
        <v>400</v>
      </c>
      <c r="I408" s="130">
        <f t="shared" si="49"/>
        <v>1169400</v>
      </c>
      <c r="J408" s="130">
        <v>14126191.33</v>
      </c>
      <c r="K408" s="76">
        <v>-12956791.33</v>
      </c>
      <c r="L408" s="76">
        <f>L409</f>
        <v>0</v>
      </c>
      <c r="M408" s="131">
        <f>M409</f>
        <v>0</v>
      </c>
    </row>
    <row r="409" spans="2:13" ht="68.099999999999994" customHeight="1">
      <c r="B409" s="111"/>
      <c r="C409" s="37" t="s">
        <v>259</v>
      </c>
      <c r="D409" s="37">
        <v>925</v>
      </c>
      <c r="E409" s="132" t="s">
        <v>55</v>
      </c>
      <c r="F409" s="132" t="s">
        <v>17</v>
      </c>
      <c r="G409" s="81">
        <v>6570011080</v>
      </c>
      <c r="H409" s="86"/>
      <c r="I409" s="130">
        <f t="shared" si="49"/>
        <v>26200</v>
      </c>
      <c r="J409" s="130">
        <f>J410</f>
        <v>47718.35</v>
      </c>
      <c r="K409" s="76">
        <f>K410</f>
        <v>-21518.35</v>
      </c>
      <c r="L409" s="76">
        <f>L410</f>
        <v>0</v>
      </c>
      <c r="M409" s="131">
        <f>M410</f>
        <v>0</v>
      </c>
    </row>
    <row r="410" spans="2:13" ht="37.5">
      <c r="B410" s="111"/>
      <c r="C410" s="37" t="s">
        <v>246</v>
      </c>
      <c r="D410" s="37">
        <v>925</v>
      </c>
      <c r="E410" s="132" t="s">
        <v>55</v>
      </c>
      <c r="F410" s="132" t="s">
        <v>17</v>
      </c>
      <c r="G410" s="81">
        <v>6570011080</v>
      </c>
      <c r="H410" s="86">
        <v>400</v>
      </c>
      <c r="I410" s="130">
        <f t="shared" si="49"/>
        <v>26200</v>
      </c>
      <c r="J410" s="130">
        <v>47718.35</v>
      </c>
      <c r="K410" s="76">
        <v>-21518.35</v>
      </c>
      <c r="L410" s="76"/>
      <c r="M410" s="131"/>
    </row>
    <row r="411" spans="2:13" ht="37.5" hidden="1">
      <c r="B411" s="111"/>
      <c r="C411" s="37" t="s">
        <v>319</v>
      </c>
      <c r="D411" s="37">
        <v>925</v>
      </c>
      <c r="E411" s="132" t="s">
        <v>55</v>
      </c>
      <c r="F411" s="132" t="s">
        <v>17</v>
      </c>
      <c r="G411" s="81">
        <v>9900000000</v>
      </c>
      <c r="H411" s="86"/>
      <c r="I411" s="130">
        <f t="shared" si="49"/>
        <v>0</v>
      </c>
      <c r="J411" s="130">
        <f t="shared" ref="J411:M412" si="50">J412</f>
        <v>500000</v>
      </c>
      <c r="K411" s="76">
        <f t="shared" si="50"/>
        <v>-500000</v>
      </c>
      <c r="L411" s="76">
        <f t="shared" si="50"/>
        <v>0</v>
      </c>
      <c r="M411" s="131">
        <f t="shared" si="50"/>
        <v>0</v>
      </c>
    </row>
    <row r="412" spans="2:13" hidden="1">
      <c r="B412" s="111"/>
      <c r="C412" s="37" t="s">
        <v>323</v>
      </c>
      <c r="D412" s="37">
        <v>925</v>
      </c>
      <c r="E412" s="132" t="s">
        <v>55</v>
      </c>
      <c r="F412" s="132" t="s">
        <v>17</v>
      </c>
      <c r="G412" s="81">
        <v>9900010910</v>
      </c>
      <c r="H412" s="86"/>
      <c r="I412" s="130">
        <f t="shared" si="49"/>
        <v>0</v>
      </c>
      <c r="J412" s="130">
        <f t="shared" si="50"/>
        <v>500000</v>
      </c>
      <c r="K412" s="76">
        <f t="shared" si="50"/>
        <v>-500000</v>
      </c>
      <c r="L412" s="76">
        <f t="shared" si="50"/>
        <v>0</v>
      </c>
      <c r="M412" s="131">
        <f t="shared" si="50"/>
        <v>0</v>
      </c>
    </row>
    <row r="413" spans="2:13" hidden="1">
      <c r="B413" s="111"/>
      <c r="C413" s="37" t="s">
        <v>104</v>
      </c>
      <c r="D413" s="37">
        <v>925</v>
      </c>
      <c r="E413" s="132" t="s">
        <v>55</v>
      </c>
      <c r="F413" s="132" t="s">
        <v>17</v>
      </c>
      <c r="G413" s="81">
        <v>9900010910</v>
      </c>
      <c r="H413" s="86">
        <v>800</v>
      </c>
      <c r="I413" s="130">
        <f t="shared" si="49"/>
        <v>0</v>
      </c>
      <c r="J413" s="130">
        <v>500000</v>
      </c>
      <c r="K413" s="76">
        <v>-500000</v>
      </c>
      <c r="L413" s="76">
        <v>0</v>
      </c>
      <c r="M413" s="131">
        <v>0</v>
      </c>
    </row>
    <row r="414" spans="2:13">
      <c r="B414" s="111"/>
      <c r="C414" s="37" t="s">
        <v>366</v>
      </c>
      <c r="D414" s="37">
        <v>925</v>
      </c>
      <c r="E414" s="132" t="s">
        <v>55</v>
      </c>
      <c r="F414" s="132" t="s">
        <v>19</v>
      </c>
      <c r="G414" s="81"/>
      <c r="H414" s="86"/>
      <c r="I414" s="130">
        <f t="shared" si="49"/>
        <v>62387300</v>
      </c>
      <c r="J414" s="130">
        <f t="shared" ref="J414:M415" si="51">J415</f>
        <v>228075500</v>
      </c>
      <c r="K414" s="76">
        <f t="shared" si="51"/>
        <v>-165688200</v>
      </c>
      <c r="L414" s="76">
        <f t="shared" si="51"/>
        <v>0</v>
      </c>
      <c r="M414" s="131">
        <f t="shared" si="51"/>
        <v>0</v>
      </c>
    </row>
    <row r="415" spans="2:13">
      <c r="B415" s="111"/>
      <c r="C415" s="37" t="s">
        <v>160</v>
      </c>
      <c r="D415" s="37">
        <v>925</v>
      </c>
      <c r="E415" s="132" t="s">
        <v>55</v>
      </c>
      <c r="F415" s="132" t="s">
        <v>19</v>
      </c>
      <c r="G415" s="81">
        <v>5800000000</v>
      </c>
      <c r="H415" s="86"/>
      <c r="I415" s="130">
        <f t="shared" si="49"/>
        <v>62387300</v>
      </c>
      <c r="J415" s="130">
        <f t="shared" si="51"/>
        <v>228075500</v>
      </c>
      <c r="K415" s="76">
        <f t="shared" si="51"/>
        <v>-165688200</v>
      </c>
      <c r="L415" s="76">
        <f t="shared" si="51"/>
        <v>0</v>
      </c>
      <c r="M415" s="131">
        <f t="shared" si="51"/>
        <v>0</v>
      </c>
    </row>
    <row r="416" spans="2:13">
      <c r="B416" s="111"/>
      <c r="C416" s="37" t="s">
        <v>194</v>
      </c>
      <c r="D416" s="37">
        <v>925</v>
      </c>
      <c r="E416" s="132" t="s">
        <v>55</v>
      </c>
      <c r="F416" s="132" t="s">
        <v>19</v>
      </c>
      <c r="G416" s="81">
        <v>5820000000</v>
      </c>
      <c r="H416" s="86"/>
      <c r="I416" s="130">
        <f t="shared" si="49"/>
        <v>62387300</v>
      </c>
      <c r="J416" s="130">
        <f>J417+J423+J425+J420</f>
        <v>228075500</v>
      </c>
      <c r="K416" s="76">
        <f>K417+K423+K425+K420</f>
        <v>-165688200</v>
      </c>
      <c r="L416" s="76">
        <f>L417+L423+L425+L420</f>
        <v>0</v>
      </c>
      <c r="M416" s="131">
        <f>M417+M423+M425+M420</f>
        <v>0</v>
      </c>
    </row>
    <row r="417" spans="2:13" ht="37.5">
      <c r="B417" s="111"/>
      <c r="C417" s="90" t="s">
        <v>128</v>
      </c>
      <c r="D417" s="37">
        <v>925</v>
      </c>
      <c r="E417" s="132" t="s">
        <v>55</v>
      </c>
      <c r="F417" s="132" t="s">
        <v>19</v>
      </c>
      <c r="G417" s="81">
        <v>5820000590</v>
      </c>
      <c r="H417" s="86"/>
      <c r="I417" s="130">
        <f t="shared" si="49"/>
        <v>44892000</v>
      </c>
      <c r="J417" s="130">
        <f>J418+J419</f>
        <v>166567540</v>
      </c>
      <c r="K417" s="76">
        <f>K418+K419</f>
        <v>-121675540</v>
      </c>
      <c r="L417" s="76">
        <f>L418+L419</f>
        <v>0</v>
      </c>
      <c r="M417" s="131">
        <f>M418+M419</f>
        <v>0</v>
      </c>
    </row>
    <row r="418" spans="2:13" ht="37.5">
      <c r="B418" s="111"/>
      <c r="C418" s="37" t="s">
        <v>164</v>
      </c>
      <c r="D418" s="37">
        <v>925</v>
      </c>
      <c r="E418" s="132" t="s">
        <v>55</v>
      </c>
      <c r="F418" s="132" t="s">
        <v>19</v>
      </c>
      <c r="G418" s="81">
        <v>5820000590</v>
      </c>
      <c r="H418" s="86">
        <v>600</v>
      </c>
      <c r="I418" s="130">
        <f t="shared" si="49"/>
        <v>44892000</v>
      </c>
      <c r="J418" s="130">
        <v>166567540</v>
      </c>
      <c r="K418" s="76">
        <v>-121675540</v>
      </c>
      <c r="L418" s="76"/>
      <c r="M418" s="131"/>
    </row>
    <row r="419" spans="2:13" hidden="1">
      <c r="B419" s="111"/>
      <c r="C419" s="37" t="s">
        <v>104</v>
      </c>
      <c r="D419" s="37">
        <v>925</v>
      </c>
      <c r="E419" s="132" t="s">
        <v>55</v>
      </c>
      <c r="F419" s="132" t="s">
        <v>19</v>
      </c>
      <c r="G419" s="81">
        <v>5820000590</v>
      </c>
      <c r="H419" s="86">
        <v>800</v>
      </c>
      <c r="I419" s="130">
        <f t="shared" si="49"/>
        <v>0</v>
      </c>
      <c r="J419" s="130"/>
      <c r="K419" s="76">
        <v>0</v>
      </c>
      <c r="L419" s="76">
        <v>0</v>
      </c>
      <c r="M419" s="131">
        <v>0</v>
      </c>
    </row>
    <row r="420" spans="2:13" ht="37.5">
      <c r="B420" s="111"/>
      <c r="C420" s="37" t="s">
        <v>195</v>
      </c>
      <c r="D420" s="37">
        <v>925</v>
      </c>
      <c r="E420" s="132" t="s">
        <v>55</v>
      </c>
      <c r="F420" s="132" t="s">
        <v>19</v>
      </c>
      <c r="G420" s="81">
        <v>5820010660</v>
      </c>
      <c r="H420" s="86"/>
      <c r="I420" s="130">
        <f t="shared" si="49"/>
        <v>17210900</v>
      </c>
      <c r="J420" s="130">
        <f>J421+J422</f>
        <v>47644160</v>
      </c>
      <c r="K420" s="76">
        <f>K421+K422</f>
        <v>-30433260</v>
      </c>
      <c r="L420" s="76">
        <f>L421+L422</f>
        <v>0</v>
      </c>
      <c r="M420" s="131">
        <f>M421+M422</f>
        <v>0</v>
      </c>
    </row>
    <row r="421" spans="2:13" ht="37.5">
      <c r="B421" s="111"/>
      <c r="C421" s="37" t="s">
        <v>164</v>
      </c>
      <c r="D421" s="37">
        <v>925</v>
      </c>
      <c r="E421" s="132" t="s">
        <v>55</v>
      </c>
      <c r="F421" s="132" t="s">
        <v>19</v>
      </c>
      <c r="G421" s="81">
        <v>5820010660</v>
      </c>
      <c r="H421" s="86">
        <v>600</v>
      </c>
      <c r="I421" s="130">
        <f t="shared" si="49"/>
        <v>17210900</v>
      </c>
      <c r="J421" s="130">
        <v>47632160</v>
      </c>
      <c r="K421" s="76">
        <v>-30421260</v>
      </c>
      <c r="L421" s="76"/>
      <c r="M421" s="131"/>
    </row>
    <row r="422" spans="2:13" hidden="1">
      <c r="B422" s="111"/>
      <c r="C422" s="37" t="s">
        <v>104</v>
      </c>
      <c r="D422" s="37">
        <v>925</v>
      </c>
      <c r="E422" s="132" t="s">
        <v>55</v>
      </c>
      <c r="F422" s="132" t="s">
        <v>19</v>
      </c>
      <c r="G422" s="81">
        <v>5820010660</v>
      </c>
      <c r="H422" s="86">
        <v>800</v>
      </c>
      <c r="I422" s="130">
        <f t="shared" si="49"/>
        <v>0</v>
      </c>
      <c r="J422" s="130">
        <v>12000</v>
      </c>
      <c r="K422" s="76">
        <v>-12000</v>
      </c>
      <c r="L422" s="76">
        <v>0</v>
      </c>
      <c r="M422" s="131">
        <v>0</v>
      </c>
    </row>
    <row r="423" spans="2:13" ht="150" hidden="1">
      <c r="B423" s="111"/>
      <c r="C423" s="37" t="s">
        <v>196</v>
      </c>
      <c r="D423" s="37">
        <v>925</v>
      </c>
      <c r="E423" s="132" t="s">
        <v>55</v>
      </c>
      <c r="F423" s="132" t="s">
        <v>19</v>
      </c>
      <c r="G423" s="81">
        <v>5820060740</v>
      </c>
      <c r="H423" s="86"/>
      <c r="I423" s="130">
        <f t="shared" si="49"/>
        <v>0</v>
      </c>
      <c r="J423" s="130">
        <f>J424</f>
        <v>187500</v>
      </c>
      <c r="K423" s="76">
        <f>K424</f>
        <v>-187500</v>
      </c>
      <c r="L423" s="76">
        <f>L424</f>
        <v>0</v>
      </c>
      <c r="M423" s="131">
        <f>M424</f>
        <v>0</v>
      </c>
    </row>
    <row r="424" spans="2:13" ht="37.5" hidden="1">
      <c r="B424" s="111"/>
      <c r="C424" s="37" t="s">
        <v>164</v>
      </c>
      <c r="D424" s="37">
        <v>925</v>
      </c>
      <c r="E424" s="132" t="s">
        <v>55</v>
      </c>
      <c r="F424" s="132" t="s">
        <v>19</v>
      </c>
      <c r="G424" s="81">
        <v>5820060740</v>
      </c>
      <c r="H424" s="86">
        <v>600</v>
      </c>
      <c r="I424" s="130">
        <f t="shared" si="49"/>
        <v>0</v>
      </c>
      <c r="J424" s="130">
        <v>187500</v>
      </c>
      <c r="K424" s="76">
        <v>-187500</v>
      </c>
      <c r="L424" s="76"/>
      <c r="M424" s="131"/>
    </row>
    <row r="425" spans="2:13" ht="103.15" customHeight="1">
      <c r="B425" s="111"/>
      <c r="C425" s="37" t="s">
        <v>198</v>
      </c>
      <c r="D425" s="37">
        <v>925</v>
      </c>
      <c r="E425" s="132" t="s">
        <v>55</v>
      </c>
      <c r="F425" s="132" t="s">
        <v>19</v>
      </c>
      <c r="G425" s="81">
        <v>5820100000</v>
      </c>
      <c r="H425" s="86"/>
      <c r="I425" s="130">
        <f t="shared" si="49"/>
        <v>284400</v>
      </c>
      <c r="J425" s="130">
        <f>J426</f>
        <v>13676300</v>
      </c>
      <c r="K425" s="76">
        <f>K426+K428</f>
        <v>-13391900</v>
      </c>
      <c r="L425" s="76">
        <f>L426</f>
        <v>0</v>
      </c>
      <c r="M425" s="131">
        <f>M426</f>
        <v>0</v>
      </c>
    </row>
    <row r="426" spans="2:13" ht="37.5" hidden="1">
      <c r="B426" s="111"/>
      <c r="C426" s="37" t="s">
        <v>172</v>
      </c>
      <c r="D426" s="37">
        <v>925</v>
      </c>
      <c r="E426" s="132" t="s">
        <v>55</v>
      </c>
      <c r="F426" s="132" t="s">
        <v>19</v>
      </c>
      <c r="G426" s="81">
        <v>5820100590</v>
      </c>
      <c r="H426" s="86"/>
      <c r="I426" s="130">
        <f t="shared" si="49"/>
        <v>0</v>
      </c>
      <c r="J426" s="130">
        <f>J427</f>
        <v>13676300</v>
      </c>
      <c r="K426" s="76">
        <f>K427</f>
        <v>-13676300</v>
      </c>
      <c r="L426" s="76">
        <f>L427</f>
        <v>0</v>
      </c>
      <c r="M426" s="131">
        <f>M427</f>
        <v>0</v>
      </c>
    </row>
    <row r="427" spans="2:13" ht="37.5" hidden="1">
      <c r="B427" s="111"/>
      <c r="C427" s="37" t="s">
        <v>164</v>
      </c>
      <c r="D427" s="37">
        <v>925</v>
      </c>
      <c r="E427" s="132" t="s">
        <v>55</v>
      </c>
      <c r="F427" s="132" t="s">
        <v>19</v>
      </c>
      <c r="G427" s="81">
        <v>5820100590</v>
      </c>
      <c r="H427" s="86">
        <v>600</v>
      </c>
      <c r="I427" s="130">
        <f t="shared" si="49"/>
        <v>0</v>
      </c>
      <c r="J427" s="130">
        <v>13676300</v>
      </c>
      <c r="K427" s="76">
        <v>-13676300</v>
      </c>
      <c r="L427" s="76"/>
      <c r="M427" s="131"/>
    </row>
    <row r="428" spans="2:13" ht="93.75">
      <c r="B428" s="111"/>
      <c r="C428" s="37" t="s">
        <v>173</v>
      </c>
      <c r="D428" s="37">
        <v>925</v>
      </c>
      <c r="E428" s="132" t="s">
        <v>55</v>
      </c>
      <c r="F428" s="132" t="s">
        <v>19</v>
      </c>
      <c r="G428" s="81">
        <v>5820100591</v>
      </c>
      <c r="H428" s="86"/>
      <c r="I428" s="130">
        <f t="shared" si="49"/>
        <v>284400</v>
      </c>
      <c r="J428" s="130">
        <v>0</v>
      </c>
      <c r="K428" s="76">
        <f>K429</f>
        <v>284400</v>
      </c>
      <c r="L428" s="76"/>
      <c r="M428" s="131"/>
    </row>
    <row r="429" spans="2:13" ht="37.5">
      <c r="B429" s="111"/>
      <c r="C429" s="37" t="s">
        <v>164</v>
      </c>
      <c r="D429" s="37">
        <v>925</v>
      </c>
      <c r="E429" s="132" t="s">
        <v>55</v>
      </c>
      <c r="F429" s="132" t="s">
        <v>19</v>
      </c>
      <c r="G429" s="81">
        <v>5820100591</v>
      </c>
      <c r="H429" s="86">
        <v>600</v>
      </c>
      <c r="I429" s="130">
        <f t="shared" si="49"/>
        <v>284400</v>
      </c>
      <c r="J429" s="130">
        <v>0</v>
      </c>
      <c r="K429" s="76">
        <v>284400</v>
      </c>
      <c r="L429" s="76"/>
      <c r="M429" s="131"/>
    </row>
    <row r="430" spans="2:13">
      <c r="B430" s="111"/>
      <c r="C430" s="37" t="s">
        <v>60</v>
      </c>
      <c r="D430" s="37">
        <v>925</v>
      </c>
      <c r="E430" s="132" t="s">
        <v>55</v>
      </c>
      <c r="F430" s="132" t="s">
        <v>36</v>
      </c>
      <c r="G430" s="81"/>
      <c r="H430" s="86"/>
      <c r="I430" s="130">
        <f t="shared" si="49"/>
        <v>64076300</v>
      </c>
      <c r="J430" s="130">
        <f>J431+J437+J443+J456+J460</f>
        <v>51719200</v>
      </c>
      <c r="K430" s="76">
        <f>K431+K437+K443+K456+K460</f>
        <v>12357100</v>
      </c>
      <c r="L430" s="76">
        <f>L431+L437+L443+L456+L460</f>
        <v>0</v>
      </c>
      <c r="M430" s="131">
        <f>M431+M437+M443+M456+M460</f>
        <v>0</v>
      </c>
    </row>
    <row r="431" spans="2:13" ht="37.5">
      <c r="B431" s="111"/>
      <c r="C431" s="37" t="s">
        <v>95</v>
      </c>
      <c r="D431" s="37">
        <v>925</v>
      </c>
      <c r="E431" s="132" t="s">
        <v>55</v>
      </c>
      <c r="F431" s="132" t="s">
        <v>36</v>
      </c>
      <c r="G431" s="81">
        <v>5000000000</v>
      </c>
      <c r="H431" s="86"/>
      <c r="I431" s="130">
        <f t="shared" si="49"/>
        <v>15229200</v>
      </c>
      <c r="J431" s="130">
        <f t="shared" ref="J431:M432" si="52">J432</f>
        <v>10306400</v>
      </c>
      <c r="K431" s="76">
        <f t="shared" si="52"/>
        <v>4922800</v>
      </c>
      <c r="L431" s="76">
        <f t="shared" si="52"/>
        <v>0</v>
      </c>
      <c r="M431" s="131">
        <f t="shared" si="52"/>
        <v>0</v>
      </c>
    </row>
    <row r="432" spans="2:13" ht="37.5">
      <c r="B432" s="111"/>
      <c r="C432" s="37" t="s">
        <v>103</v>
      </c>
      <c r="D432" s="37">
        <v>925</v>
      </c>
      <c r="E432" s="132" t="s">
        <v>55</v>
      </c>
      <c r="F432" s="132" t="s">
        <v>36</v>
      </c>
      <c r="G432" s="81">
        <v>5020000000</v>
      </c>
      <c r="H432" s="86"/>
      <c r="I432" s="130">
        <f t="shared" si="49"/>
        <v>15229200</v>
      </c>
      <c r="J432" s="130">
        <f t="shared" si="52"/>
        <v>10306400</v>
      </c>
      <c r="K432" s="76">
        <f t="shared" si="52"/>
        <v>4922800</v>
      </c>
      <c r="L432" s="76">
        <f t="shared" si="52"/>
        <v>0</v>
      </c>
      <c r="M432" s="131">
        <f t="shared" si="52"/>
        <v>0</v>
      </c>
    </row>
    <row r="433" spans="2:14" ht="31.9" customHeight="1">
      <c r="B433" s="111"/>
      <c r="C433" s="37" t="s">
        <v>97</v>
      </c>
      <c r="D433" s="37">
        <v>925</v>
      </c>
      <c r="E433" s="132" t="s">
        <v>55</v>
      </c>
      <c r="F433" s="132" t="s">
        <v>36</v>
      </c>
      <c r="G433" s="81">
        <v>5020000190</v>
      </c>
      <c r="H433" s="86"/>
      <c r="I433" s="130">
        <f t="shared" si="49"/>
        <v>15229200</v>
      </c>
      <c r="J433" s="130">
        <f>J434+J435+J436</f>
        <v>10306400</v>
      </c>
      <c r="K433" s="76">
        <f>K434+K435+K436</f>
        <v>4922800</v>
      </c>
      <c r="L433" s="76">
        <f>L434+L435+L436</f>
        <v>0</v>
      </c>
      <c r="M433" s="131">
        <f>M434+M435+M436</f>
        <v>0</v>
      </c>
    </row>
    <row r="434" spans="2:14" ht="75">
      <c r="B434" s="111"/>
      <c r="C434" s="37" t="s">
        <v>98</v>
      </c>
      <c r="D434" s="37">
        <v>925</v>
      </c>
      <c r="E434" s="132" t="s">
        <v>55</v>
      </c>
      <c r="F434" s="132" t="s">
        <v>36</v>
      </c>
      <c r="G434" s="81">
        <v>5020000190</v>
      </c>
      <c r="H434" s="86">
        <v>100</v>
      </c>
      <c r="I434" s="130">
        <f t="shared" si="49"/>
        <v>15229200</v>
      </c>
      <c r="J434" s="130">
        <v>10306400</v>
      </c>
      <c r="K434" s="76">
        <v>4922800</v>
      </c>
      <c r="L434" s="76"/>
      <c r="M434" s="131"/>
    </row>
    <row r="435" spans="2:14" ht="37.5" hidden="1">
      <c r="B435" s="111"/>
      <c r="C435" s="37" t="s">
        <v>101</v>
      </c>
      <c r="D435" s="37">
        <v>925</v>
      </c>
      <c r="E435" s="132" t="s">
        <v>55</v>
      </c>
      <c r="F435" s="132" t="s">
        <v>36</v>
      </c>
      <c r="G435" s="81">
        <v>5020000190</v>
      </c>
      <c r="H435" s="86">
        <v>200</v>
      </c>
      <c r="I435" s="130">
        <f t="shared" si="49"/>
        <v>0</v>
      </c>
      <c r="J435" s="130"/>
      <c r="K435" s="76"/>
      <c r="L435" s="76"/>
      <c r="M435" s="131"/>
    </row>
    <row r="436" spans="2:14" hidden="1">
      <c r="B436" s="111"/>
      <c r="C436" s="37" t="s">
        <v>104</v>
      </c>
      <c r="D436" s="37">
        <v>925</v>
      </c>
      <c r="E436" s="132" t="s">
        <v>55</v>
      </c>
      <c r="F436" s="132" t="s">
        <v>36</v>
      </c>
      <c r="G436" s="81">
        <v>5020000190</v>
      </c>
      <c r="H436" s="86">
        <v>800</v>
      </c>
      <c r="I436" s="130">
        <f t="shared" si="49"/>
        <v>0</v>
      </c>
      <c r="J436" s="130"/>
      <c r="K436" s="76"/>
      <c r="L436" s="76"/>
      <c r="M436" s="131"/>
    </row>
    <row r="437" spans="2:14" ht="37.5">
      <c r="B437" s="111"/>
      <c r="C437" s="37" t="s">
        <v>126</v>
      </c>
      <c r="D437" s="37">
        <v>925</v>
      </c>
      <c r="E437" s="132" t="s">
        <v>55</v>
      </c>
      <c r="F437" s="132" t="s">
        <v>36</v>
      </c>
      <c r="G437" s="81">
        <v>5200000000</v>
      </c>
      <c r="H437" s="86"/>
      <c r="I437" s="130">
        <f t="shared" si="49"/>
        <v>24856800</v>
      </c>
      <c r="J437" s="130">
        <f t="shared" ref="J437:M438" si="53">J438</f>
        <v>13961500</v>
      </c>
      <c r="K437" s="76">
        <f t="shared" si="53"/>
        <v>10895300</v>
      </c>
      <c r="L437" s="76">
        <f t="shared" si="53"/>
        <v>0</v>
      </c>
      <c r="M437" s="131">
        <f t="shared" si="53"/>
        <v>0</v>
      </c>
    </row>
    <row r="438" spans="2:14">
      <c r="B438" s="111"/>
      <c r="C438" s="37" t="s">
        <v>132</v>
      </c>
      <c r="D438" s="37">
        <v>925</v>
      </c>
      <c r="E438" s="132" t="s">
        <v>55</v>
      </c>
      <c r="F438" s="132" t="s">
        <v>36</v>
      </c>
      <c r="G438" s="81">
        <v>5250000000</v>
      </c>
      <c r="H438" s="86"/>
      <c r="I438" s="130">
        <f t="shared" si="49"/>
        <v>24856800</v>
      </c>
      <c r="J438" s="130">
        <f t="shared" si="53"/>
        <v>13961500</v>
      </c>
      <c r="K438" s="76">
        <f t="shared" si="53"/>
        <v>10895300</v>
      </c>
      <c r="L438" s="76">
        <f t="shared" si="53"/>
        <v>0</v>
      </c>
      <c r="M438" s="131">
        <f t="shared" si="53"/>
        <v>0</v>
      </c>
    </row>
    <row r="439" spans="2:14" ht="37.5">
      <c r="B439" s="111"/>
      <c r="C439" s="37" t="s">
        <v>128</v>
      </c>
      <c r="D439" s="37">
        <v>925</v>
      </c>
      <c r="E439" s="132" t="s">
        <v>55</v>
      </c>
      <c r="F439" s="132" t="s">
        <v>36</v>
      </c>
      <c r="G439" s="81">
        <v>5250000590</v>
      </c>
      <c r="H439" s="86"/>
      <c r="I439" s="130">
        <f t="shared" si="49"/>
        <v>24856800</v>
      </c>
      <c r="J439" s="130">
        <f>J440+J441+J442</f>
        <v>13961500</v>
      </c>
      <c r="K439" s="76">
        <f>K440+K441+K442</f>
        <v>10895300</v>
      </c>
      <c r="L439" s="76">
        <f>L440+L441+L442</f>
        <v>0</v>
      </c>
      <c r="M439" s="131">
        <f>M440+M441+M442</f>
        <v>0</v>
      </c>
    </row>
    <row r="440" spans="2:14" ht="75">
      <c r="B440" s="111"/>
      <c r="C440" s="37" t="s">
        <v>98</v>
      </c>
      <c r="D440" s="37">
        <v>925</v>
      </c>
      <c r="E440" s="132" t="s">
        <v>55</v>
      </c>
      <c r="F440" s="132" t="s">
        <v>36</v>
      </c>
      <c r="G440" s="81">
        <v>5250000590</v>
      </c>
      <c r="H440" s="86">
        <v>100</v>
      </c>
      <c r="I440" s="130">
        <f t="shared" si="49"/>
        <v>24247700</v>
      </c>
      <c r="J440" s="130">
        <v>13034200</v>
      </c>
      <c r="K440" s="76">
        <v>11213500</v>
      </c>
      <c r="L440" s="76"/>
      <c r="M440" s="131"/>
      <c r="N440" s="15"/>
    </row>
    <row r="441" spans="2:14" ht="37.5">
      <c r="B441" s="111"/>
      <c r="C441" s="37" t="s">
        <v>101</v>
      </c>
      <c r="D441" s="37">
        <v>925</v>
      </c>
      <c r="E441" s="132" t="s">
        <v>55</v>
      </c>
      <c r="F441" s="132" t="s">
        <v>36</v>
      </c>
      <c r="G441" s="81">
        <v>5250000590</v>
      </c>
      <c r="H441" s="86">
        <v>200</v>
      </c>
      <c r="I441" s="130">
        <f t="shared" si="49"/>
        <v>605100</v>
      </c>
      <c r="J441" s="130">
        <v>922700</v>
      </c>
      <c r="K441" s="76">
        <v>-317600</v>
      </c>
      <c r="L441" s="76"/>
      <c r="M441" s="131"/>
      <c r="N441" s="15"/>
    </row>
    <row r="442" spans="2:14">
      <c r="B442" s="111"/>
      <c r="C442" s="37" t="s">
        <v>104</v>
      </c>
      <c r="D442" s="37">
        <v>925</v>
      </c>
      <c r="E442" s="132" t="s">
        <v>55</v>
      </c>
      <c r="F442" s="132" t="s">
        <v>36</v>
      </c>
      <c r="G442" s="81">
        <v>5250000590</v>
      </c>
      <c r="H442" s="86">
        <v>800</v>
      </c>
      <c r="I442" s="130">
        <f t="shared" si="49"/>
        <v>4000</v>
      </c>
      <c r="J442" s="130">
        <v>4600</v>
      </c>
      <c r="K442" s="76">
        <v>-600</v>
      </c>
      <c r="L442" s="76"/>
      <c r="M442" s="131"/>
      <c r="N442" s="15"/>
    </row>
    <row r="443" spans="2:14">
      <c r="B443" s="111"/>
      <c r="C443" s="37" t="s">
        <v>160</v>
      </c>
      <c r="D443" s="37">
        <v>925</v>
      </c>
      <c r="E443" s="132" t="s">
        <v>55</v>
      </c>
      <c r="F443" s="132" t="s">
        <v>36</v>
      </c>
      <c r="G443" s="81">
        <v>5800000000</v>
      </c>
      <c r="H443" s="86"/>
      <c r="I443" s="130">
        <f t="shared" si="49"/>
        <v>6395000</v>
      </c>
      <c r="J443" s="130">
        <f>J448+J444</f>
        <v>7961600</v>
      </c>
      <c r="K443" s="76">
        <f>K448+K444</f>
        <v>-1566600</v>
      </c>
      <c r="L443" s="76">
        <f>L448+L444</f>
        <v>0</v>
      </c>
      <c r="M443" s="131">
        <f>M448+M444</f>
        <v>0</v>
      </c>
    </row>
    <row r="444" spans="2:14" hidden="1">
      <c r="B444" s="111"/>
      <c r="C444" s="37" t="s">
        <v>161</v>
      </c>
      <c r="D444" s="37">
        <v>925</v>
      </c>
      <c r="E444" s="132" t="s">
        <v>55</v>
      </c>
      <c r="F444" s="132" t="s">
        <v>36</v>
      </c>
      <c r="G444" s="81">
        <v>5810000000</v>
      </c>
      <c r="H444" s="86"/>
      <c r="I444" s="130">
        <f t="shared" si="49"/>
        <v>0</v>
      </c>
      <c r="J444" s="130">
        <f t="shared" ref="J444:M446" si="54">J445</f>
        <v>2499800</v>
      </c>
      <c r="K444" s="76">
        <f t="shared" si="54"/>
        <v>-2499800</v>
      </c>
      <c r="L444" s="76">
        <f t="shared" si="54"/>
        <v>0</v>
      </c>
      <c r="M444" s="131">
        <f t="shared" si="54"/>
        <v>0</v>
      </c>
    </row>
    <row r="445" spans="2:14" hidden="1">
      <c r="B445" s="111"/>
      <c r="C445" s="37" t="s">
        <v>187</v>
      </c>
      <c r="D445" s="37">
        <v>925</v>
      </c>
      <c r="E445" s="132" t="s">
        <v>55</v>
      </c>
      <c r="F445" s="132" t="s">
        <v>36</v>
      </c>
      <c r="G445" s="81" t="s">
        <v>188</v>
      </c>
      <c r="H445" s="86"/>
      <c r="I445" s="130">
        <f t="shared" si="49"/>
        <v>0</v>
      </c>
      <c r="J445" s="130">
        <f t="shared" si="54"/>
        <v>2499800</v>
      </c>
      <c r="K445" s="76">
        <f t="shared" si="54"/>
        <v>-2499800</v>
      </c>
      <c r="L445" s="76">
        <f t="shared" si="54"/>
        <v>0</v>
      </c>
      <c r="M445" s="131">
        <f t="shared" si="54"/>
        <v>0</v>
      </c>
    </row>
    <row r="446" spans="2:14" ht="168.75" hidden="1">
      <c r="B446" s="111"/>
      <c r="C446" s="37" t="s">
        <v>189</v>
      </c>
      <c r="D446" s="37">
        <v>925</v>
      </c>
      <c r="E446" s="132" t="s">
        <v>55</v>
      </c>
      <c r="F446" s="132" t="s">
        <v>36</v>
      </c>
      <c r="G446" s="81" t="s">
        <v>190</v>
      </c>
      <c r="H446" s="86"/>
      <c r="I446" s="130">
        <f t="shared" si="49"/>
        <v>0</v>
      </c>
      <c r="J446" s="130">
        <f t="shared" si="54"/>
        <v>2499800</v>
      </c>
      <c r="K446" s="76">
        <f t="shared" si="54"/>
        <v>-2499800</v>
      </c>
      <c r="L446" s="76">
        <f t="shared" si="54"/>
        <v>0</v>
      </c>
      <c r="M446" s="131">
        <f t="shared" si="54"/>
        <v>0</v>
      </c>
    </row>
    <row r="447" spans="2:14" ht="37.5" hidden="1">
      <c r="B447" s="111"/>
      <c r="C447" s="37" t="s">
        <v>164</v>
      </c>
      <c r="D447" s="37">
        <v>925</v>
      </c>
      <c r="E447" s="132" t="s">
        <v>55</v>
      </c>
      <c r="F447" s="132" t="s">
        <v>36</v>
      </c>
      <c r="G447" s="81" t="s">
        <v>190</v>
      </c>
      <c r="H447" s="86">
        <v>600</v>
      </c>
      <c r="I447" s="130">
        <f t="shared" si="49"/>
        <v>0</v>
      </c>
      <c r="J447" s="130">
        <v>2499800</v>
      </c>
      <c r="K447" s="76">
        <v>-2499800</v>
      </c>
      <c r="L447" s="76"/>
      <c r="M447" s="131"/>
    </row>
    <row r="448" spans="2:14">
      <c r="B448" s="111"/>
      <c r="C448" s="37" t="s">
        <v>199</v>
      </c>
      <c r="D448" s="37">
        <v>925</v>
      </c>
      <c r="E448" s="132" t="s">
        <v>55</v>
      </c>
      <c r="F448" s="132" t="s">
        <v>36</v>
      </c>
      <c r="G448" s="81">
        <v>5830000000</v>
      </c>
      <c r="H448" s="86"/>
      <c r="I448" s="130">
        <f t="shared" si="49"/>
        <v>6395000</v>
      </c>
      <c r="J448" s="130">
        <f>J449+J453</f>
        <v>5461800</v>
      </c>
      <c r="K448" s="76">
        <f>K449+K453+K451</f>
        <v>933200</v>
      </c>
      <c r="L448" s="76">
        <f>L449+L453+L451</f>
        <v>0</v>
      </c>
      <c r="M448" s="131">
        <f>M449+M453+M451</f>
        <v>0</v>
      </c>
    </row>
    <row r="449" spans="2:13" ht="37.5">
      <c r="B449" s="111"/>
      <c r="C449" s="37" t="s">
        <v>128</v>
      </c>
      <c r="D449" s="37">
        <v>925</v>
      </c>
      <c r="E449" s="132" t="s">
        <v>55</v>
      </c>
      <c r="F449" s="132" t="s">
        <v>36</v>
      </c>
      <c r="G449" s="81">
        <v>5830000590</v>
      </c>
      <c r="H449" s="86"/>
      <c r="I449" s="130">
        <f t="shared" si="49"/>
        <v>6395000</v>
      </c>
      <c r="J449" s="130">
        <f>J450</f>
        <v>4633800</v>
      </c>
      <c r="K449" s="76">
        <f>K450</f>
        <v>1761200</v>
      </c>
      <c r="L449" s="76">
        <f>L450</f>
        <v>0</v>
      </c>
      <c r="M449" s="131">
        <f>M450</f>
        <v>0</v>
      </c>
    </row>
    <row r="450" spans="2:13" ht="37.5">
      <c r="B450" s="111"/>
      <c r="C450" s="37" t="s">
        <v>164</v>
      </c>
      <c r="D450" s="37">
        <v>925</v>
      </c>
      <c r="E450" s="132" t="s">
        <v>55</v>
      </c>
      <c r="F450" s="132" t="s">
        <v>36</v>
      </c>
      <c r="G450" s="81">
        <v>5830000590</v>
      </c>
      <c r="H450" s="86">
        <v>600</v>
      </c>
      <c r="I450" s="130">
        <f t="shared" si="49"/>
        <v>6395000</v>
      </c>
      <c r="J450" s="130">
        <v>4633800</v>
      </c>
      <c r="K450" s="76">
        <v>1761200</v>
      </c>
      <c r="L450" s="76"/>
      <c r="M450" s="131"/>
    </row>
    <row r="451" spans="2:13" ht="75" hidden="1">
      <c r="B451" s="111"/>
      <c r="C451" s="37" t="s">
        <v>201</v>
      </c>
      <c r="D451" s="37">
        <v>925</v>
      </c>
      <c r="E451" s="132" t="s">
        <v>55</v>
      </c>
      <c r="F451" s="132" t="s">
        <v>36</v>
      </c>
      <c r="G451" s="81" t="s">
        <v>202</v>
      </c>
      <c r="H451" s="86"/>
      <c r="I451" s="130">
        <f t="shared" si="49"/>
        <v>0</v>
      </c>
      <c r="J451" s="130"/>
      <c r="K451" s="76">
        <f>K452</f>
        <v>0</v>
      </c>
      <c r="L451" s="76">
        <f>L452</f>
        <v>0</v>
      </c>
      <c r="M451" s="131">
        <f>M452</f>
        <v>0</v>
      </c>
    </row>
    <row r="452" spans="2:13" ht="37.5" hidden="1">
      <c r="B452" s="111"/>
      <c r="C452" s="37" t="s">
        <v>164</v>
      </c>
      <c r="D452" s="37">
        <v>925</v>
      </c>
      <c r="E452" s="132" t="s">
        <v>55</v>
      </c>
      <c r="F452" s="132" t="s">
        <v>36</v>
      </c>
      <c r="G452" s="81" t="s">
        <v>202</v>
      </c>
      <c r="H452" s="86">
        <v>600</v>
      </c>
      <c r="I452" s="130">
        <f t="shared" si="49"/>
        <v>0</v>
      </c>
      <c r="J452" s="130"/>
      <c r="K452" s="76">
        <v>0</v>
      </c>
      <c r="L452" s="76"/>
      <c r="M452" s="131"/>
    </row>
    <row r="453" spans="2:13" ht="37.5" hidden="1">
      <c r="B453" s="111"/>
      <c r="C453" s="37" t="s">
        <v>203</v>
      </c>
      <c r="D453" s="37">
        <v>925</v>
      </c>
      <c r="E453" s="132" t="s">
        <v>55</v>
      </c>
      <c r="F453" s="132" t="s">
        <v>36</v>
      </c>
      <c r="G453" s="81">
        <v>5830100000</v>
      </c>
      <c r="H453" s="86"/>
      <c r="I453" s="130">
        <f t="shared" si="49"/>
        <v>0</v>
      </c>
      <c r="J453" s="130">
        <f t="shared" ref="J453:M454" si="55">J454</f>
        <v>828000</v>
      </c>
      <c r="K453" s="76">
        <f t="shared" si="55"/>
        <v>-828000</v>
      </c>
      <c r="L453" s="76">
        <f t="shared" si="55"/>
        <v>0</v>
      </c>
      <c r="M453" s="131">
        <f t="shared" si="55"/>
        <v>0</v>
      </c>
    </row>
    <row r="454" spans="2:13" ht="37.5" hidden="1">
      <c r="B454" s="111"/>
      <c r="C454" s="37" t="s">
        <v>128</v>
      </c>
      <c r="D454" s="37">
        <v>925</v>
      </c>
      <c r="E454" s="132" t="s">
        <v>55</v>
      </c>
      <c r="F454" s="132" t="s">
        <v>36</v>
      </c>
      <c r="G454" s="81">
        <v>5830100590</v>
      </c>
      <c r="H454" s="86"/>
      <c r="I454" s="130">
        <f t="shared" si="49"/>
        <v>0</v>
      </c>
      <c r="J454" s="130">
        <f t="shared" si="55"/>
        <v>828000</v>
      </c>
      <c r="K454" s="76">
        <f t="shared" si="55"/>
        <v>-828000</v>
      </c>
      <c r="L454" s="76">
        <f t="shared" si="55"/>
        <v>0</v>
      </c>
      <c r="M454" s="131">
        <f t="shared" si="55"/>
        <v>0</v>
      </c>
    </row>
    <row r="455" spans="2:13" hidden="1">
      <c r="B455" s="111"/>
      <c r="C455" s="37" t="s">
        <v>140</v>
      </c>
      <c r="D455" s="37">
        <v>925</v>
      </c>
      <c r="E455" s="132" t="s">
        <v>55</v>
      </c>
      <c r="F455" s="132" t="s">
        <v>36</v>
      </c>
      <c r="G455" s="81">
        <v>5830100590</v>
      </c>
      <c r="H455" s="86">
        <v>300</v>
      </c>
      <c r="I455" s="130">
        <f t="shared" si="49"/>
        <v>0</v>
      </c>
      <c r="J455" s="130">
        <v>828000</v>
      </c>
      <c r="K455" s="76">
        <v>-828000</v>
      </c>
      <c r="L455" s="76"/>
      <c r="M455" s="131"/>
    </row>
    <row r="456" spans="2:13" ht="56.25">
      <c r="B456" s="111"/>
      <c r="C456" s="37" t="s">
        <v>268</v>
      </c>
      <c r="D456" s="37">
        <v>925</v>
      </c>
      <c r="E456" s="132" t="s">
        <v>55</v>
      </c>
      <c r="F456" s="132" t="s">
        <v>36</v>
      </c>
      <c r="G456" s="81">
        <v>6700000000</v>
      </c>
      <c r="H456" s="86"/>
      <c r="I456" s="130">
        <f t="shared" ref="I456:I519" si="56">SUM(J456:M456)</f>
        <v>1259800</v>
      </c>
      <c r="J456" s="130">
        <f t="shared" ref="J456:M458" si="57">J457</f>
        <v>2290500</v>
      </c>
      <c r="K456" s="76">
        <f t="shared" si="57"/>
        <v>-1030700</v>
      </c>
      <c r="L456" s="76">
        <f t="shared" si="57"/>
        <v>0</v>
      </c>
      <c r="M456" s="131">
        <f t="shared" si="57"/>
        <v>0</v>
      </c>
    </row>
    <row r="457" spans="2:13" ht="37.5">
      <c r="B457" s="111"/>
      <c r="C457" s="37" t="s">
        <v>269</v>
      </c>
      <c r="D457" s="37">
        <v>925</v>
      </c>
      <c r="E457" s="132" t="s">
        <v>55</v>
      </c>
      <c r="F457" s="132" t="s">
        <v>36</v>
      </c>
      <c r="G457" s="81">
        <v>6710000000</v>
      </c>
      <c r="H457" s="86"/>
      <c r="I457" s="130">
        <f t="shared" si="56"/>
        <v>1259800</v>
      </c>
      <c r="J457" s="130">
        <f t="shared" si="57"/>
        <v>2290500</v>
      </c>
      <c r="K457" s="76">
        <f t="shared" si="57"/>
        <v>-1030700</v>
      </c>
      <c r="L457" s="76">
        <f t="shared" si="57"/>
        <v>0</v>
      </c>
      <c r="M457" s="131">
        <f t="shared" si="57"/>
        <v>0</v>
      </c>
    </row>
    <row r="458" spans="2:13">
      <c r="B458" s="111"/>
      <c r="C458" s="37" t="s">
        <v>270</v>
      </c>
      <c r="D458" s="37">
        <v>925</v>
      </c>
      <c r="E458" s="132" t="s">
        <v>55</v>
      </c>
      <c r="F458" s="132" t="s">
        <v>36</v>
      </c>
      <c r="G458" s="81">
        <v>6710010220</v>
      </c>
      <c r="H458" s="86"/>
      <c r="I458" s="130">
        <f t="shared" si="56"/>
        <v>1259800</v>
      </c>
      <c r="J458" s="130">
        <f t="shared" si="57"/>
        <v>2290500</v>
      </c>
      <c r="K458" s="76">
        <f t="shared" si="57"/>
        <v>-1030700</v>
      </c>
      <c r="L458" s="76">
        <f t="shared" si="57"/>
        <v>0</v>
      </c>
      <c r="M458" s="131">
        <f t="shared" si="57"/>
        <v>0</v>
      </c>
    </row>
    <row r="459" spans="2:13" ht="37.5">
      <c r="B459" s="111"/>
      <c r="C459" s="37" t="s">
        <v>164</v>
      </c>
      <c r="D459" s="37">
        <v>925</v>
      </c>
      <c r="E459" s="132" t="s">
        <v>55</v>
      </c>
      <c r="F459" s="132" t="s">
        <v>36</v>
      </c>
      <c r="G459" s="81">
        <v>6710010220</v>
      </c>
      <c r="H459" s="86">
        <v>600</v>
      </c>
      <c r="I459" s="130">
        <f t="shared" si="56"/>
        <v>1259800</v>
      </c>
      <c r="J459" s="130">
        <v>2290500</v>
      </c>
      <c r="K459" s="76">
        <v>-1030700</v>
      </c>
      <c r="L459" s="76"/>
      <c r="M459" s="131"/>
    </row>
    <row r="460" spans="2:13">
      <c r="B460" s="111"/>
      <c r="C460" s="37" t="s">
        <v>282</v>
      </c>
      <c r="D460" s="37">
        <v>925</v>
      </c>
      <c r="E460" s="132" t="s">
        <v>55</v>
      </c>
      <c r="F460" s="132" t="s">
        <v>36</v>
      </c>
      <c r="G460" s="81">
        <v>7000000000</v>
      </c>
      <c r="H460" s="86"/>
      <c r="I460" s="130">
        <f t="shared" si="56"/>
        <v>16335500</v>
      </c>
      <c r="J460" s="130">
        <f>J461</f>
        <v>17199200</v>
      </c>
      <c r="K460" s="76">
        <f>K461</f>
        <v>-863700</v>
      </c>
      <c r="L460" s="76">
        <f>L461</f>
        <v>0</v>
      </c>
      <c r="M460" s="131">
        <f>M461</f>
        <v>0</v>
      </c>
    </row>
    <row r="461" spans="2:13" ht="37.5">
      <c r="B461" s="111"/>
      <c r="C461" s="37" t="s">
        <v>283</v>
      </c>
      <c r="D461" s="37">
        <v>925</v>
      </c>
      <c r="E461" s="132" t="s">
        <v>55</v>
      </c>
      <c r="F461" s="132" t="s">
        <v>36</v>
      </c>
      <c r="G461" s="81">
        <v>7010000000</v>
      </c>
      <c r="H461" s="86"/>
      <c r="I461" s="130">
        <f t="shared" si="56"/>
        <v>16335500</v>
      </c>
      <c r="J461" s="130">
        <f>J464+J468+J466</f>
        <v>17199200</v>
      </c>
      <c r="K461" s="130">
        <f>K464+K468+K466+K462</f>
        <v>-863700</v>
      </c>
      <c r="L461" s="76">
        <f>L464+L468+L466</f>
        <v>0</v>
      </c>
      <c r="M461" s="131">
        <f>M464+M468+M466</f>
        <v>0</v>
      </c>
    </row>
    <row r="462" spans="2:13" ht="37.5">
      <c r="B462" s="111"/>
      <c r="C462" s="37" t="s">
        <v>128</v>
      </c>
      <c r="D462" s="37">
        <v>925</v>
      </c>
      <c r="E462" s="132" t="s">
        <v>55</v>
      </c>
      <c r="F462" s="132" t="s">
        <v>36</v>
      </c>
      <c r="G462" s="81">
        <v>7010000590</v>
      </c>
      <c r="H462" s="86"/>
      <c r="I462" s="130">
        <f t="shared" si="56"/>
        <v>4080100</v>
      </c>
      <c r="J462" s="130">
        <v>0</v>
      </c>
      <c r="K462" s="130">
        <f>K463</f>
        <v>4080100</v>
      </c>
      <c r="L462" s="76"/>
      <c r="M462" s="131"/>
    </row>
    <row r="463" spans="2:13" ht="37.5">
      <c r="B463" s="111"/>
      <c r="C463" s="37" t="s">
        <v>164</v>
      </c>
      <c r="D463" s="37">
        <v>925</v>
      </c>
      <c r="E463" s="132" t="s">
        <v>55</v>
      </c>
      <c r="F463" s="132" t="s">
        <v>36</v>
      </c>
      <c r="G463" s="81">
        <v>7010000590</v>
      </c>
      <c r="H463" s="86">
        <v>600</v>
      </c>
      <c r="I463" s="130">
        <f t="shared" si="56"/>
        <v>4080100</v>
      </c>
      <c r="J463" s="130">
        <v>0</v>
      </c>
      <c r="K463" s="130">
        <v>4080100</v>
      </c>
      <c r="L463" s="76"/>
      <c r="M463" s="131"/>
    </row>
    <row r="464" spans="2:13" ht="93.75">
      <c r="B464" s="111"/>
      <c r="C464" s="37" t="s">
        <v>284</v>
      </c>
      <c r="D464" s="37">
        <v>925</v>
      </c>
      <c r="E464" s="132" t="s">
        <v>55</v>
      </c>
      <c r="F464" s="132" t="s">
        <v>36</v>
      </c>
      <c r="G464" s="81">
        <v>7010063110</v>
      </c>
      <c r="H464" s="86"/>
      <c r="I464" s="130">
        <f t="shared" si="56"/>
        <v>3127100</v>
      </c>
      <c r="J464" s="130">
        <f>J465</f>
        <v>2929500</v>
      </c>
      <c r="K464" s="76">
        <f>K465</f>
        <v>197600</v>
      </c>
      <c r="L464" s="76">
        <f>L465</f>
        <v>0</v>
      </c>
      <c r="M464" s="131">
        <f>M465</f>
        <v>0</v>
      </c>
    </row>
    <row r="465" spans="2:13" ht="37.5">
      <c r="B465" s="111"/>
      <c r="C465" s="37" t="s">
        <v>164</v>
      </c>
      <c r="D465" s="37">
        <v>925</v>
      </c>
      <c r="E465" s="132" t="s">
        <v>55</v>
      </c>
      <c r="F465" s="132" t="s">
        <v>36</v>
      </c>
      <c r="G465" s="81">
        <v>7010063110</v>
      </c>
      <c r="H465" s="86">
        <v>600</v>
      </c>
      <c r="I465" s="130">
        <f t="shared" si="56"/>
        <v>3127100</v>
      </c>
      <c r="J465" s="130">
        <v>2929500</v>
      </c>
      <c r="K465" s="76">
        <v>197600</v>
      </c>
      <c r="L465" s="76"/>
      <c r="M465" s="131"/>
    </row>
    <row r="466" spans="2:13" ht="56.25">
      <c r="B466" s="111"/>
      <c r="C466" s="37" t="s">
        <v>285</v>
      </c>
      <c r="D466" s="37">
        <v>925</v>
      </c>
      <c r="E466" s="132" t="s">
        <v>55</v>
      </c>
      <c r="F466" s="132" t="s">
        <v>36</v>
      </c>
      <c r="G466" s="81" t="s">
        <v>286</v>
      </c>
      <c r="H466" s="86"/>
      <c r="I466" s="130">
        <f t="shared" si="56"/>
        <v>5618000</v>
      </c>
      <c r="J466" s="130">
        <f>J467</f>
        <v>5618000</v>
      </c>
      <c r="K466" s="76">
        <f>K467</f>
        <v>0</v>
      </c>
      <c r="L466" s="76">
        <f>L467</f>
        <v>0</v>
      </c>
      <c r="M466" s="131">
        <f>M467</f>
        <v>0</v>
      </c>
    </row>
    <row r="467" spans="2:13" ht="37.5">
      <c r="B467" s="111"/>
      <c r="C467" s="37" t="s">
        <v>164</v>
      </c>
      <c r="D467" s="37">
        <v>925</v>
      </c>
      <c r="E467" s="132" t="s">
        <v>55</v>
      </c>
      <c r="F467" s="132" t="s">
        <v>36</v>
      </c>
      <c r="G467" s="81" t="s">
        <v>286</v>
      </c>
      <c r="H467" s="86">
        <v>600</v>
      </c>
      <c r="I467" s="130">
        <f t="shared" si="56"/>
        <v>5618000</v>
      </c>
      <c r="J467" s="130">
        <v>5618000</v>
      </c>
      <c r="K467" s="76">
        <v>0</v>
      </c>
      <c r="L467" s="76"/>
      <c r="M467" s="131"/>
    </row>
    <row r="468" spans="2:13" ht="75">
      <c r="B468" s="111"/>
      <c r="C468" s="37" t="s">
        <v>287</v>
      </c>
      <c r="D468" s="37">
        <v>925</v>
      </c>
      <c r="E468" s="132" t="s">
        <v>55</v>
      </c>
      <c r="F468" s="132" t="s">
        <v>36</v>
      </c>
      <c r="G468" s="81" t="s">
        <v>288</v>
      </c>
      <c r="H468" s="86"/>
      <c r="I468" s="130">
        <f t="shared" si="56"/>
        <v>3510300</v>
      </c>
      <c r="J468" s="130">
        <f>J469</f>
        <v>8651700</v>
      </c>
      <c r="K468" s="76">
        <f>K469</f>
        <v>-5141400</v>
      </c>
      <c r="L468" s="76">
        <f>L469</f>
        <v>0</v>
      </c>
      <c r="M468" s="131">
        <f>M469</f>
        <v>0</v>
      </c>
    </row>
    <row r="469" spans="2:13" ht="37.5">
      <c r="B469" s="111"/>
      <c r="C469" s="37" t="s">
        <v>164</v>
      </c>
      <c r="D469" s="37">
        <v>925</v>
      </c>
      <c r="E469" s="132" t="s">
        <v>55</v>
      </c>
      <c r="F469" s="132" t="s">
        <v>36</v>
      </c>
      <c r="G469" s="81" t="s">
        <v>288</v>
      </c>
      <c r="H469" s="86">
        <v>600</v>
      </c>
      <c r="I469" s="130">
        <f t="shared" si="56"/>
        <v>3510300</v>
      </c>
      <c r="J469" s="130">
        <v>8651700</v>
      </c>
      <c r="K469" s="76">
        <v>-5141400</v>
      </c>
      <c r="L469" s="76"/>
      <c r="M469" s="131"/>
    </row>
    <row r="470" spans="2:13">
      <c r="B470" s="111"/>
      <c r="C470" s="37" t="s">
        <v>68</v>
      </c>
      <c r="D470" s="37">
        <v>925</v>
      </c>
      <c r="E470" s="132" t="s">
        <v>38</v>
      </c>
      <c r="F470" s="132" t="s">
        <v>81</v>
      </c>
      <c r="G470" s="81"/>
      <c r="H470" s="86"/>
      <c r="I470" s="130">
        <f t="shared" si="56"/>
        <v>13085900</v>
      </c>
      <c r="J470" s="130">
        <f t="shared" ref="J470:M472" si="58">J471</f>
        <v>13979100</v>
      </c>
      <c r="K470" s="76">
        <f t="shared" si="58"/>
        <v>-893200</v>
      </c>
      <c r="L470" s="76">
        <f t="shared" si="58"/>
        <v>0</v>
      </c>
      <c r="M470" s="131">
        <f t="shared" si="58"/>
        <v>0</v>
      </c>
    </row>
    <row r="471" spans="2:13">
      <c r="B471" s="111"/>
      <c r="C471" s="37" t="s">
        <v>70</v>
      </c>
      <c r="D471" s="37">
        <v>925</v>
      </c>
      <c r="E471" s="132" t="s">
        <v>38</v>
      </c>
      <c r="F471" s="132" t="s">
        <v>22</v>
      </c>
      <c r="G471" s="81"/>
      <c r="H471" s="86"/>
      <c r="I471" s="130">
        <f t="shared" si="56"/>
        <v>13085900</v>
      </c>
      <c r="J471" s="130">
        <f t="shared" si="58"/>
        <v>13979100</v>
      </c>
      <c r="K471" s="76">
        <f t="shared" si="58"/>
        <v>-893200</v>
      </c>
      <c r="L471" s="76">
        <f t="shared" si="58"/>
        <v>0</v>
      </c>
      <c r="M471" s="131">
        <f t="shared" si="58"/>
        <v>0</v>
      </c>
    </row>
    <row r="472" spans="2:13" ht="37.5">
      <c r="B472" s="111"/>
      <c r="C472" s="37" t="s">
        <v>367</v>
      </c>
      <c r="D472" s="37">
        <v>925</v>
      </c>
      <c r="E472" s="132" t="s">
        <v>38</v>
      </c>
      <c r="F472" s="132" t="s">
        <v>22</v>
      </c>
      <c r="G472" s="81">
        <v>5800000000</v>
      </c>
      <c r="H472" s="86"/>
      <c r="I472" s="130">
        <f t="shared" si="56"/>
        <v>13085900</v>
      </c>
      <c r="J472" s="130">
        <f t="shared" si="58"/>
        <v>13979100</v>
      </c>
      <c r="K472" s="76">
        <f t="shared" si="58"/>
        <v>-893200</v>
      </c>
      <c r="L472" s="76">
        <f t="shared" si="58"/>
        <v>0</v>
      </c>
      <c r="M472" s="131">
        <f t="shared" si="58"/>
        <v>0</v>
      </c>
    </row>
    <row r="473" spans="2:13" ht="93.75">
      <c r="B473" s="111"/>
      <c r="C473" s="37" t="s">
        <v>200</v>
      </c>
      <c r="D473" s="37">
        <v>925</v>
      </c>
      <c r="E473" s="132" t="s">
        <v>38</v>
      </c>
      <c r="F473" s="132" t="s">
        <v>22</v>
      </c>
      <c r="G473" s="81">
        <v>5830060710</v>
      </c>
      <c r="H473" s="86"/>
      <c r="I473" s="130">
        <f t="shared" si="56"/>
        <v>13085900</v>
      </c>
      <c r="J473" s="130">
        <f>J475+J474</f>
        <v>13979100</v>
      </c>
      <c r="K473" s="76">
        <f>K475+K474</f>
        <v>-893200</v>
      </c>
      <c r="L473" s="76">
        <f>L475+L474</f>
        <v>0</v>
      </c>
      <c r="M473" s="131">
        <f>M475+M474</f>
        <v>0</v>
      </c>
    </row>
    <row r="474" spans="2:13" ht="37.5">
      <c r="B474" s="111"/>
      <c r="C474" s="37" t="s">
        <v>101</v>
      </c>
      <c r="D474" s="37">
        <v>925</v>
      </c>
      <c r="E474" s="132" t="s">
        <v>38</v>
      </c>
      <c r="F474" s="132" t="s">
        <v>22</v>
      </c>
      <c r="G474" s="81">
        <v>5830060710</v>
      </c>
      <c r="H474" s="86">
        <v>200</v>
      </c>
      <c r="I474" s="130">
        <f t="shared" si="56"/>
        <v>193300</v>
      </c>
      <c r="J474" s="130">
        <v>204700</v>
      </c>
      <c r="K474" s="76">
        <v>-11400</v>
      </c>
      <c r="L474" s="76"/>
      <c r="M474" s="131"/>
    </row>
    <row r="475" spans="2:13">
      <c r="B475" s="111"/>
      <c r="C475" s="37" t="s">
        <v>140</v>
      </c>
      <c r="D475" s="37">
        <v>925</v>
      </c>
      <c r="E475" s="132" t="s">
        <v>38</v>
      </c>
      <c r="F475" s="132" t="s">
        <v>22</v>
      </c>
      <c r="G475" s="81">
        <v>5830060710</v>
      </c>
      <c r="H475" s="86">
        <v>300</v>
      </c>
      <c r="I475" s="130">
        <f t="shared" si="56"/>
        <v>12892600</v>
      </c>
      <c r="J475" s="130">
        <v>13774400</v>
      </c>
      <c r="K475" s="76">
        <v>-881800</v>
      </c>
      <c r="L475" s="76"/>
      <c r="M475" s="131"/>
    </row>
    <row r="476" spans="2:13">
      <c r="B476" s="111"/>
      <c r="C476" s="37" t="s">
        <v>368</v>
      </c>
      <c r="D476" s="37">
        <v>925</v>
      </c>
      <c r="E476" s="132" t="s">
        <v>28</v>
      </c>
      <c r="F476" s="132" t="s">
        <v>81</v>
      </c>
      <c r="G476" s="81"/>
      <c r="H476" s="86"/>
      <c r="I476" s="130">
        <f t="shared" si="56"/>
        <v>193683800</v>
      </c>
      <c r="J476" s="130">
        <v>0</v>
      </c>
      <c r="K476" s="76">
        <f t="shared" ref="K476:M478" si="59">K477</f>
        <v>193683800</v>
      </c>
      <c r="L476" s="76">
        <f t="shared" si="59"/>
        <v>0</v>
      </c>
      <c r="M476" s="131">
        <f t="shared" si="59"/>
        <v>0</v>
      </c>
    </row>
    <row r="477" spans="2:13">
      <c r="B477" s="111"/>
      <c r="C477" s="37" t="s">
        <v>369</v>
      </c>
      <c r="D477" s="37">
        <v>925</v>
      </c>
      <c r="E477" s="132" t="s">
        <v>28</v>
      </c>
      <c r="F477" s="132" t="s">
        <v>15</v>
      </c>
      <c r="G477" s="81"/>
      <c r="H477" s="86"/>
      <c r="I477" s="130">
        <f t="shared" si="56"/>
        <v>193683800</v>
      </c>
      <c r="J477" s="130">
        <v>0</v>
      </c>
      <c r="K477" s="76">
        <f t="shared" si="59"/>
        <v>193683800</v>
      </c>
      <c r="L477" s="76">
        <f t="shared" si="59"/>
        <v>0</v>
      </c>
      <c r="M477" s="131">
        <f t="shared" si="59"/>
        <v>0</v>
      </c>
    </row>
    <row r="478" spans="2:13">
      <c r="B478" s="111"/>
      <c r="C478" s="37" t="s">
        <v>160</v>
      </c>
      <c r="D478" s="37">
        <v>925</v>
      </c>
      <c r="E478" s="132" t="s">
        <v>28</v>
      </c>
      <c r="F478" s="132" t="s">
        <v>15</v>
      </c>
      <c r="G478" s="81">
        <v>5800000000</v>
      </c>
      <c r="H478" s="86"/>
      <c r="I478" s="130">
        <f t="shared" si="56"/>
        <v>193683800</v>
      </c>
      <c r="J478" s="130">
        <v>0</v>
      </c>
      <c r="K478" s="76">
        <f t="shared" si="59"/>
        <v>193683800</v>
      </c>
      <c r="L478" s="76">
        <f t="shared" si="59"/>
        <v>0</v>
      </c>
      <c r="M478" s="131">
        <f t="shared" si="59"/>
        <v>0</v>
      </c>
    </row>
    <row r="479" spans="2:13">
      <c r="B479" s="111"/>
      <c r="C479" s="37" t="s">
        <v>194</v>
      </c>
      <c r="D479" s="37">
        <v>925</v>
      </c>
      <c r="E479" s="132" t="s">
        <v>28</v>
      </c>
      <c r="F479" s="132" t="s">
        <v>15</v>
      </c>
      <c r="G479" s="81">
        <v>5820000000</v>
      </c>
      <c r="H479" s="86"/>
      <c r="I479" s="130">
        <f t="shared" si="56"/>
        <v>193683800</v>
      </c>
      <c r="J479" s="130">
        <v>0</v>
      </c>
      <c r="K479" s="76">
        <f>K480+K482+K484+K486</f>
        <v>193683800</v>
      </c>
      <c r="L479" s="76">
        <f>L480+L482+L484+L486</f>
        <v>0</v>
      </c>
      <c r="M479" s="131">
        <f>M480+M482+M484+M486</f>
        <v>0</v>
      </c>
    </row>
    <row r="480" spans="2:13" ht="37.5">
      <c r="B480" s="111"/>
      <c r="C480" s="37" t="s">
        <v>128</v>
      </c>
      <c r="D480" s="37">
        <v>925</v>
      </c>
      <c r="E480" s="132" t="s">
        <v>28</v>
      </c>
      <c r="F480" s="132" t="s">
        <v>15</v>
      </c>
      <c r="G480" s="81">
        <v>5820000590</v>
      </c>
      <c r="H480" s="86"/>
      <c r="I480" s="130">
        <f t="shared" si="56"/>
        <v>163648200</v>
      </c>
      <c r="J480" s="130">
        <v>0</v>
      </c>
      <c r="K480" s="76">
        <f>K481</f>
        <v>163648200</v>
      </c>
      <c r="L480" s="76">
        <f>L481</f>
        <v>0</v>
      </c>
      <c r="M480" s="131">
        <f>M481</f>
        <v>0</v>
      </c>
    </row>
    <row r="481" spans="1:1024" ht="37.5">
      <c r="B481" s="111"/>
      <c r="C481" s="37" t="s">
        <v>164</v>
      </c>
      <c r="D481" s="37">
        <v>925</v>
      </c>
      <c r="E481" s="132" t="s">
        <v>28</v>
      </c>
      <c r="F481" s="132" t="s">
        <v>15</v>
      </c>
      <c r="G481" s="81">
        <v>5820000590</v>
      </c>
      <c r="H481" s="86">
        <v>600</v>
      </c>
      <c r="I481" s="130">
        <f t="shared" si="56"/>
        <v>163648200</v>
      </c>
      <c r="J481" s="130">
        <v>0</v>
      </c>
      <c r="K481" s="76">
        <v>163648200</v>
      </c>
      <c r="L481" s="76"/>
      <c r="M481" s="131"/>
    </row>
    <row r="482" spans="1:1024" ht="37.5">
      <c r="B482" s="111"/>
      <c r="C482" s="37" t="s">
        <v>195</v>
      </c>
      <c r="D482" s="37">
        <v>925</v>
      </c>
      <c r="E482" s="132" t="s">
        <v>28</v>
      </c>
      <c r="F482" s="132" t="s">
        <v>15</v>
      </c>
      <c r="G482" s="81">
        <v>5820010660</v>
      </c>
      <c r="H482" s="86"/>
      <c r="I482" s="130">
        <f t="shared" si="56"/>
        <v>22855700</v>
      </c>
      <c r="J482" s="130">
        <v>0</v>
      </c>
      <c r="K482" s="76">
        <f>K483</f>
        <v>22855700</v>
      </c>
      <c r="L482" s="76">
        <f>L483</f>
        <v>0</v>
      </c>
      <c r="M482" s="131">
        <f>M483</f>
        <v>0</v>
      </c>
    </row>
    <row r="483" spans="1:1024" ht="37.5">
      <c r="B483" s="111"/>
      <c r="C483" s="37" t="s">
        <v>164</v>
      </c>
      <c r="D483" s="37">
        <v>925</v>
      </c>
      <c r="E483" s="132" t="s">
        <v>28</v>
      </c>
      <c r="F483" s="132" t="s">
        <v>15</v>
      </c>
      <c r="G483" s="81">
        <v>5820010660</v>
      </c>
      <c r="H483" s="86">
        <v>600</v>
      </c>
      <c r="I483" s="130">
        <f t="shared" si="56"/>
        <v>22855700</v>
      </c>
      <c r="J483" s="130">
        <v>0</v>
      </c>
      <c r="K483" s="76">
        <v>22855700</v>
      </c>
      <c r="L483" s="76"/>
      <c r="M483" s="131"/>
    </row>
    <row r="484" spans="1:1024" ht="168.75">
      <c r="B484" s="111"/>
      <c r="C484" s="37" t="s">
        <v>370</v>
      </c>
      <c r="D484" s="37">
        <v>925</v>
      </c>
      <c r="E484" s="132" t="s">
        <v>28</v>
      </c>
      <c r="F484" s="132" t="s">
        <v>15</v>
      </c>
      <c r="G484" s="81">
        <v>5820060740</v>
      </c>
      <c r="H484" s="86"/>
      <c r="I484" s="130">
        <f t="shared" si="56"/>
        <v>187500</v>
      </c>
      <c r="J484" s="130">
        <v>0</v>
      </c>
      <c r="K484" s="76">
        <f>K485</f>
        <v>187500</v>
      </c>
      <c r="L484" s="76">
        <f>L485</f>
        <v>0</v>
      </c>
      <c r="M484" s="131">
        <f>M485</f>
        <v>0</v>
      </c>
    </row>
    <row r="485" spans="1:1024" ht="37.5">
      <c r="B485" s="111"/>
      <c r="C485" s="37" t="s">
        <v>164</v>
      </c>
      <c r="D485" s="37">
        <v>925</v>
      </c>
      <c r="E485" s="132" t="s">
        <v>28</v>
      </c>
      <c r="F485" s="132" t="s">
        <v>15</v>
      </c>
      <c r="G485" s="81">
        <v>5820060740</v>
      </c>
      <c r="H485" s="86">
        <v>600</v>
      </c>
      <c r="I485" s="130">
        <f t="shared" si="56"/>
        <v>187500</v>
      </c>
      <c r="J485" s="130">
        <v>0</v>
      </c>
      <c r="K485" s="76">
        <v>187500</v>
      </c>
      <c r="L485" s="76"/>
      <c r="M485" s="131"/>
    </row>
    <row r="486" spans="1:1024" ht="37.5">
      <c r="B486" s="111"/>
      <c r="C486" s="37" t="s">
        <v>203</v>
      </c>
      <c r="D486" s="37">
        <v>925</v>
      </c>
      <c r="E486" s="132" t="s">
        <v>28</v>
      </c>
      <c r="F486" s="132" t="s">
        <v>15</v>
      </c>
      <c r="G486" s="81">
        <v>5820100000</v>
      </c>
      <c r="H486" s="86"/>
      <c r="I486" s="130">
        <f t="shared" si="56"/>
        <v>6992400</v>
      </c>
      <c r="J486" s="130">
        <v>0</v>
      </c>
      <c r="K486" s="76">
        <f>K487+K489</f>
        <v>6992400</v>
      </c>
      <c r="L486" s="76">
        <f>L487+L489</f>
        <v>0</v>
      </c>
      <c r="M486" s="131">
        <f>M487+M489</f>
        <v>0</v>
      </c>
    </row>
    <row r="487" spans="1:1024" ht="37.5">
      <c r="B487" s="111"/>
      <c r="C487" s="37" t="s">
        <v>128</v>
      </c>
      <c r="D487" s="37">
        <v>925</v>
      </c>
      <c r="E487" s="132" t="s">
        <v>28</v>
      </c>
      <c r="F487" s="132" t="s">
        <v>15</v>
      </c>
      <c r="G487" s="81">
        <v>5820100590</v>
      </c>
      <c r="H487" s="86"/>
      <c r="I487" s="130">
        <f t="shared" si="56"/>
        <v>6345500</v>
      </c>
      <c r="J487" s="130">
        <v>0</v>
      </c>
      <c r="K487" s="76">
        <f>K488</f>
        <v>6345500</v>
      </c>
      <c r="L487" s="76">
        <f>L488</f>
        <v>0</v>
      </c>
      <c r="M487" s="131">
        <f>M488</f>
        <v>0</v>
      </c>
    </row>
    <row r="488" spans="1:1024" ht="37.5">
      <c r="B488" s="111"/>
      <c r="C488" s="37" t="s">
        <v>164</v>
      </c>
      <c r="D488" s="37">
        <v>925</v>
      </c>
      <c r="E488" s="132" t="s">
        <v>28</v>
      </c>
      <c r="F488" s="132" t="s">
        <v>15</v>
      </c>
      <c r="G488" s="81">
        <v>5820100590</v>
      </c>
      <c r="H488" s="86">
        <v>600</v>
      </c>
      <c r="I488" s="130">
        <f t="shared" si="56"/>
        <v>6345500</v>
      </c>
      <c r="J488" s="130">
        <v>0</v>
      </c>
      <c r="K488" s="76">
        <v>6345500</v>
      </c>
      <c r="L488" s="76"/>
      <c r="M488" s="131"/>
    </row>
    <row r="489" spans="1:1024" ht="93.75">
      <c r="B489" s="111"/>
      <c r="C489" s="37" t="s">
        <v>173</v>
      </c>
      <c r="D489" s="37">
        <v>925</v>
      </c>
      <c r="E489" s="132" t="s">
        <v>28</v>
      </c>
      <c r="F489" s="132" t="s">
        <v>15</v>
      </c>
      <c r="G489" s="81">
        <v>5820100591</v>
      </c>
      <c r="H489" s="86"/>
      <c r="I489" s="130">
        <f t="shared" si="56"/>
        <v>646900</v>
      </c>
      <c r="J489" s="130">
        <v>0</v>
      </c>
      <c r="K489" s="76">
        <f>K490</f>
        <v>646900</v>
      </c>
      <c r="L489" s="76">
        <f>L490</f>
        <v>0</v>
      </c>
      <c r="M489" s="131">
        <f>M490</f>
        <v>0</v>
      </c>
    </row>
    <row r="490" spans="1:1024" ht="37.5">
      <c r="B490" s="111"/>
      <c r="C490" s="37" t="s">
        <v>164</v>
      </c>
      <c r="D490" s="37">
        <v>925</v>
      </c>
      <c r="E490" s="132" t="s">
        <v>28</v>
      </c>
      <c r="F490" s="132" t="s">
        <v>15</v>
      </c>
      <c r="G490" s="81">
        <v>5820100591</v>
      </c>
      <c r="H490" s="86">
        <v>600</v>
      </c>
      <c r="I490" s="130">
        <f t="shared" si="56"/>
        <v>646900</v>
      </c>
      <c r="J490" s="130">
        <v>0</v>
      </c>
      <c r="K490" s="76">
        <v>646900</v>
      </c>
      <c r="L490" s="76"/>
      <c r="M490" s="131"/>
    </row>
    <row r="491" spans="1:1024" s="110" customFormat="1" ht="56.25">
      <c r="A491" s="109"/>
      <c r="B491" s="111" t="s">
        <v>72</v>
      </c>
      <c r="C491" s="28" t="s">
        <v>371</v>
      </c>
      <c r="D491" s="28">
        <v>926</v>
      </c>
      <c r="E491" s="136"/>
      <c r="F491" s="136"/>
      <c r="G491" s="87"/>
      <c r="H491" s="88"/>
      <c r="I491" s="125">
        <f t="shared" si="56"/>
        <v>224692100</v>
      </c>
      <c r="J491" s="125">
        <f>J498+J515+J492</f>
        <v>208527500</v>
      </c>
      <c r="K491" s="74">
        <f>K498+K515+K492</f>
        <v>16164600</v>
      </c>
      <c r="L491" s="74">
        <f>L498+L515+L492</f>
        <v>0</v>
      </c>
      <c r="M491" s="126">
        <f>M498+M515+M492</f>
        <v>0</v>
      </c>
      <c r="ALL491" s="40"/>
      <c r="ALM491" s="40"/>
      <c r="ALN491" s="40"/>
      <c r="ALO491" s="40"/>
      <c r="ALP491" s="40"/>
      <c r="ALQ491" s="40"/>
      <c r="ALR491" s="40"/>
      <c r="ALS491" s="40"/>
      <c r="ALT491" s="40"/>
      <c r="ALU491" s="40"/>
      <c r="ALV491" s="40"/>
      <c r="ALW491" s="40"/>
      <c r="ALX491" s="40"/>
      <c r="ALY491" s="40"/>
      <c r="ALZ491" s="40"/>
      <c r="AMA491" s="40"/>
      <c r="AMB491" s="40"/>
      <c r="AMC491" s="40"/>
      <c r="AMD491" s="40"/>
      <c r="AME491" s="40"/>
      <c r="AMF491" s="40"/>
      <c r="AMG491" s="40"/>
      <c r="AMH491" s="40"/>
      <c r="AMI491" s="40"/>
      <c r="AMJ491"/>
    </row>
    <row r="492" spans="1:1024" s="110" customFormat="1">
      <c r="A492" s="109"/>
      <c r="B492" s="111"/>
      <c r="C492" s="37" t="s">
        <v>14</v>
      </c>
      <c r="D492" s="37">
        <v>926</v>
      </c>
      <c r="E492" s="132" t="s">
        <v>15</v>
      </c>
      <c r="F492" s="132" t="s">
        <v>81</v>
      </c>
      <c r="G492" s="81"/>
      <c r="H492" s="82"/>
      <c r="I492" s="130">
        <f t="shared" si="56"/>
        <v>911900</v>
      </c>
      <c r="J492" s="130">
        <f t="shared" ref="J492:M496" si="60">J493</f>
        <v>1659700</v>
      </c>
      <c r="K492" s="76">
        <f t="shared" si="60"/>
        <v>-747800</v>
      </c>
      <c r="L492" s="76">
        <f t="shared" si="60"/>
        <v>0</v>
      </c>
      <c r="M492" s="131">
        <f t="shared" si="60"/>
        <v>0</v>
      </c>
      <c r="ALL492"/>
      <c r="ALM492"/>
      <c r="ALN492"/>
      <c r="ALO492"/>
      <c r="ALP492"/>
      <c r="ALQ492"/>
      <c r="ALR492"/>
      <c r="ALS492"/>
      <c r="ALT492"/>
      <c r="ALU492"/>
      <c r="ALV492"/>
      <c r="ALW492"/>
      <c r="ALX492"/>
      <c r="ALY492"/>
      <c r="ALZ492"/>
      <c r="AMA492"/>
      <c r="AMB492"/>
      <c r="AMC492"/>
      <c r="AMD492"/>
      <c r="AME492"/>
      <c r="AMF492"/>
      <c r="AMG492"/>
      <c r="AMH492"/>
      <c r="AMI492"/>
      <c r="AMJ492"/>
    </row>
    <row r="493" spans="1:1024" s="110" customFormat="1">
      <c r="A493" s="109"/>
      <c r="B493" s="111"/>
      <c r="C493" s="37" t="s">
        <v>30</v>
      </c>
      <c r="D493" s="37">
        <v>926</v>
      </c>
      <c r="E493" s="132" t="s">
        <v>15</v>
      </c>
      <c r="F493" s="132" t="s">
        <v>31</v>
      </c>
      <c r="G493" s="81"/>
      <c r="H493" s="82"/>
      <c r="I493" s="130">
        <f t="shared" si="56"/>
        <v>911900</v>
      </c>
      <c r="J493" s="130">
        <f t="shared" si="60"/>
        <v>1659700</v>
      </c>
      <c r="K493" s="76">
        <f t="shared" si="60"/>
        <v>-747800</v>
      </c>
      <c r="L493" s="76">
        <f t="shared" si="60"/>
        <v>0</v>
      </c>
      <c r="M493" s="131">
        <f t="shared" si="60"/>
        <v>0</v>
      </c>
      <c r="ALL493"/>
      <c r="ALM493"/>
      <c r="ALN493"/>
      <c r="ALO493"/>
      <c r="ALP493"/>
      <c r="ALQ493"/>
      <c r="ALR493"/>
      <c r="ALS493"/>
      <c r="ALT493"/>
      <c r="ALU493"/>
      <c r="ALV493"/>
      <c r="ALW493"/>
      <c r="ALX493"/>
      <c r="ALY493"/>
      <c r="ALZ493"/>
      <c r="AMA493"/>
      <c r="AMB493"/>
      <c r="AMC493"/>
      <c r="AMD493"/>
      <c r="AME493"/>
      <c r="AMF493"/>
      <c r="AMG493"/>
      <c r="AMH493"/>
      <c r="AMI493"/>
      <c r="AMJ493"/>
    </row>
    <row r="494" spans="1:1024" s="110" customFormat="1" ht="37.5">
      <c r="A494" s="109"/>
      <c r="B494" s="111"/>
      <c r="C494" s="37" t="s">
        <v>95</v>
      </c>
      <c r="D494" s="37">
        <v>926</v>
      </c>
      <c r="E494" s="132" t="s">
        <v>15</v>
      </c>
      <c r="F494" s="132" t="s">
        <v>31</v>
      </c>
      <c r="G494" s="81">
        <v>500000000</v>
      </c>
      <c r="H494" s="82"/>
      <c r="I494" s="130">
        <f t="shared" si="56"/>
        <v>911900</v>
      </c>
      <c r="J494" s="130">
        <f t="shared" si="60"/>
        <v>1659700</v>
      </c>
      <c r="K494" s="76">
        <f t="shared" si="60"/>
        <v>-747800</v>
      </c>
      <c r="L494" s="76">
        <f t="shared" si="60"/>
        <v>0</v>
      </c>
      <c r="M494" s="131">
        <f t="shared" si="60"/>
        <v>0</v>
      </c>
      <c r="ALL494"/>
      <c r="ALM494"/>
      <c r="ALN494"/>
      <c r="ALO494"/>
      <c r="ALP494"/>
      <c r="ALQ494"/>
      <c r="ALR494"/>
      <c r="ALS494"/>
      <c r="ALT494"/>
      <c r="ALU494"/>
      <c r="ALV494"/>
      <c r="ALW494"/>
      <c r="ALX494"/>
      <c r="ALY494"/>
      <c r="ALZ494"/>
      <c r="AMA494"/>
      <c r="AMB494"/>
      <c r="AMC494"/>
      <c r="AMD494"/>
      <c r="AME494"/>
      <c r="AMF494"/>
      <c r="AMG494"/>
      <c r="AMH494"/>
      <c r="AMI494"/>
      <c r="AMJ494"/>
    </row>
    <row r="495" spans="1:1024" s="110" customFormat="1" ht="37.5">
      <c r="A495" s="109"/>
      <c r="B495" s="111"/>
      <c r="C495" s="37" t="s">
        <v>114</v>
      </c>
      <c r="D495" s="37">
        <v>926</v>
      </c>
      <c r="E495" s="132" t="s">
        <v>15</v>
      </c>
      <c r="F495" s="132" t="s">
        <v>31</v>
      </c>
      <c r="G495" s="81">
        <v>5030000000</v>
      </c>
      <c r="H495" s="82"/>
      <c r="I495" s="130">
        <f t="shared" si="56"/>
        <v>911900</v>
      </c>
      <c r="J495" s="130">
        <f t="shared" si="60"/>
        <v>1659700</v>
      </c>
      <c r="K495" s="76">
        <f t="shared" si="60"/>
        <v>-747800</v>
      </c>
      <c r="L495" s="76">
        <f t="shared" si="60"/>
        <v>0</v>
      </c>
      <c r="M495" s="131">
        <f t="shared" si="60"/>
        <v>0</v>
      </c>
      <c r="ALL495"/>
      <c r="ALM495"/>
      <c r="ALN495"/>
      <c r="ALO495"/>
      <c r="ALP495"/>
      <c r="ALQ495"/>
      <c r="ALR495"/>
      <c r="ALS495"/>
      <c r="ALT495"/>
      <c r="ALU495"/>
      <c r="ALV495"/>
      <c r="ALW495"/>
      <c r="ALX495"/>
      <c r="ALY495"/>
      <c r="ALZ495"/>
      <c r="AMA495"/>
      <c r="AMB495"/>
      <c r="AMC495"/>
      <c r="AMD495"/>
      <c r="AME495"/>
      <c r="AMF495"/>
      <c r="AMG495"/>
      <c r="AMH495"/>
      <c r="AMI495"/>
      <c r="AMJ495"/>
    </row>
    <row r="496" spans="1:1024" s="110" customFormat="1" ht="37.5">
      <c r="A496" s="109"/>
      <c r="B496" s="111"/>
      <c r="C496" s="37" t="s">
        <v>115</v>
      </c>
      <c r="D496" s="37">
        <v>926</v>
      </c>
      <c r="E496" s="132" t="s">
        <v>15</v>
      </c>
      <c r="F496" s="132" t="s">
        <v>31</v>
      </c>
      <c r="G496" s="81">
        <v>5030010030</v>
      </c>
      <c r="H496" s="82"/>
      <c r="I496" s="130">
        <f t="shared" si="56"/>
        <v>911900</v>
      </c>
      <c r="J496" s="130">
        <f t="shared" si="60"/>
        <v>1659700</v>
      </c>
      <c r="K496" s="76">
        <f t="shared" si="60"/>
        <v>-747800</v>
      </c>
      <c r="L496" s="76">
        <f t="shared" si="60"/>
        <v>0</v>
      </c>
      <c r="M496" s="131">
        <f t="shared" si="60"/>
        <v>0</v>
      </c>
      <c r="ALL496"/>
      <c r="ALM496"/>
      <c r="ALN496"/>
      <c r="ALO496"/>
      <c r="ALP496"/>
      <c r="ALQ496"/>
      <c r="ALR496"/>
      <c r="ALS496"/>
      <c r="ALT496"/>
      <c r="ALU496"/>
      <c r="ALV496"/>
      <c r="ALW496"/>
      <c r="ALX496"/>
      <c r="ALY496"/>
      <c r="ALZ496"/>
      <c r="AMA496"/>
      <c r="AMB496"/>
      <c r="AMC496"/>
      <c r="AMD496"/>
      <c r="AME496"/>
      <c r="AMF496"/>
      <c r="AMG496"/>
      <c r="AMH496"/>
      <c r="AMI496"/>
      <c r="AMJ496"/>
    </row>
    <row r="497" spans="1:1024" s="110" customFormat="1" ht="37.5">
      <c r="A497" s="109"/>
      <c r="B497" s="111"/>
      <c r="C497" s="37" t="s">
        <v>101</v>
      </c>
      <c r="D497" s="37">
        <v>926</v>
      </c>
      <c r="E497" s="132" t="s">
        <v>15</v>
      </c>
      <c r="F497" s="132" t="s">
        <v>31</v>
      </c>
      <c r="G497" s="81">
        <v>5030010030</v>
      </c>
      <c r="H497" s="82" t="s">
        <v>102</v>
      </c>
      <c r="I497" s="130">
        <f t="shared" si="56"/>
        <v>911900</v>
      </c>
      <c r="J497" s="130">
        <v>1659700</v>
      </c>
      <c r="K497" s="76">
        <v>-747800</v>
      </c>
      <c r="L497" s="76"/>
      <c r="M497" s="131"/>
      <c r="ALL497"/>
      <c r="ALM497"/>
      <c r="ALN497"/>
      <c r="ALO497"/>
      <c r="ALP497"/>
      <c r="ALQ497"/>
      <c r="ALR497"/>
      <c r="ALS497"/>
      <c r="ALT497"/>
      <c r="ALU497"/>
      <c r="ALV497"/>
      <c r="ALW497"/>
      <c r="ALX497"/>
      <c r="ALY497"/>
      <c r="ALZ497"/>
      <c r="AMA497"/>
      <c r="AMB497"/>
      <c r="AMC497"/>
      <c r="AMD497"/>
      <c r="AME497"/>
      <c r="AMF497"/>
      <c r="AMG497"/>
      <c r="AMH497"/>
      <c r="AMI497"/>
      <c r="AMJ497"/>
    </row>
    <row r="498" spans="1:1024">
      <c r="B498" s="111"/>
      <c r="C498" s="37" t="s">
        <v>54</v>
      </c>
      <c r="D498" s="37">
        <v>926</v>
      </c>
      <c r="E498" s="132" t="s">
        <v>55</v>
      </c>
      <c r="F498" s="132" t="s">
        <v>81</v>
      </c>
      <c r="G498" s="81"/>
      <c r="H498" s="86"/>
      <c r="I498" s="130">
        <f t="shared" si="56"/>
        <v>130699700</v>
      </c>
      <c r="J498" s="130">
        <f>J499+J506</f>
        <v>108184400</v>
      </c>
      <c r="K498" s="76">
        <f>K499+K506</f>
        <v>22515300</v>
      </c>
      <c r="L498" s="76">
        <f>L499+L506</f>
        <v>0</v>
      </c>
      <c r="M498" s="131">
        <f>M499+M506</f>
        <v>0</v>
      </c>
    </row>
    <row r="499" spans="1:1024">
      <c r="B499" s="111"/>
      <c r="C499" s="37" t="s">
        <v>366</v>
      </c>
      <c r="D499" s="37">
        <v>926</v>
      </c>
      <c r="E499" s="132" t="s">
        <v>55</v>
      </c>
      <c r="F499" s="132" t="s">
        <v>19</v>
      </c>
      <c r="G499" s="81"/>
      <c r="H499" s="86"/>
      <c r="I499" s="130">
        <f t="shared" si="56"/>
        <v>130337200</v>
      </c>
      <c r="J499" s="130">
        <f t="shared" ref="J499:M500" si="61">J500</f>
        <v>107298500</v>
      </c>
      <c r="K499" s="76">
        <f t="shared" si="61"/>
        <v>23038700</v>
      </c>
      <c r="L499" s="76">
        <f t="shared" si="61"/>
        <v>0</v>
      </c>
      <c r="M499" s="131">
        <f t="shared" si="61"/>
        <v>0</v>
      </c>
    </row>
    <row r="500" spans="1:1024">
      <c r="B500" s="111"/>
      <c r="C500" s="37" t="s">
        <v>160</v>
      </c>
      <c r="D500" s="37">
        <v>926</v>
      </c>
      <c r="E500" s="132" t="s">
        <v>55</v>
      </c>
      <c r="F500" s="132" t="s">
        <v>19</v>
      </c>
      <c r="G500" s="81">
        <v>5800000000</v>
      </c>
      <c r="H500" s="86"/>
      <c r="I500" s="130">
        <f t="shared" si="56"/>
        <v>130337200</v>
      </c>
      <c r="J500" s="130">
        <f t="shared" si="61"/>
        <v>107298500</v>
      </c>
      <c r="K500" s="76">
        <f t="shared" si="61"/>
        <v>23038700</v>
      </c>
      <c r="L500" s="76">
        <f t="shared" si="61"/>
        <v>0</v>
      </c>
      <c r="M500" s="131">
        <f t="shared" si="61"/>
        <v>0</v>
      </c>
    </row>
    <row r="501" spans="1:1024">
      <c r="B501" s="111"/>
      <c r="C501" s="37" t="s">
        <v>194</v>
      </c>
      <c r="D501" s="37">
        <v>926</v>
      </c>
      <c r="E501" s="132" t="s">
        <v>55</v>
      </c>
      <c r="F501" s="132" t="s">
        <v>19</v>
      </c>
      <c r="G501" s="81">
        <v>5820000000</v>
      </c>
      <c r="H501" s="86"/>
      <c r="I501" s="130">
        <f t="shared" si="56"/>
        <v>130337200</v>
      </c>
      <c r="J501" s="130">
        <f>J502+J504</f>
        <v>107298500</v>
      </c>
      <c r="K501" s="76">
        <f>K502+K504</f>
        <v>23038700</v>
      </c>
      <c r="L501" s="76">
        <f>L502+L504</f>
        <v>0</v>
      </c>
      <c r="M501" s="131">
        <f>M502+M504</f>
        <v>0</v>
      </c>
    </row>
    <row r="502" spans="1:1024" ht="37.5">
      <c r="B502" s="111"/>
      <c r="C502" s="37" t="s">
        <v>128</v>
      </c>
      <c r="D502" s="37">
        <v>926</v>
      </c>
      <c r="E502" s="132" t="s">
        <v>55</v>
      </c>
      <c r="F502" s="132" t="s">
        <v>19</v>
      </c>
      <c r="G502" s="81">
        <v>5820000590</v>
      </c>
      <c r="H502" s="86"/>
      <c r="I502" s="130">
        <f t="shared" si="56"/>
        <v>130199700</v>
      </c>
      <c r="J502" s="130">
        <f>J503</f>
        <v>107160900</v>
      </c>
      <c r="K502" s="76">
        <f>K503</f>
        <v>23038800</v>
      </c>
      <c r="L502" s="76">
        <f>L503</f>
        <v>0</v>
      </c>
      <c r="M502" s="131">
        <f>M503</f>
        <v>0</v>
      </c>
    </row>
    <row r="503" spans="1:1024" ht="37.5">
      <c r="B503" s="111"/>
      <c r="C503" s="37" t="s">
        <v>164</v>
      </c>
      <c r="D503" s="37">
        <v>926</v>
      </c>
      <c r="E503" s="132" t="s">
        <v>55</v>
      </c>
      <c r="F503" s="132" t="s">
        <v>19</v>
      </c>
      <c r="G503" s="81">
        <v>5820000590</v>
      </c>
      <c r="H503" s="86">
        <v>600</v>
      </c>
      <c r="I503" s="130">
        <f t="shared" si="56"/>
        <v>130199700</v>
      </c>
      <c r="J503" s="130">
        <v>107160900</v>
      </c>
      <c r="K503" s="76">
        <v>23038800</v>
      </c>
      <c r="L503" s="76"/>
      <c r="M503" s="131"/>
    </row>
    <row r="504" spans="1:1024" ht="130.35" customHeight="1">
      <c r="B504" s="111"/>
      <c r="C504" s="37" t="s">
        <v>165</v>
      </c>
      <c r="D504" s="37">
        <v>926</v>
      </c>
      <c r="E504" s="132" t="s">
        <v>55</v>
      </c>
      <c r="F504" s="132" t="s">
        <v>19</v>
      </c>
      <c r="G504" s="81">
        <v>5820060820</v>
      </c>
      <c r="H504" s="86"/>
      <c r="I504" s="130">
        <f t="shared" si="56"/>
        <v>137500</v>
      </c>
      <c r="J504" s="130">
        <f>J505</f>
        <v>137600</v>
      </c>
      <c r="K504" s="76">
        <f>K505</f>
        <v>-100</v>
      </c>
      <c r="L504" s="76">
        <f>L505</f>
        <v>0</v>
      </c>
      <c r="M504" s="131">
        <f>M505</f>
        <v>0</v>
      </c>
    </row>
    <row r="505" spans="1:1024" ht="37.5">
      <c r="B505" s="111"/>
      <c r="C505" s="37" t="s">
        <v>164</v>
      </c>
      <c r="D505" s="37">
        <v>926</v>
      </c>
      <c r="E505" s="132" t="s">
        <v>55</v>
      </c>
      <c r="F505" s="132" t="s">
        <v>19</v>
      </c>
      <c r="G505" s="81">
        <v>5820060820</v>
      </c>
      <c r="H505" s="86">
        <v>600</v>
      </c>
      <c r="I505" s="130">
        <f t="shared" si="56"/>
        <v>137500</v>
      </c>
      <c r="J505" s="130">
        <v>137600</v>
      </c>
      <c r="K505" s="76">
        <v>-100</v>
      </c>
      <c r="L505" s="76">
        <v>0</v>
      </c>
      <c r="M505" s="131">
        <v>0</v>
      </c>
    </row>
    <row r="506" spans="1:1024">
      <c r="B506" s="111"/>
      <c r="C506" s="37" t="s">
        <v>60</v>
      </c>
      <c r="D506" s="37">
        <v>926</v>
      </c>
      <c r="E506" s="132" t="s">
        <v>55</v>
      </c>
      <c r="F506" s="132" t="s">
        <v>36</v>
      </c>
      <c r="G506" s="81"/>
      <c r="H506" s="86"/>
      <c r="I506" s="130">
        <f t="shared" si="56"/>
        <v>362500</v>
      </c>
      <c r="J506" s="130">
        <f>J507</f>
        <v>885900</v>
      </c>
      <c r="K506" s="76">
        <f>K507+K511</f>
        <v>-523400</v>
      </c>
      <c r="L506" s="76">
        <f t="shared" ref="L506:M509" si="62">L507</f>
        <v>0</v>
      </c>
      <c r="M506" s="131">
        <f t="shared" si="62"/>
        <v>0</v>
      </c>
    </row>
    <row r="507" spans="1:1024" s="101" customFormat="1" ht="56.25">
      <c r="B507" s="111"/>
      <c r="C507" s="37" t="s">
        <v>268</v>
      </c>
      <c r="D507" s="37">
        <v>926</v>
      </c>
      <c r="E507" s="132" t="s">
        <v>55</v>
      </c>
      <c r="F507" s="132" t="s">
        <v>36</v>
      </c>
      <c r="G507" s="81">
        <v>6700000000</v>
      </c>
      <c r="H507" s="86"/>
      <c r="I507" s="130">
        <f t="shared" si="56"/>
        <v>271700</v>
      </c>
      <c r="J507" s="130">
        <f>J508</f>
        <v>885900</v>
      </c>
      <c r="K507" s="76">
        <f>K508</f>
        <v>-614200</v>
      </c>
      <c r="L507" s="76">
        <f t="shared" si="62"/>
        <v>0</v>
      </c>
      <c r="M507" s="131">
        <f t="shared" si="62"/>
        <v>0</v>
      </c>
      <c r="ALL507"/>
      <c r="ALM507"/>
      <c r="ALN507"/>
      <c r="ALO507"/>
      <c r="ALP507"/>
      <c r="ALQ507"/>
      <c r="ALR507"/>
      <c r="ALS507"/>
      <c r="ALT507"/>
      <c r="ALU507"/>
      <c r="ALV507"/>
      <c r="ALW507"/>
      <c r="ALX507"/>
      <c r="ALY507"/>
      <c r="ALZ507"/>
      <c r="AMA507"/>
      <c r="AMB507"/>
      <c r="AMC507"/>
      <c r="AMD507"/>
      <c r="AME507"/>
      <c r="AMF507"/>
      <c r="AMG507"/>
      <c r="AMH507"/>
      <c r="AMI507"/>
      <c r="AMJ507"/>
    </row>
    <row r="508" spans="1:1024" s="101" customFormat="1" ht="37.5">
      <c r="B508" s="111"/>
      <c r="C508" s="37" t="s">
        <v>269</v>
      </c>
      <c r="D508" s="37">
        <v>926</v>
      </c>
      <c r="E508" s="132" t="s">
        <v>55</v>
      </c>
      <c r="F508" s="132" t="s">
        <v>36</v>
      </c>
      <c r="G508" s="81">
        <v>6710000000</v>
      </c>
      <c r="H508" s="86"/>
      <c r="I508" s="130">
        <f t="shared" si="56"/>
        <v>271700</v>
      </c>
      <c r="J508" s="130">
        <f>J509</f>
        <v>885900</v>
      </c>
      <c r="K508" s="76">
        <f>K509</f>
        <v>-614200</v>
      </c>
      <c r="L508" s="76">
        <f t="shared" si="62"/>
        <v>0</v>
      </c>
      <c r="M508" s="131">
        <f t="shared" si="62"/>
        <v>0</v>
      </c>
      <c r="ALL508"/>
      <c r="ALM508"/>
      <c r="ALN508"/>
      <c r="ALO508"/>
      <c r="ALP508"/>
      <c r="ALQ508"/>
      <c r="ALR508"/>
      <c r="ALS508"/>
      <c r="ALT508"/>
      <c r="ALU508"/>
      <c r="ALV508"/>
      <c r="ALW508"/>
      <c r="ALX508"/>
      <c r="ALY508"/>
      <c r="ALZ508"/>
      <c r="AMA508"/>
      <c r="AMB508"/>
      <c r="AMC508"/>
      <c r="AMD508"/>
      <c r="AME508"/>
      <c r="AMF508"/>
      <c r="AMG508"/>
      <c r="AMH508"/>
      <c r="AMI508"/>
      <c r="AMJ508"/>
    </row>
    <row r="509" spans="1:1024" s="101" customFormat="1">
      <c r="B509" s="111"/>
      <c r="C509" s="37" t="s">
        <v>270</v>
      </c>
      <c r="D509" s="37">
        <v>926</v>
      </c>
      <c r="E509" s="132" t="s">
        <v>55</v>
      </c>
      <c r="F509" s="132" t="s">
        <v>36</v>
      </c>
      <c r="G509" s="81">
        <v>6710010220</v>
      </c>
      <c r="H509" s="86"/>
      <c r="I509" s="130">
        <f t="shared" si="56"/>
        <v>271700</v>
      </c>
      <c r="J509" s="130">
        <f>J510</f>
        <v>885900</v>
      </c>
      <c r="K509" s="76">
        <f>K510</f>
        <v>-614200</v>
      </c>
      <c r="L509" s="76">
        <f t="shared" si="62"/>
        <v>0</v>
      </c>
      <c r="M509" s="131">
        <f t="shared" si="62"/>
        <v>0</v>
      </c>
      <c r="ALL509"/>
      <c r="ALM509"/>
      <c r="ALN509"/>
      <c r="ALO509"/>
      <c r="ALP509"/>
      <c r="ALQ509"/>
      <c r="ALR509"/>
      <c r="ALS509"/>
      <c r="ALT509"/>
      <c r="ALU509"/>
      <c r="ALV509"/>
      <c r="ALW509"/>
      <c r="ALX509"/>
      <c r="ALY509"/>
      <c r="ALZ509"/>
      <c r="AMA509"/>
      <c r="AMB509"/>
      <c r="AMC509"/>
      <c r="AMD509"/>
      <c r="AME509"/>
      <c r="AMF509"/>
      <c r="AMG509"/>
      <c r="AMH509"/>
      <c r="AMI509"/>
      <c r="AMJ509"/>
    </row>
    <row r="510" spans="1:1024" s="101" customFormat="1" ht="37.5">
      <c r="B510" s="111"/>
      <c r="C510" s="37" t="s">
        <v>164</v>
      </c>
      <c r="D510" s="37">
        <v>926</v>
      </c>
      <c r="E510" s="132" t="s">
        <v>55</v>
      </c>
      <c r="F510" s="132" t="s">
        <v>36</v>
      </c>
      <c r="G510" s="81">
        <v>6710010220</v>
      </c>
      <c r="H510" s="86">
        <v>600</v>
      </c>
      <c r="I510" s="130">
        <f t="shared" si="56"/>
        <v>271700</v>
      </c>
      <c r="J510" s="130">
        <v>885900</v>
      </c>
      <c r="K510" s="76">
        <v>-614200</v>
      </c>
      <c r="L510" s="76"/>
      <c r="M510" s="131"/>
      <c r="ALL510"/>
      <c r="ALM510"/>
      <c r="ALN510"/>
      <c r="ALO510"/>
      <c r="ALP510"/>
      <c r="ALQ510"/>
      <c r="ALR510"/>
      <c r="ALS510"/>
      <c r="ALT510"/>
      <c r="ALU510"/>
      <c r="ALV510"/>
      <c r="ALW510"/>
      <c r="ALX510"/>
      <c r="ALY510"/>
      <c r="ALZ510"/>
      <c r="AMA510"/>
      <c r="AMB510"/>
      <c r="AMC510"/>
      <c r="AMD510"/>
      <c r="AME510"/>
      <c r="AMF510"/>
      <c r="AMG510"/>
      <c r="AMH510"/>
      <c r="AMI510"/>
      <c r="AMJ510"/>
    </row>
    <row r="511" spans="1:1024" s="101" customFormat="1">
      <c r="B511" s="111"/>
      <c r="C511" s="37" t="s">
        <v>282</v>
      </c>
      <c r="D511" s="37">
        <v>926</v>
      </c>
      <c r="E511" s="132" t="s">
        <v>55</v>
      </c>
      <c r="F511" s="132" t="s">
        <v>36</v>
      </c>
      <c r="G511" s="81">
        <v>7000000000</v>
      </c>
      <c r="H511" s="86"/>
      <c r="I511" s="130">
        <f t="shared" si="56"/>
        <v>90800</v>
      </c>
      <c r="J511" s="130">
        <v>0</v>
      </c>
      <c r="K511" s="76">
        <f t="shared" ref="K511:M513" si="63">K512</f>
        <v>90800</v>
      </c>
      <c r="L511" s="76">
        <f t="shared" si="63"/>
        <v>0</v>
      </c>
      <c r="M511" s="131">
        <f t="shared" si="63"/>
        <v>0</v>
      </c>
      <c r="ALL511"/>
      <c r="ALM511"/>
      <c r="ALN511"/>
      <c r="ALO511"/>
      <c r="ALP511"/>
      <c r="ALQ511"/>
      <c r="ALR511"/>
      <c r="ALS511"/>
      <c r="ALT511"/>
      <c r="ALU511"/>
      <c r="ALV511"/>
      <c r="ALW511"/>
      <c r="ALX511"/>
      <c r="ALY511"/>
      <c r="ALZ511"/>
      <c r="AMA511"/>
      <c r="AMB511"/>
      <c r="AMC511"/>
      <c r="AMD511"/>
      <c r="AME511"/>
      <c r="AMF511"/>
      <c r="AMG511"/>
      <c r="AMH511"/>
      <c r="AMI511"/>
      <c r="AMJ511"/>
    </row>
    <row r="512" spans="1:1024" s="101" customFormat="1">
      <c r="B512" s="111"/>
      <c r="C512" s="37" t="s">
        <v>289</v>
      </c>
      <c r="D512" s="37">
        <v>926</v>
      </c>
      <c r="E512" s="132" t="s">
        <v>55</v>
      </c>
      <c r="F512" s="132" t="s">
        <v>36</v>
      </c>
      <c r="G512" s="81">
        <v>7020000000</v>
      </c>
      <c r="H512" s="86"/>
      <c r="I512" s="130">
        <f t="shared" si="56"/>
        <v>90800</v>
      </c>
      <c r="J512" s="130">
        <v>0</v>
      </c>
      <c r="K512" s="76">
        <f t="shared" si="63"/>
        <v>90800</v>
      </c>
      <c r="L512" s="76">
        <f t="shared" si="63"/>
        <v>0</v>
      </c>
      <c r="M512" s="131">
        <f t="shared" si="63"/>
        <v>0</v>
      </c>
      <c r="ALL512"/>
      <c r="ALM512"/>
      <c r="ALN512"/>
      <c r="ALO512"/>
      <c r="ALP512"/>
      <c r="ALQ512"/>
      <c r="ALR512"/>
      <c r="ALS512"/>
      <c r="ALT512"/>
      <c r="ALU512"/>
      <c r="ALV512"/>
      <c r="ALW512"/>
      <c r="ALX512"/>
      <c r="ALY512"/>
      <c r="ALZ512"/>
      <c r="AMA512"/>
      <c r="AMB512"/>
      <c r="AMC512"/>
      <c r="AMD512"/>
      <c r="AME512"/>
      <c r="AMF512"/>
      <c r="AMG512"/>
      <c r="AMH512"/>
      <c r="AMI512"/>
      <c r="AMJ512"/>
    </row>
    <row r="513" spans="2:1024" s="101" customFormat="1" ht="56.25">
      <c r="B513" s="111"/>
      <c r="C513" s="37" t="s">
        <v>290</v>
      </c>
      <c r="D513" s="37">
        <v>926</v>
      </c>
      <c r="E513" s="132" t="s">
        <v>55</v>
      </c>
      <c r="F513" s="132" t="s">
        <v>36</v>
      </c>
      <c r="G513" s="81">
        <v>7020010060</v>
      </c>
      <c r="H513" s="86"/>
      <c r="I513" s="130">
        <f t="shared" si="56"/>
        <v>90800</v>
      </c>
      <c r="J513" s="130">
        <v>0</v>
      </c>
      <c r="K513" s="76">
        <f t="shared" si="63"/>
        <v>90800</v>
      </c>
      <c r="L513" s="76">
        <f t="shared" si="63"/>
        <v>0</v>
      </c>
      <c r="M513" s="131">
        <f t="shared" si="63"/>
        <v>0</v>
      </c>
      <c r="ALL513"/>
      <c r="ALM513"/>
      <c r="ALN513"/>
      <c r="ALO513"/>
      <c r="ALP513"/>
      <c r="ALQ513"/>
      <c r="ALR513"/>
      <c r="ALS513"/>
      <c r="ALT513"/>
      <c r="ALU513"/>
      <c r="ALV513"/>
      <c r="ALW513"/>
      <c r="ALX513"/>
      <c r="ALY513"/>
      <c r="ALZ513"/>
      <c r="AMA513"/>
      <c r="AMB513"/>
      <c r="AMC513"/>
      <c r="AMD513"/>
      <c r="AME513"/>
      <c r="AMF513"/>
      <c r="AMG513"/>
      <c r="AMH513"/>
      <c r="AMI513"/>
      <c r="AMJ513"/>
    </row>
    <row r="514" spans="2:1024" s="101" customFormat="1">
      <c r="B514" s="111"/>
      <c r="C514" s="37" t="s">
        <v>140</v>
      </c>
      <c r="D514" s="37">
        <v>926</v>
      </c>
      <c r="E514" s="132" t="s">
        <v>55</v>
      </c>
      <c r="F514" s="132" t="s">
        <v>36</v>
      </c>
      <c r="G514" s="81">
        <v>7020010060</v>
      </c>
      <c r="H514" s="86">
        <v>300</v>
      </c>
      <c r="I514" s="130">
        <f t="shared" si="56"/>
        <v>90800</v>
      </c>
      <c r="J514" s="130">
        <v>0</v>
      </c>
      <c r="K514" s="76">
        <v>90800</v>
      </c>
      <c r="L514" s="76"/>
      <c r="M514" s="131"/>
      <c r="ALL514"/>
      <c r="ALM514"/>
      <c r="ALN514"/>
      <c r="ALO514"/>
      <c r="ALP514"/>
      <c r="ALQ514"/>
      <c r="ALR514"/>
      <c r="ALS514"/>
      <c r="ALT514"/>
      <c r="ALU514"/>
      <c r="ALV514"/>
      <c r="ALW514"/>
      <c r="ALX514"/>
      <c r="ALY514"/>
      <c r="ALZ514"/>
      <c r="AMA514"/>
      <c r="AMB514"/>
      <c r="AMC514"/>
      <c r="AMD514"/>
      <c r="AME514"/>
      <c r="AMF514"/>
      <c r="AMG514"/>
      <c r="AMH514"/>
      <c r="AMI514"/>
      <c r="AMJ514"/>
    </row>
    <row r="515" spans="2:1024">
      <c r="B515" s="111"/>
      <c r="C515" s="37" t="s">
        <v>62</v>
      </c>
      <c r="D515" s="37">
        <v>926</v>
      </c>
      <c r="E515" s="132" t="s">
        <v>45</v>
      </c>
      <c r="F515" s="132"/>
      <c r="G515" s="81"/>
      <c r="H515" s="86"/>
      <c r="I515" s="130">
        <f t="shared" si="56"/>
        <v>93080500</v>
      </c>
      <c r="J515" s="130">
        <f>J516+J526</f>
        <v>98683400</v>
      </c>
      <c r="K515" s="76">
        <f>K516+K526</f>
        <v>-5602900</v>
      </c>
      <c r="L515" s="76">
        <f>L516+L526</f>
        <v>0</v>
      </c>
      <c r="M515" s="131">
        <f>M516+M526</f>
        <v>0</v>
      </c>
    </row>
    <row r="516" spans="2:1024">
      <c r="B516" s="111"/>
      <c r="C516" s="37" t="s">
        <v>63</v>
      </c>
      <c r="D516" s="37">
        <v>926</v>
      </c>
      <c r="E516" s="132" t="s">
        <v>45</v>
      </c>
      <c r="F516" s="132" t="s">
        <v>15</v>
      </c>
      <c r="G516" s="81"/>
      <c r="H516" s="86"/>
      <c r="I516" s="130">
        <f t="shared" si="56"/>
        <v>76776600</v>
      </c>
      <c r="J516" s="130">
        <f>J517</f>
        <v>82661700</v>
      </c>
      <c r="K516" s="76">
        <f>K517</f>
        <v>-5885100</v>
      </c>
      <c r="L516" s="76">
        <f>L517</f>
        <v>0</v>
      </c>
      <c r="M516" s="131">
        <f>M517</f>
        <v>0</v>
      </c>
    </row>
    <row r="517" spans="2:1024" ht="75">
      <c r="B517" s="111"/>
      <c r="C517" s="90" t="s">
        <v>204</v>
      </c>
      <c r="D517" s="37">
        <v>926</v>
      </c>
      <c r="E517" s="132" t="s">
        <v>45</v>
      </c>
      <c r="F517" s="132" t="s">
        <v>15</v>
      </c>
      <c r="G517" s="81">
        <v>5900000000</v>
      </c>
      <c r="H517" s="86"/>
      <c r="I517" s="130">
        <f t="shared" si="56"/>
        <v>76776600</v>
      </c>
      <c r="J517" s="130">
        <f>J518+J521</f>
        <v>82661700</v>
      </c>
      <c r="K517" s="76">
        <f>K518+K521</f>
        <v>-5885100</v>
      </c>
      <c r="L517" s="76">
        <f>L518+L521</f>
        <v>0</v>
      </c>
      <c r="M517" s="131">
        <f>M518+M521</f>
        <v>0</v>
      </c>
    </row>
    <row r="518" spans="2:1024">
      <c r="B518" s="111"/>
      <c r="C518" s="37" t="s">
        <v>205</v>
      </c>
      <c r="D518" s="37">
        <v>926</v>
      </c>
      <c r="E518" s="132" t="s">
        <v>45</v>
      </c>
      <c r="F518" s="132" t="s">
        <v>15</v>
      </c>
      <c r="G518" s="81">
        <v>5920000000</v>
      </c>
      <c r="H518" s="86"/>
      <c r="I518" s="130">
        <f t="shared" si="56"/>
        <v>51404300</v>
      </c>
      <c r="J518" s="130">
        <f t="shared" ref="J518:M519" si="64">J519</f>
        <v>54992300</v>
      </c>
      <c r="K518" s="76">
        <f t="shared" si="64"/>
        <v>-3588000</v>
      </c>
      <c r="L518" s="76">
        <f t="shared" si="64"/>
        <v>0</v>
      </c>
      <c r="M518" s="131">
        <f t="shared" si="64"/>
        <v>0</v>
      </c>
    </row>
    <row r="519" spans="2:1024" ht="37.5">
      <c r="B519" s="111"/>
      <c r="C519" s="90" t="s">
        <v>128</v>
      </c>
      <c r="D519" s="37">
        <v>926</v>
      </c>
      <c r="E519" s="132" t="s">
        <v>45</v>
      </c>
      <c r="F519" s="132" t="s">
        <v>15</v>
      </c>
      <c r="G519" s="81">
        <v>5920000590</v>
      </c>
      <c r="H519" s="86"/>
      <c r="I519" s="130">
        <f t="shared" si="56"/>
        <v>51404300</v>
      </c>
      <c r="J519" s="130">
        <f t="shared" si="64"/>
        <v>54992300</v>
      </c>
      <c r="K519" s="76">
        <f t="shared" si="64"/>
        <v>-3588000</v>
      </c>
      <c r="L519" s="76">
        <f t="shared" si="64"/>
        <v>0</v>
      </c>
      <c r="M519" s="131">
        <f t="shared" si="64"/>
        <v>0</v>
      </c>
    </row>
    <row r="520" spans="2:1024" ht="37.5">
      <c r="B520" s="111"/>
      <c r="C520" s="37" t="s">
        <v>164</v>
      </c>
      <c r="D520" s="37">
        <v>926</v>
      </c>
      <c r="E520" s="132" t="s">
        <v>45</v>
      </c>
      <c r="F520" s="132" t="s">
        <v>15</v>
      </c>
      <c r="G520" s="81">
        <v>5920000590</v>
      </c>
      <c r="H520" s="86">
        <v>600</v>
      </c>
      <c r="I520" s="130">
        <f t="shared" ref="I520:I583" si="65">SUM(J520:M520)</f>
        <v>51404300</v>
      </c>
      <c r="J520" s="130">
        <v>54992300</v>
      </c>
      <c r="K520" s="76">
        <v>-3588000</v>
      </c>
      <c r="L520" s="76"/>
      <c r="M520" s="131"/>
    </row>
    <row r="521" spans="2:1024">
      <c r="B521" s="111"/>
      <c r="C521" s="37" t="s">
        <v>206</v>
      </c>
      <c r="D521" s="37">
        <v>926</v>
      </c>
      <c r="E521" s="132" t="s">
        <v>45</v>
      </c>
      <c r="F521" s="132" t="s">
        <v>15</v>
      </c>
      <c r="G521" s="81">
        <v>5930000000</v>
      </c>
      <c r="H521" s="86"/>
      <c r="I521" s="130">
        <f t="shared" si="65"/>
        <v>25372300</v>
      </c>
      <c r="J521" s="130">
        <f>J522+J524</f>
        <v>27669400</v>
      </c>
      <c r="K521" s="76">
        <f>K522+K524</f>
        <v>-2297100</v>
      </c>
      <c r="L521" s="76">
        <f>L522+L524</f>
        <v>0</v>
      </c>
      <c r="M521" s="131">
        <f>M522+M524</f>
        <v>0</v>
      </c>
    </row>
    <row r="522" spans="2:1024" ht="37.5">
      <c r="B522" s="111"/>
      <c r="C522" s="90" t="s">
        <v>128</v>
      </c>
      <c r="D522" s="37">
        <v>926</v>
      </c>
      <c r="E522" s="132" t="s">
        <v>45</v>
      </c>
      <c r="F522" s="132" t="s">
        <v>15</v>
      </c>
      <c r="G522" s="81">
        <v>5930000590</v>
      </c>
      <c r="H522" s="86"/>
      <c r="I522" s="130">
        <f t="shared" si="65"/>
        <v>24878100</v>
      </c>
      <c r="J522" s="130">
        <f>J523</f>
        <v>27174900</v>
      </c>
      <c r="K522" s="76">
        <f>K523</f>
        <v>-2296800</v>
      </c>
      <c r="L522" s="76">
        <f>L523</f>
        <v>0</v>
      </c>
      <c r="M522" s="131">
        <f>M523</f>
        <v>0</v>
      </c>
    </row>
    <row r="523" spans="2:1024" s="101" customFormat="1" ht="37.5">
      <c r="B523" s="111"/>
      <c r="C523" s="37" t="s">
        <v>164</v>
      </c>
      <c r="D523" s="37">
        <v>926</v>
      </c>
      <c r="E523" s="132" t="s">
        <v>45</v>
      </c>
      <c r="F523" s="132" t="s">
        <v>15</v>
      </c>
      <c r="G523" s="81">
        <v>5930000590</v>
      </c>
      <c r="H523" s="86">
        <v>600</v>
      </c>
      <c r="I523" s="130">
        <f t="shared" si="65"/>
        <v>24878100</v>
      </c>
      <c r="J523" s="130">
        <v>27174900</v>
      </c>
      <c r="K523" s="76">
        <v>-2296800</v>
      </c>
      <c r="L523" s="76"/>
      <c r="M523" s="131"/>
      <c r="ALL523"/>
      <c r="ALM523"/>
      <c r="ALN523"/>
      <c r="ALO523"/>
      <c r="ALP523"/>
      <c r="ALQ523"/>
      <c r="ALR523"/>
      <c r="ALS523"/>
      <c r="ALT523"/>
      <c r="ALU523"/>
      <c r="ALV523"/>
      <c r="ALW523"/>
      <c r="ALX523"/>
      <c r="ALY523"/>
      <c r="ALZ523"/>
      <c r="AMA523"/>
      <c r="AMB523"/>
      <c r="AMC523"/>
      <c r="AMD523"/>
      <c r="AME523"/>
      <c r="AMF523"/>
      <c r="AMG523"/>
      <c r="AMH523"/>
      <c r="AMI523"/>
      <c r="AMJ523"/>
    </row>
    <row r="524" spans="2:1024" s="101" customFormat="1">
      <c r="B524" s="111"/>
      <c r="C524" s="37" t="s">
        <v>207</v>
      </c>
      <c r="D524" s="37">
        <v>926</v>
      </c>
      <c r="E524" s="132" t="s">
        <v>45</v>
      </c>
      <c r="F524" s="132" t="s">
        <v>15</v>
      </c>
      <c r="G524" s="81" t="s">
        <v>208</v>
      </c>
      <c r="H524" s="86"/>
      <c r="I524" s="130">
        <f t="shared" si="65"/>
        <v>494200</v>
      </c>
      <c r="J524" s="130">
        <f>J525</f>
        <v>494500</v>
      </c>
      <c r="K524" s="76">
        <f>K525</f>
        <v>-300</v>
      </c>
      <c r="L524" s="76">
        <f>L525</f>
        <v>0</v>
      </c>
      <c r="M524" s="131">
        <f>M525</f>
        <v>0</v>
      </c>
      <c r="ALL524"/>
      <c r="ALM524"/>
      <c r="ALN524"/>
      <c r="ALO524"/>
      <c r="ALP524"/>
      <c r="ALQ524"/>
      <c r="ALR524"/>
      <c r="ALS524"/>
      <c r="ALT524"/>
      <c r="ALU524"/>
      <c r="ALV524"/>
      <c r="ALW524"/>
      <c r="ALX524"/>
      <c r="ALY524"/>
      <c r="ALZ524"/>
      <c r="AMA524"/>
      <c r="AMB524"/>
      <c r="AMC524"/>
      <c r="AMD524"/>
      <c r="AME524"/>
      <c r="AMF524"/>
      <c r="AMG524"/>
      <c r="AMH524"/>
      <c r="AMI524"/>
      <c r="AMJ524"/>
    </row>
    <row r="525" spans="2:1024" s="101" customFormat="1" ht="37.5">
      <c r="B525" s="111"/>
      <c r="C525" s="37" t="s">
        <v>164</v>
      </c>
      <c r="D525" s="37">
        <v>926</v>
      </c>
      <c r="E525" s="132" t="s">
        <v>45</v>
      </c>
      <c r="F525" s="132" t="s">
        <v>15</v>
      </c>
      <c r="G525" s="81" t="s">
        <v>208</v>
      </c>
      <c r="H525" s="86">
        <v>600</v>
      </c>
      <c r="I525" s="130">
        <f t="shared" si="65"/>
        <v>494200</v>
      </c>
      <c r="J525" s="130">
        <v>494500</v>
      </c>
      <c r="K525" s="76">
        <v>-300</v>
      </c>
      <c r="L525" s="76"/>
      <c r="M525" s="131"/>
      <c r="ALL525"/>
      <c r="ALM525"/>
      <c r="ALN525"/>
      <c r="ALO525"/>
      <c r="ALP525"/>
      <c r="ALQ525"/>
      <c r="ALR525"/>
      <c r="ALS525"/>
      <c r="ALT525"/>
      <c r="ALU525"/>
      <c r="ALV525"/>
      <c r="ALW525"/>
      <c r="ALX525"/>
      <c r="ALY525"/>
      <c r="ALZ525"/>
      <c r="AMA525"/>
      <c r="AMB525"/>
      <c r="AMC525"/>
      <c r="AMD525"/>
      <c r="AME525"/>
      <c r="AMF525"/>
      <c r="AMG525"/>
      <c r="AMH525"/>
      <c r="AMI525"/>
      <c r="AMJ525"/>
    </row>
    <row r="526" spans="2:1024" s="101" customFormat="1">
      <c r="B526" s="111"/>
      <c r="C526" s="37" t="s">
        <v>64</v>
      </c>
      <c r="D526" s="37">
        <v>926</v>
      </c>
      <c r="E526" s="132" t="s">
        <v>45</v>
      </c>
      <c r="F526" s="132" t="s">
        <v>22</v>
      </c>
      <c r="G526" s="81"/>
      <c r="H526" s="86"/>
      <c r="I526" s="130">
        <f t="shared" si="65"/>
        <v>16303900</v>
      </c>
      <c r="J526" s="130">
        <f>J527+J532+J542+J546</f>
        <v>16021700</v>
      </c>
      <c r="K526" s="130">
        <f>K527+K532+K542+K546+K538</f>
        <v>282200</v>
      </c>
      <c r="L526" s="76">
        <f>L527+L532+L542+L546</f>
        <v>0</v>
      </c>
      <c r="M526" s="131">
        <f>M527+M532+M542+M546</f>
        <v>0</v>
      </c>
      <c r="ALL526"/>
      <c r="ALM526"/>
      <c r="ALN526"/>
      <c r="ALO526"/>
      <c r="ALP526"/>
      <c r="ALQ526"/>
      <c r="ALR526"/>
      <c r="ALS526"/>
      <c r="ALT526"/>
      <c r="ALU526"/>
      <c r="ALV526"/>
      <c r="ALW526"/>
      <c r="ALX526"/>
      <c r="ALY526"/>
      <c r="ALZ526"/>
      <c r="AMA526"/>
      <c r="AMB526"/>
      <c r="AMC526"/>
      <c r="AMD526"/>
      <c r="AME526"/>
      <c r="AMF526"/>
      <c r="AMG526"/>
      <c r="AMH526"/>
      <c r="AMI526"/>
      <c r="AMJ526"/>
    </row>
    <row r="527" spans="2:1024" s="101" customFormat="1" ht="37.5">
      <c r="B527" s="111"/>
      <c r="C527" s="37" t="s">
        <v>95</v>
      </c>
      <c r="D527" s="37">
        <v>926</v>
      </c>
      <c r="E527" s="132" t="s">
        <v>45</v>
      </c>
      <c r="F527" s="132" t="s">
        <v>22</v>
      </c>
      <c r="G527" s="81">
        <v>5000000000</v>
      </c>
      <c r="H527" s="86"/>
      <c r="I527" s="130">
        <f t="shared" si="65"/>
        <v>4691500</v>
      </c>
      <c r="J527" s="130">
        <f t="shared" ref="J527:M528" si="66">J528</f>
        <v>3167400</v>
      </c>
      <c r="K527" s="76">
        <f t="shared" si="66"/>
        <v>1524100</v>
      </c>
      <c r="L527" s="76">
        <f t="shared" si="66"/>
        <v>0</v>
      </c>
      <c r="M527" s="131">
        <f t="shared" si="66"/>
        <v>0</v>
      </c>
      <c r="ALL527"/>
      <c r="ALM527"/>
      <c r="ALN527"/>
      <c r="ALO527"/>
      <c r="ALP527"/>
      <c r="ALQ527"/>
      <c r="ALR527"/>
      <c r="ALS527"/>
      <c r="ALT527"/>
      <c r="ALU527"/>
      <c r="ALV527"/>
      <c r="ALW527"/>
      <c r="ALX527"/>
      <c r="ALY527"/>
      <c r="ALZ527"/>
      <c r="AMA527"/>
      <c r="AMB527"/>
      <c r="AMC527"/>
      <c r="AMD527"/>
      <c r="AME527"/>
      <c r="AMF527"/>
      <c r="AMG527"/>
      <c r="AMH527"/>
      <c r="AMI527"/>
      <c r="AMJ527"/>
    </row>
    <row r="528" spans="2:1024" s="101" customFormat="1" ht="37.5">
      <c r="B528" s="111"/>
      <c r="C528" s="37" t="s">
        <v>103</v>
      </c>
      <c r="D528" s="37">
        <v>926</v>
      </c>
      <c r="E528" s="132" t="s">
        <v>45</v>
      </c>
      <c r="F528" s="132" t="s">
        <v>22</v>
      </c>
      <c r="G528" s="81">
        <v>5020000000</v>
      </c>
      <c r="H528" s="86"/>
      <c r="I528" s="130">
        <f t="shared" si="65"/>
        <v>4691500</v>
      </c>
      <c r="J528" s="130">
        <f t="shared" si="66"/>
        <v>3167400</v>
      </c>
      <c r="K528" s="76">
        <f t="shared" si="66"/>
        <v>1524100</v>
      </c>
      <c r="L528" s="76">
        <f t="shared" si="66"/>
        <v>0</v>
      </c>
      <c r="M528" s="131">
        <f t="shared" si="66"/>
        <v>0</v>
      </c>
      <c r="ALL528"/>
      <c r="ALM528"/>
      <c r="ALN528"/>
      <c r="ALO528"/>
      <c r="ALP528"/>
      <c r="ALQ528"/>
      <c r="ALR528"/>
      <c r="ALS528"/>
      <c r="ALT528"/>
      <c r="ALU528"/>
      <c r="ALV528"/>
      <c r="ALW528"/>
      <c r="ALX528"/>
      <c r="ALY528"/>
      <c r="ALZ528"/>
      <c r="AMA528"/>
      <c r="AMB528"/>
      <c r="AMC528"/>
      <c r="AMD528"/>
      <c r="AME528"/>
      <c r="AMF528"/>
      <c r="AMG528"/>
      <c r="AMH528"/>
      <c r="AMI528"/>
      <c r="AMJ528"/>
    </row>
    <row r="529" spans="2:1024" s="101" customFormat="1" ht="30.75" customHeight="1">
      <c r="B529" s="111"/>
      <c r="C529" s="37" t="s">
        <v>97</v>
      </c>
      <c r="D529" s="37">
        <v>926</v>
      </c>
      <c r="E529" s="132" t="s">
        <v>45</v>
      </c>
      <c r="F529" s="132" t="s">
        <v>22</v>
      </c>
      <c r="G529" s="81">
        <v>5020000190</v>
      </c>
      <c r="H529" s="86"/>
      <c r="I529" s="130">
        <f t="shared" si="65"/>
        <v>4691500</v>
      </c>
      <c r="J529" s="130">
        <f>J530+J531</f>
        <v>3167400</v>
      </c>
      <c r="K529" s="76">
        <f>K530+K531</f>
        <v>1524100</v>
      </c>
      <c r="L529" s="76">
        <f>L530+L531</f>
        <v>0</v>
      </c>
      <c r="M529" s="131">
        <f>M530+M531</f>
        <v>0</v>
      </c>
      <c r="ALL529"/>
      <c r="ALM529"/>
      <c r="ALN529"/>
      <c r="ALO529"/>
      <c r="ALP529"/>
      <c r="ALQ529"/>
      <c r="ALR529"/>
      <c r="ALS529"/>
      <c r="ALT529"/>
      <c r="ALU529"/>
      <c r="ALV529"/>
      <c r="ALW529"/>
      <c r="ALX529"/>
      <c r="ALY529"/>
      <c r="ALZ529"/>
      <c r="AMA529"/>
      <c r="AMB529"/>
      <c r="AMC529"/>
      <c r="AMD529"/>
      <c r="AME529"/>
      <c r="AMF529"/>
      <c r="AMG529"/>
      <c r="AMH529"/>
      <c r="AMI529"/>
      <c r="AMJ529"/>
    </row>
    <row r="530" spans="2:1024" s="101" customFormat="1" ht="75">
      <c r="B530" s="111"/>
      <c r="C530" s="37" t="s">
        <v>98</v>
      </c>
      <c r="D530" s="37">
        <v>926</v>
      </c>
      <c r="E530" s="132" t="s">
        <v>45</v>
      </c>
      <c r="F530" s="132" t="s">
        <v>22</v>
      </c>
      <c r="G530" s="81">
        <v>5020000190</v>
      </c>
      <c r="H530" s="86">
        <v>100</v>
      </c>
      <c r="I530" s="130">
        <f t="shared" si="65"/>
        <v>4691500</v>
      </c>
      <c r="J530" s="130">
        <v>3165900</v>
      </c>
      <c r="K530" s="76">
        <v>1525600</v>
      </c>
      <c r="L530" s="76"/>
      <c r="M530" s="131"/>
      <c r="ALL530"/>
      <c r="ALM530"/>
      <c r="ALN530"/>
      <c r="ALO530"/>
      <c r="ALP530"/>
      <c r="ALQ530"/>
      <c r="ALR530"/>
      <c r="ALS530"/>
      <c r="ALT530"/>
      <c r="ALU530"/>
      <c r="ALV530"/>
      <c r="ALW530"/>
      <c r="ALX530"/>
      <c r="ALY530"/>
      <c r="ALZ530"/>
      <c r="AMA530"/>
      <c r="AMB530"/>
      <c r="AMC530"/>
      <c r="AMD530"/>
      <c r="AME530"/>
      <c r="AMF530"/>
      <c r="AMG530"/>
      <c r="AMH530"/>
      <c r="AMI530"/>
      <c r="AMJ530"/>
    </row>
    <row r="531" spans="2:1024" s="101" customFormat="1">
      <c r="B531" s="111"/>
      <c r="C531" s="37" t="s">
        <v>104</v>
      </c>
      <c r="D531" s="37">
        <v>926</v>
      </c>
      <c r="E531" s="132" t="s">
        <v>45</v>
      </c>
      <c r="F531" s="132" t="s">
        <v>22</v>
      </c>
      <c r="G531" s="81">
        <v>5020000190</v>
      </c>
      <c r="H531" s="86">
        <v>800</v>
      </c>
      <c r="I531" s="130">
        <f t="shared" si="65"/>
        <v>0</v>
      </c>
      <c r="J531" s="130">
        <v>1500</v>
      </c>
      <c r="K531" s="76">
        <v>-1500</v>
      </c>
      <c r="L531" s="76"/>
      <c r="M531" s="131"/>
      <c r="ALL531"/>
      <c r="ALM531"/>
      <c r="ALN531"/>
      <c r="ALO531"/>
      <c r="ALP531"/>
      <c r="ALQ531"/>
      <c r="ALR531"/>
      <c r="ALS531"/>
      <c r="ALT531"/>
      <c r="ALU531"/>
      <c r="ALV531"/>
      <c r="ALW531"/>
      <c r="ALX531"/>
      <c r="ALY531"/>
      <c r="ALZ531"/>
      <c r="AMA531"/>
      <c r="AMB531"/>
      <c r="AMC531"/>
      <c r="AMD531"/>
      <c r="AME531"/>
      <c r="AMF531"/>
      <c r="AMG531"/>
      <c r="AMH531"/>
      <c r="AMI531"/>
      <c r="AMJ531"/>
    </row>
    <row r="532" spans="2:1024" s="101" customFormat="1" ht="37.5">
      <c r="B532" s="111"/>
      <c r="C532" s="37" t="s">
        <v>126</v>
      </c>
      <c r="D532" s="37">
        <v>926</v>
      </c>
      <c r="E532" s="132" t="s">
        <v>45</v>
      </c>
      <c r="F532" s="132" t="s">
        <v>22</v>
      </c>
      <c r="G532" s="81">
        <v>5200000000</v>
      </c>
      <c r="H532" s="86"/>
      <c r="I532" s="130">
        <f t="shared" si="65"/>
        <v>10678000</v>
      </c>
      <c r="J532" s="130">
        <f t="shared" ref="J532:M533" si="67">J533</f>
        <v>11731700</v>
      </c>
      <c r="K532" s="76">
        <f t="shared" si="67"/>
        <v>-1053700</v>
      </c>
      <c r="L532" s="76">
        <f t="shared" si="67"/>
        <v>0</v>
      </c>
      <c r="M532" s="131">
        <f t="shared" si="67"/>
        <v>0</v>
      </c>
      <c r="ALL532"/>
      <c r="ALM532"/>
      <c r="ALN532"/>
      <c r="ALO532"/>
      <c r="ALP532"/>
      <c r="ALQ532"/>
      <c r="ALR532"/>
      <c r="ALS532"/>
      <c r="ALT532"/>
      <c r="ALU532"/>
      <c r="ALV532"/>
      <c r="ALW532"/>
      <c r="ALX532"/>
      <c r="ALY532"/>
      <c r="ALZ532"/>
      <c r="AMA532"/>
      <c r="AMB532"/>
      <c r="AMC532"/>
      <c r="AMD532"/>
      <c r="AME532"/>
      <c r="AMF532"/>
      <c r="AMG532"/>
      <c r="AMH532"/>
      <c r="AMI532"/>
      <c r="AMJ532"/>
    </row>
    <row r="533" spans="2:1024" s="101" customFormat="1">
      <c r="B533" s="111"/>
      <c r="C533" s="37" t="s">
        <v>132</v>
      </c>
      <c r="D533" s="37">
        <v>926</v>
      </c>
      <c r="E533" s="132" t="s">
        <v>45</v>
      </c>
      <c r="F533" s="132" t="s">
        <v>22</v>
      </c>
      <c r="G533" s="81">
        <v>5250000000</v>
      </c>
      <c r="H533" s="86"/>
      <c r="I533" s="130">
        <f t="shared" si="65"/>
        <v>10678000</v>
      </c>
      <c r="J533" s="130">
        <f t="shared" si="67"/>
        <v>11731700</v>
      </c>
      <c r="K533" s="76">
        <f t="shared" si="67"/>
        <v>-1053700</v>
      </c>
      <c r="L533" s="76">
        <f t="shared" si="67"/>
        <v>0</v>
      </c>
      <c r="M533" s="131">
        <f t="shared" si="67"/>
        <v>0</v>
      </c>
      <c r="ALL533"/>
      <c r="ALM533"/>
      <c r="ALN533"/>
      <c r="ALO533"/>
      <c r="ALP533"/>
      <c r="ALQ533"/>
      <c r="ALR533"/>
      <c r="ALS533"/>
      <c r="ALT533"/>
      <c r="ALU533"/>
      <c r="ALV533"/>
      <c r="ALW533"/>
      <c r="ALX533"/>
      <c r="ALY533"/>
      <c r="ALZ533"/>
      <c r="AMA533"/>
      <c r="AMB533"/>
      <c r="AMC533"/>
      <c r="AMD533"/>
      <c r="AME533"/>
      <c r="AMF533"/>
      <c r="AMG533"/>
      <c r="AMH533"/>
      <c r="AMI533"/>
      <c r="AMJ533"/>
    </row>
    <row r="534" spans="2:1024" s="101" customFormat="1" ht="37.5">
      <c r="B534" s="111"/>
      <c r="C534" s="90" t="s">
        <v>128</v>
      </c>
      <c r="D534" s="37">
        <v>926</v>
      </c>
      <c r="E534" s="132" t="s">
        <v>45</v>
      </c>
      <c r="F534" s="132" t="s">
        <v>22</v>
      </c>
      <c r="G534" s="81">
        <v>5250000590</v>
      </c>
      <c r="H534" s="86"/>
      <c r="I534" s="130">
        <f t="shared" si="65"/>
        <v>10678000</v>
      </c>
      <c r="J534" s="130">
        <f>J535+J536+J537</f>
        <v>11731700</v>
      </c>
      <c r="K534" s="76">
        <f>K535+K536+K537</f>
        <v>-1053700</v>
      </c>
      <c r="L534" s="76">
        <f>L535+L536+L537</f>
        <v>0</v>
      </c>
      <c r="M534" s="131">
        <f>M535+M536+M537</f>
        <v>0</v>
      </c>
      <c r="ALL534"/>
      <c r="ALM534"/>
      <c r="ALN534"/>
      <c r="ALO534"/>
      <c r="ALP534"/>
      <c r="ALQ534"/>
      <c r="ALR534"/>
      <c r="ALS534"/>
      <c r="ALT534"/>
      <c r="ALU534"/>
      <c r="ALV534"/>
      <c r="ALW534"/>
      <c r="ALX534"/>
      <c r="ALY534"/>
      <c r="ALZ534"/>
      <c r="AMA534"/>
      <c r="AMB534"/>
      <c r="AMC534"/>
      <c r="AMD534"/>
      <c r="AME534"/>
      <c r="AMF534"/>
      <c r="AMG534"/>
      <c r="AMH534"/>
      <c r="AMI534"/>
      <c r="AMJ534"/>
    </row>
    <row r="535" spans="2:1024" s="101" customFormat="1" ht="75">
      <c r="B535" s="111"/>
      <c r="C535" s="37" t="s">
        <v>98</v>
      </c>
      <c r="D535" s="37">
        <v>926</v>
      </c>
      <c r="E535" s="132" t="s">
        <v>45</v>
      </c>
      <c r="F535" s="132" t="s">
        <v>22</v>
      </c>
      <c r="G535" s="81">
        <v>5250000590</v>
      </c>
      <c r="H535" s="86">
        <v>100</v>
      </c>
      <c r="I535" s="130">
        <f t="shared" si="65"/>
        <v>9663400</v>
      </c>
      <c r="J535" s="130">
        <v>8793700</v>
      </c>
      <c r="K535" s="76">
        <v>869700</v>
      </c>
      <c r="L535" s="76"/>
      <c r="M535" s="131"/>
      <c r="ALL535"/>
      <c r="ALM535"/>
      <c r="ALN535"/>
      <c r="ALO535"/>
      <c r="ALP535"/>
      <c r="ALQ535"/>
      <c r="ALR535"/>
      <c r="ALS535"/>
      <c r="ALT535"/>
      <c r="ALU535"/>
      <c r="ALV535"/>
      <c r="ALW535"/>
      <c r="ALX535"/>
      <c r="ALY535"/>
      <c r="ALZ535"/>
      <c r="AMA535"/>
      <c r="AMB535"/>
      <c r="AMC535"/>
      <c r="AMD535"/>
      <c r="AME535"/>
      <c r="AMF535"/>
      <c r="AMG535"/>
      <c r="AMH535"/>
      <c r="AMI535"/>
      <c r="AMJ535"/>
    </row>
    <row r="536" spans="2:1024" s="101" customFormat="1" ht="37.5">
      <c r="B536" s="111"/>
      <c r="C536" s="37" t="s">
        <v>101</v>
      </c>
      <c r="D536" s="37">
        <v>926</v>
      </c>
      <c r="E536" s="132" t="s">
        <v>45</v>
      </c>
      <c r="F536" s="132" t="s">
        <v>22</v>
      </c>
      <c r="G536" s="81">
        <v>5250000590</v>
      </c>
      <c r="H536" s="86">
        <v>200</v>
      </c>
      <c r="I536" s="130">
        <f t="shared" si="65"/>
        <v>994600</v>
      </c>
      <c r="J536" s="130">
        <v>2921200</v>
      </c>
      <c r="K536" s="76">
        <v>-1926600</v>
      </c>
      <c r="L536" s="76"/>
      <c r="M536" s="131"/>
      <c r="ALL536"/>
      <c r="ALM536"/>
      <c r="ALN536"/>
      <c r="ALO536"/>
      <c r="ALP536"/>
      <c r="ALQ536"/>
      <c r="ALR536"/>
      <c r="ALS536"/>
      <c r="ALT536"/>
      <c r="ALU536"/>
      <c r="ALV536"/>
      <c r="ALW536"/>
      <c r="ALX536"/>
      <c r="ALY536"/>
      <c r="ALZ536"/>
      <c r="AMA536"/>
      <c r="AMB536"/>
      <c r="AMC536"/>
      <c r="AMD536"/>
      <c r="AME536"/>
      <c r="AMF536"/>
      <c r="AMG536"/>
      <c r="AMH536"/>
      <c r="AMI536"/>
      <c r="AMJ536"/>
    </row>
    <row r="537" spans="2:1024" s="101" customFormat="1">
      <c r="B537" s="111"/>
      <c r="C537" s="37" t="s">
        <v>104</v>
      </c>
      <c r="D537" s="37">
        <v>926</v>
      </c>
      <c r="E537" s="132" t="s">
        <v>45</v>
      </c>
      <c r="F537" s="132" t="s">
        <v>22</v>
      </c>
      <c r="G537" s="81">
        <v>5250000590</v>
      </c>
      <c r="H537" s="86">
        <v>800</v>
      </c>
      <c r="I537" s="130">
        <f t="shared" si="65"/>
        <v>20000</v>
      </c>
      <c r="J537" s="130">
        <v>16800</v>
      </c>
      <c r="K537" s="76">
        <v>3200</v>
      </c>
      <c r="L537" s="76"/>
      <c r="M537" s="131"/>
      <c r="ALL537"/>
      <c r="ALM537"/>
      <c r="ALN537"/>
      <c r="ALO537"/>
      <c r="ALP537"/>
      <c r="ALQ537"/>
      <c r="ALR537"/>
      <c r="ALS537"/>
      <c r="ALT537"/>
      <c r="ALU537"/>
      <c r="ALV537"/>
      <c r="ALW537"/>
      <c r="ALX537"/>
      <c r="ALY537"/>
      <c r="ALZ537"/>
      <c r="AMA537"/>
      <c r="AMB537"/>
      <c r="AMC537"/>
      <c r="AMD537"/>
      <c r="AME537"/>
      <c r="AMF537"/>
      <c r="AMG537"/>
      <c r="AMH537"/>
      <c r="AMI537"/>
      <c r="AMJ537"/>
    </row>
    <row r="538" spans="2:1024" s="101" customFormat="1" ht="56.25">
      <c r="B538" s="111"/>
      <c r="C538" s="37" t="s">
        <v>268</v>
      </c>
      <c r="D538" s="37">
        <v>926</v>
      </c>
      <c r="E538" s="132" t="s">
        <v>45</v>
      </c>
      <c r="F538" s="132" t="s">
        <v>22</v>
      </c>
      <c r="G538" s="81">
        <v>6700000000</v>
      </c>
      <c r="H538" s="86"/>
      <c r="I538" s="130">
        <f t="shared" si="65"/>
        <v>215500</v>
      </c>
      <c r="J538" s="130">
        <v>0</v>
      </c>
      <c r="K538" s="76">
        <f>K539</f>
        <v>215500</v>
      </c>
      <c r="L538" s="76"/>
      <c r="M538" s="131"/>
      <c r="ALL538"/>
      <c r="ALM538"/>
      <c r="ALN538"/>
      <c r="ALO538"/>
      <c r="ALP538"/>
      <c r="ALQ538"/>
      <c r="ALR538"/>
      <c r="ALS538"/>
      <c r="ALT538"/>
      <c r="ALU538"/>
      <c r="ALV538"/>
      <c r="ALW538"/>
      <c r="ALX538"/>
      <c r="ALY538"/>
      <c r="ALZ538"/>
      <c r="AMA538"/>
      <c r="AMB538"/>
      <c r="AMC538"/>
      <c r="AMD538"/>
      <c r="AME538"/>
      <c r="AMF538"/>
      <c r="AMG538"/>
      <c r="AMH538"/>
      <c r="AMI538"/>
      <c r="AMJ538"/>
    </row>
    <row r="539" spans="2:1024" s="101" customFormat="1" ht="37.5">
      <c r="B539" s="111"/>
      <c r="C539" s="37" t="s">
        <v>269</v>
      </c>
      <c r="D539" s="37">
        <v>926</v>
      </c>
      <c r="E539" s="132" t="s">
        <v>45</v>
      </c>
      <c r="F539" s="132" t="s">
        <v>22</v>
      </c>
      <c r="G539" s="81">
        <v>6710000000</v>
      </c>
      <c r="H539" s="86"/>
      <c r="I539" s="130">
        <f t="shared" si="65"/>
        <v>215500</v>
      </c>
      <c r="J539" s="130">
        <v>0</v>
      </c>
      <c r="K539" s="76">
        <f>K540</f>
        <v>215500</v>
      </c>
      <c r="L539" s="76"/>
      <c r="M539" s="131"/>
      <c r="ALL539"/>
      <c r="ALM539"/>
      <c r="ALN539"/>
      <c r="ALO539"/>
      <c r="ALP539"/>
      <c r="ALQ539"/>
      <c r="ALR539"/>
      <c r="ALS539"/>
      <c r="ALT539"/>
      <c r="ALU539"/>
      <c r="ALV539"/>
      <c r="ALW539"/>
      <c r="ALX539"/>
      <c r="ALY539"/>
      <c r="ALZ539"/>
      <c r="AMA539"/>
      <c r="AMB539"/>
      <c r="AMC539"/>
      <c r="AMD539"/>
      <c r="AME539"/>
      <c r="AMF539"/>
      <c r="AMG539"/>
      <c r="AMH539"/>
      <c r="AMI539"/>
      <c r="AMJ539"/>
    </row>
    <row r="540" spans="2:1024" s="101" customFormat="1">
      <c r="B540" s="111"/>
      <c r="C540" s="37" t="s">
        <v>270</v>
      </c>
      <c r="D540" s="37"/>
      <c r="E540" s="132"/>
      <c r="F540" s="132"/>
      <c r="G540" s="81">
        <v>6710010220</v>
      </c>
      <c r="H540" s="86"/>
      <c r="I540" s="130">
        <f t="shared" si="65"/>
        <v>215500</v>
      </c>
      <c r="J540" s="130">
        <v>0</v>
      </c>
      <c r="K540" s="76">
        <f>K541</f>
        <v>215500</v>
      </c>
      <c r="L540" s="76"/>
      <c r="M540" s="131"/>
      <c r="ALL540"/>
      <c r="ALM540"/>
      <c r="ALN540"/>
      <c r="ALO540"/>
      <c r="ALP540"/>
      <c r="ALQ540"/>
      <c r="ALR540"/>
      <c r="ALS540"/>
      <c r="ALT540"/>
      <c r="ALU540"/>
      <c r="ALV540"/>
      <c r="ALW540"/>
      <c r="ALX540"/>
      <c r="ALY540"/>
      <c r="ALZ540"/>
      <c r="AMA540"/>
      <c r="AMB540"/>
      <c r="AMC540"/>
      <c r="AMD540"/>
      <c r="AME540"/>
      <c r="AMF540"/>
      <c r="AMG540"/>
      <c r="AMH540"/>
      <c r="AMI540"/>
      <c r="AMJ540"/>
    </row>
    <row r="541" spans="2:1024" s="101" customFormat="1" ht="37.5">
      <c r="B541" s="111"/>
      <c r="C541" s="37" t="s">
        <v>101</v>
      </c>
      <c r="D541" s="37">
        <v>926</v>
      </c>
      <c r="E541" s="132" t="s">
        <v>45</v>
      </c>
      <c r="F541" s="132" t="s">
        <v>22</v>
      </c>
      <c r="G541" s="81">
        <v>6710010220</v>
      </c>
      <c r="H541" s="86">
        <v>200</v>
      </c>
      <c r="I541" s="130">
        <f t="shared" si="65"/>
        <v>215500</v>
      </c>
      <c r="J541" s="130">
        <v>0</v>
      </c>
      <c r="K541" s="76">
        <v>215500</v>
      </c>
      <c r="L541" s="76"/>
      <c r="M541" s="131"/>
      <c r="ALL541"/>
      <c r="ALM541"/>
      <c r="ALN541"/>
      <c r="ALO541"/>
      <c r="ALP541"/>
      <c r="ALQ541"/>
      <c r="ALR541"/>
      <c r="ALS541"/>
      <c r="ALT541"/>
      <c r="ALU541"/>
      <c r="ALV541"/>
      <c r="ALW541"/>
      <c r="ALX541"/>
      <c r="ALY541"/>
      <c r="ALZ541"/>
      <c r="AMA541"/>
      <c r="AMB541"/>
      <c r="AMC541"/>
      <c r="AMD541"/>
      <c r="AME541"/>
      <c r="AMF541"/>
      <c r="AMG541"/>
      <c r="AMH541"/>
      <c r="AMI541"/>
      <c r="AMJ541"/>
    </row>
    <row r="542" spans="2:1024" s="101" customFormat="1" ht="112.5">
      <c r="B542" s="111"/>
      <c r="C542" s="37" t="s">
        <v>372</v>
      </c>
      <c r="D542" s="37">
        <v>926</v>
      </c>
      <c r="E542" s="132" t="s">
        <v>45</v>
      </c>
      <c r="F542" s="132" t="s">
        <v>22</v>
      </c>
      <c r="G542" s="81">
        <v>6900000000</v>
      </c>
      <c r="H542" s="86"/>
      <c r="I542" s="130">
        <f t="shared" si="65"/>
        <v>578600</v>
      </c>
      <c r="J542" s="130">
        <f t="shared" ref="J542:M544" si="68">J543</f>
        <v>867600</v>
      </c>
      <c r="K542" s="76">
        <f t="shared" si="68"/>
        <v>-289000</v>
      </c>
      <c r="L542" s="76">
        <f t="shared" si="68"/>
        <v>0</v>
      </c>
      <c r="M542" s="131">
        <f t="shared" si="68"/>
        <v>0</v>
      </c>
      <c r="ALL542"/>
      <c r="ALM542"/>
      <c r="ALN542"/>
      <c r="ALO542"/>
      <c r="ALP542"/>
      <c r="ALQ542"/>
      <c r="ALR542"/>
      <c r="ALS542"/>
      <c r="ALT542"/>
      <c r="ALU542"/>
      <c r="ALV542"/>
      <c r="ALW542"/>
      <c r="ALX542"/>
      <c r="ALY542"/>
      <c r="ALZ542"/>
      <c r="AMA542"/>
      <c r="AMB542"/>
      <c r="AMC542"/>
      <c r="AMD542"/>
      <c r="AME542"/>
      <c r="AMF542"/>
      <c r="AMG542"/>
      <c r="AMH542"/>
      <c r="AMI542"/>
      <c r="AMJ542"/>
    </row>
    <row r="543" spans="2:1024" s="101" customFormat="1" ht="37.5">
      <c r="B543" s="111"/>
      <c r="C543" s="37" t="s">
        <v>279</v>
      </c>
      <c r="D543" s="37">
        <v>926</v>
      </c>
      <c r="E543" s="132" t="s">
        <v>45</v>
      </c>
      <c r="F543" s="132" t="s">
        <v>22</v>
      </c>
      <c r="G543" s="81">
        <v>6910000000</v>
      </c>
      <c r="H543" s="86"/>
      <c r="I543" s="130">
        <f t="shared" si="65"/>
        <v>578600</v>
      </c>
      <c r="J543" s="130">
        <f t="shared" si="68"/>
        <v>867600</v>
      </c>
      <c r="K543" s="76">
        <f t="shared" si="68"/>
        <v>-289000</v>
      </c>
      <c r="L543" s="76">
        <f t="shared" si="68"/>
        <v>0</v>
      </c>
      <c r="M543" s="131">
        <f t="shared" si="68"/>
        <v>0</v>
      </c>
      <c r="ALL543"/>
      <c r="ALM543"/>
      <c r="ALN543"/>
      <c r="ALO543"/>
      <c r="ALP543"/>
      <c r="ALQ543"/>
      <c r="ALR543"/>
      <c r="ALS543"/>
      <c r="ALT543"/>
      <c r="ALU543"/>
      <c r="ALV543"/>
      <c r="ALW543"/>
      <c r="ALX543"/>
      <c r="ALY543"/>
      <c r="ALZ543"/>
      <c r="AMA543"/>
      <c r="AMB543"/>
      <c r="AMC543"/>
      <c r="AMD543"/>
      <c r="AME543"/>
      <c r="AMF543"/>
      <c r="AMG543"/>
      <c r="AMH543"/>
      <c r="AMI543"/>
      <c r="AMJ543"/>
    </row>
    <row r="544" spans="2:1024" s="101" customFormat="1" ht="112.5">
      <c r="B544" s="111"/>
      <c r="C544" s="37" t="s">
        <v>373</v>
      </c>
      <c r="D544" s="37">
        <v>926</v>
      </c>
      <c r="E544" s="132" t="s">
        <v>45</v>
      </c>
      <c r="F544" s="132" t="s">
        <v>22</v>
      </c>
      <c r="G544" s="81">
        <v>6910010500</v>
      </c>
      <c r="H544" s="86"/>
      <c r="I544" s="130">
        <f t="shared" si="65"/>
        <v>578600</v>
      </c>
      <c r="J544" s="130">
        <f t="shared" si="68"/>
        <v>867600</v>
      </c>
      <c r="K544" s="76">
        <f t="shared" si="68"/>
        <v>-289000</v>
      </c>
      <c r="L544" s="76">
        <f t="shared" si="68"/>
        <v>0</v>
      </c>
      <c r="M544" s="131">
        <f t="shared" si="68"/>
        <v>0</v>
      </c>
      <c r="ALL544"/>
      <c r="ALM544"/>
      <c r="ALN544"/>
      <c r="ALO544"/>
      <c r="ALP544"/>
      <c r="ALQ544"/>
      <c r="ALR544"/>
      <c r="ALS544"/>
      <c r="ALT544"/>
      <c r="ALU544"/>
      <c r="ALV544"/>
      <c r="ALW544"/>
      <c r="ALX544"/>
      <c r="ALY544"/>
      <c r="ALZ544"/>
      <c r="AMA544"/>
      <c r="AMB544"/>
      <c r="AMC544"/>
      <c r="AMD544"/>
      <c r="AME544"/>
      <c r="AMF544"/>
      <c r="AMG544"/>
      <c r="AMH544"/>
      <c r="AMI544"/>
      <c r="AMJ544"/>
    </row>
    <row r="545" spans="2:1024" s="101" customFormat="1" ht="37.5">
      <c r="B545" s="111"/>
      <c r="C545" s="37" t="s">
        <v>101</v>
      </c>
      <c r="D545" s="37">
        <v>926</v>
      </c>
      <c r="E545" s="132" t="s">
        <v>45</v>
      </c>
      <c r="F545" s="132" t="s">
        <v>22</v>
      </c>
      <c r="G545" s="81">
        <v>6910010500</v>
      </c>
      <c r="H545" s="86">
        <v>200</v>
      </c>
      <c r="I545" s="130">
        <f t="shared" si="65"/>
        <v>578600</v>
      </c>
      <c r="J545" s="130">
        <v>867600</v>
      </c>
      <c r="K545" s="76">
        <v>-289000</v>
      </c>
      <c r="L545" s="76"/>
      <c r="M545" s="131"/>
      <c r="ALL545"/>
      <c r="ALM545"/>
      <c r="ALN545"/>
      <c r="ALO545"/>
      <c r="ALP545"/>
      <c r="ALQ545"/>
      <c r="ALR545"/>
      <c r="ALS545"/>
      <c r="ALT545"/>
      <c r="ALU545"/>
      <c r="ALV545"/>
      <c r="ALW545"/>
      <c r="ALX545"/>
      <c r="ALY545"/>
      <c r="ALZ545"/>
      <c r="AMA545"/>
      <c r="AMB545"/>
      <c r="AMC545"/>
      <c r="AMD545"/>
      <c r="AME545"/>
      <c r="AMF545"/>
      <c r="AMG545"/>
      <c r="AMH545"/>
      <c r="AMI545"/>
      <c r="AMJ545"/>
    </row>
    <row r="546" spans="2:1024" s="101" customFormat="1" ht="31.9" customHeight="1">
      <c r="B546" s="111"/>
      <c r="C546" s="37" t="s">
        <v>292</v>
      </c>
      <c r="D546" s="37">
        <v>926</v>
      </c>
      <c r="E546" s="132" t="s">
        <v>45</v>
      </c>
      <c r="F546" s="132" t="s">
        <v>22</v>
      </c>
      <c r="G546" s="81">
        <v>7100000000</v>
      </c>
      <c r="H546" s="86"/>
      <c r="I546" s="130">
        <f t="shared" si="65"/>
        <v>140300</v>
      </c>
      <c r="J546" s="130">
        <f t="shared" ref="J546:M548" si="69">J547</f>
        <v>255000</v>
      </c>
      <c r="K546" s="76">
        <f t="shared" si="69"/>
        <v>-114700</v>
      </c>
      <c r="L546" s="76">
        <f t="shared" si="69"/>
        <v>0</v>
      </c>
      <c r="M546" s="131">
        <f t="shared" si="69"/>
        <v>0</v>
      </c>
      <c r="ALL546"/>
      <c r="ALM546"/>
      <c r="ALN546"/>
      <c r="ALO546"/>
      <c r="ALP546"/>
      <c r="ALQ546"/>
      <c r="ALR546"/>
      <c r="ALS546"/>
      <c r="ALT546"/>
      <c r="ALU546"/>
      <c r="ALV546"/>
      <c r="ALW546"/>
      <c r="ALX546"/>
      <c r="ALY546"/>
      <c r="ALZ546"/>
      <c r="AMA546"/>
      <c r="AMB546"/>
      <c r="AMC546"/>
      <c r="AMD546"/>
      <c r="AME546"/>
      <c r="AMF546"/>
      <c r="AMG546"/>
      <c r="AMH546"/>
      <c r="AMI546"/>
      <c r="AMJ546"/>
    </row>
    <row r="547" spans="2:1024" s="101" customFormat="1" ht="56.25">
      <c r="B547" s="111"/>
      <c r="C547" s="37" t="s">
        <v>293</v>
      </c>
      <c r="D547" s="37">
        <v>926</v>
      </c>
      <c r="E547" s="132" t="s">
        <v>45</v>
      </c>
      <c r="F547" s="132" t="s">
        <v>22</v>
      </c>
      <c r="G547" s="81">
        <v>7110000000</v>
      </c>
      <c r="H547" s="86"/>
      <c r="I547" s="130">
        <f t="shared" si="65"/>
        <v>140300</v>
      </c>
      <c r="J547" s="130">
        <f t="shared" si="69"/>
        <v>255000</v>
      </c>
      <c r="K547" s="76">
        <f t="shared" si="69"/>
        <v>-114700</v>
      </c>
      <c r="L547" s="76">
        <f t="shared" si="69"/>
        <v>0</v>
      </c>
      <c r="M547" s="131">
        <f t="shared" si="69"/>
        <v>0</v>
      </c>
      <c r="ALL547"/>
      <c r="ALM547"/>
      <c r="ALN547"/>
      <c r="ALO547"/>
      <c r="ALP547"/>
      <c r="ALQ547"/>
      <c r="ALR547"/>
      <c r="ALS547"/>
      <c r="ALT547"/>
      <c r="ALU547"/>
      <c r="ALV547"/>
      <c r="ALW547"/>
      <c r="ALX547"/>
      <c r="ALY547"/>
      <c r="ALZ547"/>
      <c r="AMA547"/>
      <c r="AMB547"/>
      <c r="AMC547"/>
      <c r="AMD547"/>
      <c r="AME547"/>
      <c r="AMF547"/>
      <c r="AMG547"/>
      <c r="AMH547"/>
      <c r="AMI547"/>
      <c r="AMJ547"/>
    </row>
    <row r="548" spans="2:1024" s="101" customFormat="1" ht="37.5">
      <c r="B548" s="111"/>
      <c r="C548" s="37" t="s">
        <v>294</v>
      </c>
      <c r="D548" s="37">
        <v>926</v>
      </c>
      <c r="E548" s="132" t="s">
        <v>45</v>
      </c>
      <c r="F548" s="132" t="s">
        <v>22</v>
      </c>
      <c r="G548" s="81">
        <v>7110010610</v>
      </c>
      <c r="H548" s="86"/>
      <c r="I548" s="130">
        <f t="shared" si="65"/>
        <v>140300</v>
      </c>
      <c r="J548" s="130">
        <f t="shared" si="69"/>
        <v>255000</v>
      </c>
      <c r="K548" s="76">
        <f t="shared" si="69"/>
        <v>-114700</v>
      </c>
      <c r="L548" s="76">
        <f t="shared" si="69"/>
        <v>0</v>
      </c>
      <c r="M548" s="131">
        <f t="shared" si="69"/>
        <v>0</v>
      </c>
      <c r="ALL548"/>
      <c r="ALM548"/>
      <c r="ALN548"/>
      <c r="ALO548"/>
      <c r="ALP548"/>
      <c r="ALQ548"/>
      <c r="ALR548"/>
      <c r="ALS548"/>
      <c r="ALT548"/>
      <c r="ALU548"/>
      <c r="ALV548"/>
      <c r="ALW548"/>
      <c r="ALX548"/>
      <c r="ALY548"/>
      <c r="ALZ548"/>
      <c r="AMA548"/>
      <c r="AMB548"/>
      <c r="AMC548"/>
      <c r="AMD548"/>
      <c r="AME548"/>
      <c r="AMF548"/>
      <c r="AMG548"/>
      <c r="AMH548"/>
      <c r="AMI548"/>
      <c r="AMJ548"/>
    </row>
    <row r="549" spans="2:1024" s="101" customFormat="1" ht="37.5">
      <c r="B549" s="111"/>
      <c r="C549" s="37" t="s">
        <v>101</v>
      </c>
      <c r="D549" s="37">
        <v>926</v>
      </c>
      <c r="E549" s="132" t="s">
        <v>45</v>
      </c>
      <c r="F549" s="132" t="s">
        <v>22</v>
      </c>
      <c r="G549" s="81">
        <v>7110010610</v>
      </c>
      <c r="H549" s="86">
        <v>200</v>
      </c>
      <c r="I549" s="130">
        <f t="shared" si="65"/>
        <v>140300</v>
      </c>
      <c r="J549" s="130">
        <v>255000</v>
      </c>
      <c r="K549" s="76">
        <v>-114700</v>
      </c>
      <c r="L549" s="76"/>
      <c r="M549" s="131"/>
      <c r="ALL549"/>
      <c r="ALM549"/>
      <c r="ALN549"/>
      <c r="ALO549"/>
      <c r="ALP549"/>
      <c r="ALQ549"/>
      <c r="ALR549"/>
      <c r="ALS549"/>
      <c r="ALT549"/>
      <c r="ALU549"/>
      <c r="ALV549"/>
      <c r="ALW549"/>
      <c r="ALX549"/>
      <c r="ALY549"/>
      <c r="ALZ549"/>
      <c r="AMA549"/>
      <c r="AMB549"/>
      <c r="AMC549"/>
      <c r="AMD549"/>
      <c r="AME549"/>
      <c r="AMF549"/>
      <c r="AMG549"/>
      <c r="AMH549"/>
      <c r="AMI549"/>
      <c r="AMJ549"/>
    </row>
    <row r="550" spans="2:1024" s="110" customFormat="1" ht="56.25">
      <c r="B550" s="27" t="s">
        <v>79</v>
      </c>
      <c r="C550" s="28" t="s">
        <v>374</v>
      </c>
      <c r="D550" s="28">
        <v>929</v>
      </c>
      <c r="E550" s="136"/>
      <c r="F550" s="136"/>
      <c r="G550" s="87"/>
      <c r="H550" s="88"/>
      <c r="I550" s="125">
        <f t="shared" si="65"/>
        <v>159058900</v>
      </c>
      <c r="J550" s="125">
        <f>J557+J551</f>
        <v>162620200</v>
      </c>
      <c r="K550" s="74">
        <f>K557+K551</f>
        <v>-3561300</v>
      </c>
      <c r="L550" s="74">
        <f>L557+L551</f>
        <v>0</v>
      </c>
      <c r="M550" s="126">
        <f>M557+M551</f>
        <v>0</v>
      </c>
      <c r="ALL550" s="40"/>
      <c r="ALM550" s="40"/>
      <c r="ALN550" s="40"/>
      <c r="ALO550" s="40"/>
      <c r="ALP550" s="40"/>
      <c r="ALQ550" s="40"/>
      <c r="ALR550" s="40"/>
      <c r="ALS550" s="40"/>
      <c r="ALT550" s="40"/>
      <c r="ALU550" s="40"/>
      <c r="ALV550" s="40"/>
      <c r="ALW550" s="40"/>
      <c r="ALX550" s="40"/>
      <c r="ALY550" s="40"/>
      <c r="ALZ550" s="40"/>
      <c r="AMA550" s="40"/>
      <c r="AMB550" s="40"/>
      <c r="AMC550" s="40"/>
      <c r="AMD550" s="40"/>
      <c r="AME550" s="40"/>
      <c r="AMF550" s="40"/>
      <c r="AMG550" s="40"/>
      <c r="AMH550" s="40"/>
      <c r="AMI550" s="40"/>
      <c r="AMJ550"/>
    </row>
    <row r="551" spans="2:1024" s="110" customFormat="1">
      <c r="B551" s="27"/>
      <c r="C551" s="37" t="s">
        <v>14</v>
      </c>
      <c r="D551" s="37">
        <v>929</v>
      </c>
      <c r="E551" s="132" t="s">
        <v>15</v>
      </c>
      <c r="F551" s="132" t="s">
        <v>81</v>
      </c>
      <c r="G551" s="81"/>
      <c r="H551" s="82"/>
      <c r="I551" s="130">
        <f t="shared" si="65"/>
        <v>238400</v>
      </c>
      <c r="J551" s="130">
        <f t="shared" ref="J551:M555" si="70">J552</f>
        <v>423000</v>
      </c>
      <c r="K551" s="76">
        <f t="shared" si="70"/>
        <v>-184600</v>
      </c>
      <c r="L551" s="76">
        <f t="shared" si="70"/>
        <v>0</v>
      </c>
      <c r="M551" s="131">
        <f t="shared" si="70"/>
        <v>0</v>
      </c>
      <c r="ALL551"/>
      <c r="ALM551"/>
      <c r="ALN551"/>
      <c r="ALO551"/>
      <c r="ALP551"/>
      <c r="ALQ551"/>
      <c r="ALR551"/>
      <c r="ALS551"/>
      <c r="ALT551"/>
      <c r="ALU551"/>
      <c r="ALV551"/>
      <c r="ALW551"/>
      <c r="ALX551"/>
      <c r="ALY551"/>
      <c r="ALZ551"/>
      <c r="AMA551"/>
      <c r="AMB551"/>
      <c r="AMC551"/>
      <c r="AMD551"/>
      <c r="AME551"/>
      <c r="AMF551"/>
      <c r="AMG551"/>
      <c r="AMH551"/>
      <c r="AMI551"/>
      <c r="AMJ551"/>
    </row>
    <row r="552" spans="2:1024" s="110" customFormat="1">
      <c r="B552" s="27"/>
      <c r="C552" s="37" t="s">
        <v>30</v>
      </c>
      <c r="D552" s="37">
        <v>929</v>
      </c>
      <c r="E552" s="132" t="s">
        <v>15</v>
      </c>
      <c r="F552" s="132" t="s">
        <v>31</v>
      </c>
      <c r="G552" s="81"/>
      <c r="H552" s="82"/>
      <c r="I552" s="130">
        <f t="shared" si="65"/>
        <v>238400</v>
      </c>
      <c r="J552" s="130">
        <f t="shared" si="70"/>
        <v>423000</v>
      </c>
      <c r="K552" s="76">
        <f t="shared" si="70"/>
        <v>-184600</v>
      </c>
      <c r="L552" s="76">
        <f t="shared" si="70"/>
        <v>0</v>
      </c>
      <c r="M552" s="131">
        <f t="shared" si="70"/>
        <v>0</v>
      </c>
      <c r="ALL552"/>
      <c r="ALM552"/>
      <c r="ALN552"/>
      <c r="ALO552"/>
      <c r="ALP552"/>
      <c r="ALQ552"/>
      <c r="ALR552"/>
      <c r="ALS552"/>
      <c r="ALT552"/>
      <c r="ALU552"/>
      <c r="ALV552"/>
      <c r="ALW552"/>
      <c r="ALX552"/>
      <c r="ALY552"/>
      <c r="ALZ552"/>
      <c r="AMA552"/>
      <c r="AMB552"/>
      <c r="AMC552"/>
      <c r="AMD552"/>
      <c r="AME552"/>
      <c r="AMF552"/>
      <c r="AMG552"/>
      <c r="AMH552"/>
      <c r="AMI552"/>
      <c r="AMJ552"/>
    </row>
    <row r="553" spans="2:1024" s="110" customFormat="1" ht="37.5">
      <c r="B553" s="27"/>
      <c r="C553" s="37" t="s">
        <v>95</v>
      </c>
      <c r="D553" s="37">
        <v>929</v>
      </c>
      <c r="E553" s="132" t="s">
        <v>15</v>
      </c>
      <c r="F553" s="132" t="s">
        <v>31</v>
      </c>
      <c r="G553" s="81">
        <v>5000000000</v>
      </c>
      <c r="H553" s="82"/>
      <c r="I553" s="130">
        <f t="shared" si="65"/>
        <v>238400</v>
      </c>
      <c r="J553" s="130">
        <f t="shared" si="70"/>
        <v>423000</v>
      </c>
      <c r="K553" s="76">
        <f t="shared" si="70"/>
        <v>-184600</v>
      </c>
      <c r="L553" s="76">
        <f t="shared" si="70"/>
        <v>0</v>
      </c>
      <c r="M553" s="131">
        <f t="shared" si="70"/>
        <v>0</v>
      </c>
      <c r="ALL553"/>
      <c r="ALM553"/>
      <c r="ALN553"/>
      <c r="ALO553"/>
      <c r="ALP553"/>
      <c r="ALQ553"/>
      <c r="ALR553"/>
      <c r="ALS553"/>
      <c r="ALT553"/>
      <c r="ALU553"/>
      <c r="ALV553"/>
      <c r="ALW553"/>
      <c r="ALX553"/>
      <c r="ALY553"/>
      <c r="ALZ553"/>
      <c r="AMA553"/>
      <c r="AMB553"/>
      <c r="AMC553"/>
      <c r="AMD553"/>
      <c r="AME553"/>
      <c r="AMF553"/>
      <c r="AMG553"/>
      <c r="AMH553"/>
      <c r="AMI553"/>
      <c r="AMJ553"/>
    </row>
    <row r="554" spans="2:1024" s="110" customFormat="1" ht="37.5">
      <c r="B554" s="27"/>
      <c r="C554" s="37" t="s">
        <v>114</v>
      </c>
      <c r="D554" s="37">
        <v>929</v>
      </c>
      <c r="E554" s="132" t="s">
        <v>15</v>
      </c>
      <c r="F554" s="132" t="s">
        <v>31</v>
      </c>
      <c r="G554" s="81">
        <v>5030000000</v>
      </c>
      <c r="H554" s="82"/>
      <c r="I554" s="130">
        <f t="shared" si="65"/>
        <v>238400</v>
      </c>
      <c r="J554" s="130">
        <f t="shared" si="70"/>
        <v>423000</v>
      </c>
      <c r="K554" s="76">
        <f t="shared" si="70"/>
        <v>-184600</v>
      </c>
      <c r="L554" s="76">
        <f t="shared" si="70"/>
        <v>0</v>
      </c>
      <c r="M554" s="131">
        <f t="shared" si="70"/>
        <v>0</v>
      </c>
      <c r="ALL554"/>
      <c r="ALM554"/>
      <c r="ALN554"/>
      <c r="ALO554"/>
      <c r="ALP554"/>
      <c r="ALQ554"/>
      <c r="ALR554"/>
      <c r="ALS554"/>
      <c r="ALT554"/>
      <c r="ALU554"/>
      <c r="ALV554"/>
      <c r="ALW554"/>
      <c r="ALX554"/>
      <c r="ALY554"/>
      <c r="ALZ554"/>
      <c r="AMA554"/>
      <c r="AMB554"/>
      <c r="AMC554"/>
      <c r="AMD554"/>
      <c r="AME554"/>
      <c r="AMF554"/>
      <c r="AMG554"/>
      <c r="AMH554"/>
      <c r="AMI554"/>
      <c r="AMJ554"/>
    </row>
    <row r="555" spans="2:1024" s="110" customFormat="1" ht="37.5">
      <c r="B555" s="27"/>
      <c r="C555" s="37" t="s">
        <v>115</v>
      </c>
      <c r="D555" s="37">
        <v>929</v>
      </c>
      <c r="E555" s="132" t="s">
        <v>15</v>
      </c>
      <c r="F555" s="132" t="s">
        <v>31</v>
      </c>
      <c r="G555" s="81">
        <v>5030010030</v>
      </c>
      <c r="H555" s="82"/>
      <c r="I555" s="130">
        <f t="shared" si="65"/>
        <v>238400</v>
      </c>
      <c r="J555" s="130">
        <f t="shared" si="70"/>
        <v>423000</v>
      </c>
      <c r="K555" s="76">
        <f t="shared" si="70"/>
        <v>-184600</v>
      </c>
      <c r="L555" s="76">
        <f t="shared" si="70"/>
        <v>0</v>
      </c>
      <c r="M555" s="131">
        <f t="shared" si="70"/>
        <v>0</v>
      </c>
      <c r="ALL555"/>
      <c r="ALM555"/>
      <c r="ALN555"/>
      <c r="ALO555"/>
      <c r="ALP555"/>
      <c r="ALQ555"/>
      <c r="ALR555"/>
      <c r="ALS555"/>
      <c r="ALT555"/>
      <c r="ALU555"/>
      <c r="ALV555"/>
      <c r="ALW555"/>
      <c r="ALX555"/>
      <c r="ALY555"/>
      <c r="ALZ555"/>
      <c r="AMA555"/>
      <c r="AMB555"/>
      <c r="AMC555"/>
      <c r="AMD555"/>
      <c r="AME555"/>
      <c r="AMF555"/>
      <c r="AMG555"/>
      <c r="AMH555"/>
      <c r="AMI555"/>
      <c r="AMJ555"/>
    </row>
    <row r="556" spans="2:1024" s="110" customFormat="1" ht="37.5">
      <c r="B556" s="27"/>
      <c r="C556" s="37" t="s">
        <v>101</v>
      </c>
      <c r="D556" s="37">
        <v>929</v>
      </c>
      <c r="E556" s="132" t="s">
        <v>15</v>
      </c>
      <c r="F556" s="132" t="s">
        <v>31</v>
      </c>
      <c r="G556" s="81">
        <v>5030010030</v>
      </c>
      <c r="H556" s="82" t="s">
        <v>102</v>
      </c>
      <c r="I556" s="130">
        <f t="shared" si="65"/>
        <v>238400</v>
      </c>
      <c r="J556" s="130">
        <v>423000</v>
      </c>
      <c r="K556" s="76">
        <v>-184600</v>
      </c>
      <c r="L556" s="76"/>
      <c r="M556" s="131"/>
      <c r="ALL556"/>
      <c r="ALM556"/>
      <c r="ALN556"/>
      <c r="ALO556"/>
      <c r="ALP556"/>
      <c r="ALQ556"/>
      <c r="ALR556"/>
      <c r="ALS556"/>
      <c r="ALT556"/>
      <c r="ALU556"/>
      <c r="ALV556"/>
      <c r="ALW556"/>
      <c r="ALX556"/>
      <c r="ALY556"/>
      <c r="ALZ556"/>
      <c r="AMA556"/>
      <c r="AMB556"/>
      <c r="AMC556"/>
      <c r="AMD556"/>
      <c r="AME556"/>
      <c r="AMF556"/>
      <c r="AMG556"/>
      <c r="AMH556"/>
      <c r="AMI556"/>
      <c r="AMJ556"/>
    </row>
    <row r="557" spans="2:1024" s="101" customFormat="1">
      <c r="B557" s="27"/>
      <c r="C557" s="37" t="s">
        <v>368</v>
      </c>
      <c r="D557" s="37">
        <v>929</v>
      </c>
      <c r="E557" s="132" t="s">
        <v>28</v>
      </c>
      <c r="F557" s="132" t="s">
        <v>81</v>
      </c>
      <c r="G557" s="81"/>
      <c r="H557" s="82"/>
      <c r="I557" s="130">
        <f t="shared" si="65"/>
        <v>158820500</v>
      </c>
      <c r="J557" s="130">
        <f>J558+J582+J570+J565</f>
        <v>162197200</v>
      </c>
      <c r="K557" s="76">
        <f>K558+K582+K570+K565</f>
        <v>-3376700</v>
      </c>
      <c r="L557" s="76">
        <f>L558+L582+L570+L565</f>
        <v>0</v>
      </c>
      <c r="M557" s="131">
        <f>M558+M582+M570+M565</f>
        <v>0</v>
      </c>
      <c r="ALL557"/>
      <c r="ALM557"/>
      <c r="ALN557"/>
      <c r="ALO557"/>
      <c r="ALP557"/>
      <c r="ALQ557"/>
      <c r="ALR557"/>
      <c r="ALS557"/>
      <c r="ALT557"/>
      <c r="ALU557"/>
      <c r="ALV557"/>
      <c r="ALW557"/>
      <c r="ALX557"/>
      <c r="ALY557"/>
      <c r="ALZ557"/>
      <c r="AMA557"/>
      <c r="AMB557"/>
      <c r="AMC557"/>
      <c r="AMD557"/>
      <c r="AME557"/>
      <c r="AMF557"/>
      <c r="AMG557"/>
      <c r="AMH557"/>
      <c r="AMI557"/>
      <c r="AMJ557"/>
    </row>
    <row r="558" spans="2:1024" s="101" customFormat="1">
      <c r="B558" s="27"/>
      <c r="C558" s="37" t="s">
        <v>369</v>
      </c>
      <c r="D558" s="37">
        <v>929</v>
      </c>
      <c r="E558" s="132" t="s">
        <v>28</v>
      </c>
      <c r="F558" s="132" t="s">
        <v>15</v>
      </c>
      <c r="G558" s="81"/>
      <c r="H558" s="82"/>
      <c r="I558" s="130">
        <f t="shared" si="65"/>
        <v>1760000</v>
      </c>
      <c r="J558" s="130">
        <f t="shared" ref="J558:M561" si="71">J559</f>
        <v>2449500</v>
      </c>
      <c r="K558" s="76">
        <f t="shared" si="71"/>
        <v>-689500</v>
      </c>
      <c r="L558" s="76">
        <f t="shared" si="71"/>
        <v>0</v>
      </c>
      <c r="M558" s="131">
        <f t="shared" si="71"/>
        <v>0</v>
      </c>
      <c r="ALL558"/>
      <c r="ALM558"/>
      <c r="ALN558"/>
      <c r="ALO558"/>
      <c r="ALP558"/>
      <c r="ALQ558"/>
      <c r="ALR558"/>
      <c r="ALS558"/>
      <c r="ALT558"/>
      <c r="ALU558"/>
      <c r="ALV558"/>
      <c r="ALW558"/>
      <c r="ALX558"/>
      <c r="ALY558"/>
      <c r="ALZ558"/>
      <c r="AMA558"/>
      <c r="AMB558"/>
      <c r="AMC558"/>
      <c r="AMD558"/>
      <c r="AME558"/>
      <c r="AMF558"/>
      <c r="AMG558"/>
      <c r="AMH558"/>
      <c r="AMI558"/>
      <c r="AMJ558"/>
    </row>
    <row r="559" spans="2:1024" s="101" customFormat="1" ht="37.5">
      <c r="B559" s="27"/>
      <c r="C559" s="37" t="s">
        <v>215</v>
      </c>
      <c r="D559" s="37">
        <v>929</v>
      </c>
      <c r="E559" s="132" t="s">
        <v>28</v>
      </c>
      <c r="F559" s="132" t="s">
        <v>15</v>
      </c>
      <c r="G559" s="81">
        <v>6100000000</v>
      </c>
      <c r="H559" s="82"/>
      <c r="I559" s="130">
        <f t="shared" si="65"/>
        <v>1760000</v>
      </c>
      <c r="J559" s="130">
        <f t="shared" si="71"/>
        <v>2449500</v>
      </c>
      <c r="K559" s="76">
        <f t="shared" si="71"/>
        <v>-689500</v>
      </c>
      <c r="L559" s="76">
        <f t="shared" si="71"/>
        <v>0</v>
      </c>
      <c r="M559" s="131">
        <f t="shared" si="71"/>
        <v>0</v>
      </c>
      <c r="ALL559"/>
      <c r="ALM559"/>
      <c r="ALN559"/>
      <c r="ALO559"/>
      <c r="ALP559"/>
      <c r="ALQ559"/>
      <c r="ALR559"/>
      <c r="ALS559"/>
      <c r="ALT559"/>
      <c r="ALU559"/>
      <c r="ALV559"/>
      <c r="ALW559"/>
      <c r="ALX559"/>
      <c r="ALY559"/>
      <c r="ALZ559"/>
      <c r="AMA559"/>
      <c r="AMB559"/>
      <c r="AMC559"/>
      <c r="AMD559"/>
      <c r="AME559"/>
      <c r="AMF559"/>
      <c r="AMG559"/>
      <c r="AMH559"/>
      <c r="AMI559"/>
      <c r="AMJ559"/>
    </row>
    <row r="560" spans="2:1024" s="101" customFormat="1">
      <c r="B560" s="27"/>
      <c r="C560" s="37" t="s">
        <v>216</v>
      </c>
      <c r="D560" s="37">
        <v>929</v>
      </c>
      <c r="E560" s="132" t="s">
        <v>28</v>
      </c>
      <c r="F560" s="132" t="s">
        <v>15</v>
      </c>
      <c r="G560" s="81">
        <v>6110000000</v>
      </c>
      <c r="H560" s="82"/>
      <c r="I560" s="130">
        <f t="shared" si="65"/>
        <v>1760000</v>
      </c>
      <c r="J560" s="130">
        <f t="shared" si="71"/>
        <v>2449500</v>
      </c>
      <c r="K560" s="76">
        <f t="shared" si="71"/>
        <v>-689500</v>
      </c>
      <c r="L560" s="76">
        <f t="shared" si="71"/>
        <v>0</v>
      </c>
      <c r="M560" s="131">
        <f t="shared" si="71"/>
        <v>0</v>
      </c>
      <c r="ALL560"/>
      <c r="ALM560"/>
      <c r="ALN560"/>
      <c r="ALO560"/>
      <c r="ALP560"/>
      <c r="ALQ560"/>
      <c r="ALR560"/>
      <c r="ALS560"/>
      <c r="ALT560"/>
      <c r="ALU560"/>
      <c r="ALV560"/>
      <c r="ALW560"/>
      <c r="ALX560"/>
      <c r="ALY560"/>
      <c r="ALZ560"/>
      <c r="AMA560"/>
      <c r="AMB560"/>
      <c r="AMC560"/>
      <c r="AMD560"/>
      <c r="AME560"/>
      <c r="AMF560"/>
      <c r="AMG560"/>
      <c r="AMH560"/>
      <c r="AMI560"/>
      <c r="AMJ560"/>
    </row>
    <row r="561" spans="2:1024" s="101" customFormat="1">
      <c r="B561" s="27"/>
      <c r="C561" s="37" t="s">
        <v>222</v>
      </c>
      <c r="D561" s="37">
        <v>929</v>
      </c>
      <c r="E561" s="132" t="s">
        <v>28</v>
      </c>
      <c r="F561" s="132" t="s">
        <v>15</v>
      </c>
      <c r="G561" s="81">
        <v>6110200000</v>
      </c>
      <c r="H561" s="82"/>
      <c r="I561" s="130">
        <f t="shared" si="65"/>
        <v>1760000</v>
      </c>
      <c r="J561" s="130">
        <f t="shared" si="71"/>
        <v>2449500</v>
      </c>
      <c r="K561" s="76">
        <f t="shared" si="71"/>
        <v>-689500</v>
      </c>
      <c r="L561" s="76">
        <f t="shared" si="71"/>
        <v>0</v>
      </c>
      <c r="M561" s="131">
        <f t="shared" si="71"/>
        <v>0</v>
      </c>
      <c r="ALL561"/>
      <c r="ALM561"/>
      <c r="ALN561"/>
      <c r="ALO561"/>
      <c r="ALP561"/>
      <c r="ALQ561"/>
      <c r="ALR561"/>
      <c r="ALS561"/>
      <c r="ALT561"/>
      <c r="ALU561"/>
      <c r="ALV561"/>
      <c r="ALW561"/>
      <c r="ALX561"/>
      <c r="ALY561"/>
      <c r="ALZ561"/>
      <c r="AMA561"/>
      <c r="AMB561"/>
      <c r="AMC561"/>
      <c r="AMD561"/>
      <c r="AME561"/>
      <c r="AMF561"/>
      <c r="AMG561"/>
      <c r="AMH561"/>
      <c r="AMI561"/>
      <c r="AMJ561"/>
    </row>
    <row r="562" spans="2:1024" s="101" customFormat="1">
      <c r="B562" s="27"/>
      <c r="C562" s="37" t="s">
        <v>222</v>
      </c>
      <c r="D562" s="37">
        <v>929</v>
      </c>
      <c r="E562" s="132" t="s">
        <v>28</v>
      </c>
      <c r="F562" s="132" t="s">
        <v>15</v>
      </c>
      <c r="G562" s="81">
        <v>6110210160</v>
      </c>
      <c r="H562" s="82"/>
      <c r="I562" s="130">
        <f t="shared" si="65"/>
        <v>1760000</v>
      </c>
      <c r="J562" s="130">
        <f>J563+J564</f>
        <v>2449500</v>
      </c>
      <c r="K562" s="76">
        <f>K563+K564</f>
        <v>-689500</v>
      </c>
      <c r="L562" s="76">
        <f>L563+L564</f>
        <v>0</v>
      </c>
      <c r="M562" s="131">
        <f>M563+M564</f>
        <v>0</v>
      </c>
      <c r="ALL562"/>
      <c r="ALM562"/>
      <c r="ALN562"/>
      <c r="ALO562"/>
      <c r="ALP562"/>
      <c r="ALQ562"/>
      <c r="ALR562"/>
      <c r="ALS562"/>
      <c r="ALT562"/>
      <c r="ALU562"/>
      <c r="ALV562"/>
      <c r="ALW562"/>
      <c r="ALX562"/>
      <c r="ALY562"/>
      <c r="ALZ562"/>
      <c r="AMA562"/>
      <c r="AMB562"/>
      <c r="AMC562"/>
      <c r="AMD562"/>
      <c r="AME562"/>
      <c r="AMF562"/>
      <c r="AMG562"/>
      <c r="AMH562"/>
      <c r="AMI562"/>
      <c r="AMJ562"/>
    </row>
    <row r="563" spans="2:1024" s="101" customFormat="1" ht="80.849999999999994" customHeight="1">
      <c r="B563" s="27"/>
      <c r="C563" s="37" t="s">
        <v>98</v>
      </c>
      <c r="D563" s="37">
        <v>929</v>
      </c>
      <c r="E563" s="132" t="s">
        <v>28</v>
      </c>
      <c r="F563" s="132" t="s">
        <v>15</v>
      </c>
      <c r="G563" s="81">
        <v>6110210160</v>
      </c>
      <c r="H563" s="82" t="s">
        <v>99</v>
      </c>
      <c r="I563" s="130">
        <f t="shared" si="65"/>
        <v>1500000</v>
      </c>
      <c r="J563" s="130">
        <v>1500000</v>
      </c>
      <c r="K563" s="76">
        <v>0</v>
      </c>
      <c r="L563" s="76"/>
      <c r="M563" s="131"/>
      <c r="ALL563"/>
      <c r="ALM563"/>
      <c r="ALN563"/>
      <c r="ALO563"/>
      <c r="ALP563"/>
      <c r="ALQ563"/>
      <c r="ALR563"/>
      <c r="ALS563"/>
      <c r="ALT563"/>
      <c r="ALU563"/>
      <c r="ALV563"/>
      <c r="ALW563"/>
      <c r="ALX563"/>
      <c r="ALY563"/>
      <c r="ALZ563"/>
      <c r="AMA563"/>
      <c r="AMB563"/>
      <c r="AMC563"/>
      <c r="AMD563"/>
      <c r="AME563"/>
      <c r="AMF563"/>
      <c r="AMG563"/>
      <c r="AMH563"/>
      <c r="AMI563"/>
      <c r="AMJ563"/>
    </row>
    <row r="564" spans="2:1024" s="101" customFormat="1" ht="37.5">
      <c r="B564" s="27"/>
      <c r="C564" s="37" t="s">
        <v>101</v>
      </c>
      <c r="D564" s="37">
        <v>929</v>
      </c>
      <c r="E564" s="132" t="s">
        <v>28</v>
      </c>
      <c r="F564" s="132" t="s">
        <v>15</v>
      </c>
      <c r="G564" s="81">
        <v>6110210160</v>
      </c>
      <c r="H564" s="82" t="s">
        <v>102</v>
      </c>
      <c r="I564" s="130">
        <f t="shared" si="65"/>
        <v>260000</v>
      </c>
      <c r="J564" s="130">
        <v>949500</v>
      </c>
      <c r="K564" s="76">
        <v>-689500</v>
      </c>
      <c r="L564" s="76"/>
      <c r="M564" s="131"/>
      <c r="ALL564"/>
      <c r="ALM564"/>
      <c r="ALN564"/>
      <c r="ALO564"/>
      <c r="ALP564"/>
      <c r="ALQ564"/>
      <c r="ALR564"/>
      <c r="ALS564"/>
      <c r="ALT564"/>
      <c r="ALU564"/>
      <c r="ALV564"/>
      <c r="ALW564"/>
      <c r="ALX564"/>
      <c r="ALY564"/>
      <c r="ALZ564"/>
      <c r="AMA564"/>
      <c r="AMB564"/>
      <c r="AMC564"/>
      <c r="AMD564"/>
      <c r="AME564"/>
      <c r="AMF564"/>
      <c r="AMG564"/>
      <c r="AMH564"/>
      <c r="AMI564"/>
      <c r="AMJ564"/>
    </row>
    <row r="565" spans="2:1024" s="101" customFormat="1">
      <c r="B565" s="27"/>
      <c r="C565" s="37" t="s">
        <v>75</v>
      </c>
      <c r="D565" s="37">
        <v>929</v>
      </c>
      <c r="E565" s="132" t="s">
        <v>28</v>
      </c>
      <c r="F565" s="132" t="s">
        <v>17</v>
      </c>
      <c r="G565" s="81"/>
      <c r="H565" s="82"/>
      <c r="I565" s="130">
        <f t="shared" si="65"/>
        <v>30100</v>
      </c>
      <c r="J565" s="130">
        <f t="shared" ref="J565:M568" si="72">J566</f>
        <v>30800</v>
      </c>
      <c r="K565" s="76">
        <f t="shared" si="72"/>
        <v>-700</v>
      </c>
      <c r="L565" s="76">
        <f t="shared" si="72"/>
        <v>0</v>
      </c>
      <c r="M565" s="131">
        <f t="shared" si="72"/>
        <v>0</v>
      </c>
      <c r="ALL565"/>
      <c r="ALM565"/>
      <c r="ALN565"/>
      <c r="ALO565"/>
      <c r="ALP565"/>
      <c r="ALQ565"/>
      <c r="ALR565"/>
      <c r="ALS565"/>
      <c r="ALT565"/>
      <c r="ALU565"/>
      <c r="ALV565"/>
      <c r="ALW565"/>
      <c r="ALX565"/>
      <c r="ALY565"/>
      <c r="ALZ565"/>
      <c r="AMA565"/>
      <c r="AMB565"/>
      <c r="AMC565"/>
      <c r="AMD565"/>
      <c r="AME565"/>
      <c r="AMF565"/>
      <c r="AMG565"/>
      <c r="AMH565"/>
      <c r="AMI565"/>
      <c r="AMJ565"/>
    </row>
    <row r="566" spans="2:1024" s="101" customFormat="1" ht="37.5">
      <c r="B566" s="27"/>
      <c r="C566" s="37" t="s">
        <v>215</v>
      </c>
      <c r="D566" s="37">
        <v>929</v>
      </c>
      <c r="E566" s="132" t="s">
        <v>28</v>
      </c>
      <c r="F566" s="132" t="s">
        <v>17</v>
      </c>
      <c r="G566" s="81">
        <v>6100000000</v>
      </c>
      <c r="H566" s="82"/>
      <c r="I566" s="130">
        <f t="shared" si="65"/>
        <v>30100</v>
      </c>
      <c r="J566" s="130">
        <f t="shared" si="72"/>
        <v>30800</v>
      </c>
      <c r="K566" s="76">
        <f t="shared" si="72"/>
        <v>-700</v>
      </c>
      <c r="L566" s="76">
        <f t="shared" si="72"/>
        <v>0</v>
      </c>
      <c r="M566" s="131">
        <f t="shared" si="72"/>
        <v>0</v>
      </c>
      <c r="ALL566"/>
      <c r="ALM566"/>
      <c r="ALN566"/>
      <c r="ALO566"/>
      <c r="ALP566"/>
      <c r="ALQ566"/>
      <c r="ALR566"/>
      <c r="ALS566"/>
      <c r="ALT566"/>
      <c r="ALU566"/>
      <c r="ALV566"/>
      <c r="ALW566"/>
      <c r="ALX566"/>
      <c r="ALY566"/>
      <c r="ALZ566"/>
      <c r="AMA566"/>
      <c r="AMB566"/>
      <c r="AMC566"/>
      <c r="AMD566"/>
      <c r="AME566"/>
      <c r="AMF566"/>
      <c r="AMG566"/>
      <c r="AMH566"/>
      <c r="AMI566"/>
      <c r="AMJ566"/>
    </row>
    <row r="567" spans="2:1024" s="101" customFormat="1">
      <c r="B567" s="27"/>
      <c r="C567" s="37" t="s">
        <v>216</v>
      </c>
      <c r="D567" s="37">
        <v>929</v>
      </c>
      <c r="E567" s="132" t="s">
        <v>28</v>
      </c>
      <c r="F567" s="132" t="s">
        <v>17</v>
      </c>
      <c r="G567" s="81">
        <v>6110000000</v>
      </c>
      <c r="H567" s="82"/>
      <c r="I567" s="130">
        <f t="shared" si="65"/>
        <v>30100</v>
      </c>
      <c r="J567" s="130">
        <f t="shared" si="72"/>
        <v>30800</v>
      </c>
      <c r="K567" s="76">
        <f t="shared" si="72"/>
        <v>-700</v>
      </c>
      <c r="L567" s="76">
        <f t="shared" si="72"/>
        <v>0</v>
      </c>
      <c r="M567" s="131">
        <f t="shared" si="72"/>
        <v>0</v>
      </c>
      <c r="ALL567"/>
      <c r="ALM567"/>
      <c r="ALN567"/>
      <c r="ALO567"/>
      <c r="ALP567"/>
      <c r="ALQ567"/>
      <c r="ALR567"/>
      <c r="ALS567"/>
      <c r="ALT567"/>
      <c r="ALU567"/>
      <c r="ALV567"/>
      <c r="ALW567"/>
      <c r="ALX567"/>
      <c r="ALY567"/>
      <c r="ALZ567"/>
      <c r="AMA567"/>
      <c r="AMB567"/>
      <c r="AMC567"/>
      <c r="AMD567"/>
      <c r="AME567"/>
      <c r="AMF567"/>
      <c r="AMG567"/>
      <c r="AMH567"/>
      <c r="AMI567"/>
      <c r="AMJ567"/>
    </row>
    <row r="568" spans="2:1024" s="101" customFormat="1" ht="150">
      <c r="B568" s="27"/>
      <c r="C568" s="37" t="s">
        <v>165</v>
      </c>
      <c r="D568" s="37">
        <v>929</v>
      </c>
      <c r="E568" s="132" t="s">
        <v>28</v>
      </c>
      <c r="F568" s="132" t="s">
        <v>17</v>
      </c>
      <c r="G568" s="81">
        <v>6110060820</v>
      </c>
      <c r="H568" s="82"/>
      <c r="I568" s="130">
        <f t="shared" si="65"/>
        <v>30100</v>
      </c>
      <c r="J568" s="130">
        <f t="shared" si="72"/>
        <v>30800</v>
      </c>
      <c r="K568" s="76">
        <f t="shared" si="72"/>
        <v>-700</v>
      </c>
      <c r="L568" s="76">
        <f t="shared" si="72"/>
        <v>0</v>
      </c>
      <c r="M568" s="131">
        <f t="shared" si="72"/>
        <v>0</v>
      </c>
      <c r="ALL568"/>
      <c r="ALM568"/>
      <c r="ALN568"/>
      <c r="ALO568"/>
      <c r="ALP568"/>
      <c r="ALQ568"/>
      <c r="ALR568"/>
      <c r="ALS568"/>
      <c r="ALT568"/>
      <c r="ALU568"/>
      <c r="ALV568"/>
      <c r="ALW568"/>
      <c r="ALX568"/>
      <c r="ALY568"/>
      <c r="ALZ568"/>
      <c r="AMA568"/>
      <c r="AMB568"/>
      <c r="AMC568"/>
      <c r="AMD568"/>
      <c r="AME568"/>
      <c r="AMF568"/>
      <c r="AMG568"/>
      <c r="AMH568"/>
      <c r="AMI568"/>
      <c r="AMJ568"/>
    </row>
    <row r="569" spans="2:1024" s="101" customFormat="1" ht="37.5">
      <c r="B569" s="27"/>
      <c r="C569" s="37" t="s">
        <v>164</v>
      </c>
      <c r="D569" s="37">
        <v>929</v>
      </c>
      <c r="E569" s="132" t="s">
        <v>28</v>
      </c>
      <c r="F569" s="132" t="s">
        <v>17</v>
      </c>
      <c r="G569" s="81">
        <v>6110060820</v>
      </c>
      <c r="H569" s="82" t="s">
        <v>197</v>
      </c>
      <c r="I569" s="130">
        <f t="shared" si="65"/>
        <v>30100</v>
      </c>
      <c r="J569" s="130">
        <v>30800</v>
      </c>
      <c r="K569" s="76">
        <v>-700</v>
      </c>
      <c r="L569" s="76"/>
      <c r="M569" s="131"/>
      <c r="ALL569"/>
      <c r="ALM569"/>
      <c r="ALN569"/>
      <c r="ALO569"/>
      <c r="ALP569"/>
      <c r="ALQ569"/>
      <c r="ALR569"/>
      <c r="ALS569"/>
      <c r="ALT569"/>
      <c r="ALU569"/>
      <c r="ALV569"/>
      <c r="ALW569"/>
      <c r="ALX569"/>
      <c r="ALY569"/>
      <c r="ALZ569"/>
      <c r="AMA569"/>
      <c r="AMB569"/>
      <c r="AMC569"/>
      <c r="AMD569"/>
      <c r="AME569"/>
      <c r="AMF569"/>
      <c r="AMG569"/>
      <c r="AMH569"/>
      <c r="AMI569"/>
      <c r="AMJ569"/>
    </row>
    <row r="570" spans="2:1024" s="101" customFormat="1">
      <c r="B570" s="27"/>
      <c r="C570" s="37" t="s">
        <v>76</v>
      </c>
      <c r="D570" s="37">
        <v>929</v>
      </c>
      <c r="E570" s="132" t="s">
        <v>28</v>
      </c>
      <c r="F570" s="132" t="s">
        <v>19</v>
      </c>
      <c r="G570" s="81"/>
      <c r="H570" s="82"/>
      <c r="I570" s="130">
        <f t="shared" si="65"/>
        <v>152505000</v>
      </c>
      <c r="J570" s="130">
        <f t="shared" ref="J570:M571" si="73">J571</f>
        <v>156672000</v>
      </c>
      <c r="K570" s="76">
        <f t="shared" si="73"/>
        <v>-4167000</v>
      </c>
      <c r="L570" s="76">
        <f t="shared" si="73"/>
        <v>0</v>
      </c>
      <c r="M570" s="131">
        <f t="shared" si="73"/>
        <v>0</v>
      </c>
      <c r="ALL570"/>
      <c r="ALM570"/>
      <c r="ALN570"/>
      <c r="ALO570"/>
      <c r="ALP570"/>
      <c r="ALQ570"/>
      <c r="ALR570"/>
      <c r="ALS570"/>
      <c r="ALT570"/>
      <c r="ALU570"/>
      <c r="ALV570"/>
      <c r="ALW570"/>
      <c r="ALX570"/>
      <c r="ALY570"/>
      <c r="ALZ570"/>
      <c r="AMA570"/>
      <c r="AMB570"/>
      <c r="AMC570"/>
      <c r="AMD570"/>
      <c r="AME570"/>
      <c r="AMF570"/>
      <c r="AMG570"/>
      <c r="AMH570"/>
      <c r="AMI570"/>
      <c r="AMJ570"/>
    </row>
    <row r="571" spans="2:1024" s="101" customFormat="1" ht="37.5">
      <c r="B571" s="27"/>
      <c r="C571" s="37" t="s">
        <v>215</v>
      </c>
      <c r="D571" s="37">
        <v>929</v>
      </c>
      <c r="E571" s="132" t="s">
        <v>28</v>
      </c>
      <c r="F571" s="132" t="s">
        <v>19</v>
      </c>
      <c r="G571" s="81">
        <v>6100000000</v>
      </c>
      <c r="H571" s="82"/>
      <c r="I571" s="130">
        <f t="shared" si="65"/>
        <v>152505000</v>
      </c>
      <c r="J571" s="130">
        <f t="shared" si="73"/>
        <v>156672000</v>
      </c>
      <c r="K571" s="76">
        <f t="shared" si="73"/>
        <v>-4167000</v>
      </c>
      <c r="L571" s="76">
        <f t="shared" si="73"/>
        <v>0</v>
      </c>
      <c r="M571" s="131">
        <f t="shared" si="73"/>
        <v>0</v>
      </c>
      <c r="ALL571"/>
      <c r="ALM571"/>
      <c r="ALN571"/>
      <c r="ALO571"/>
      <c r="ALP571"/>
      <c r="ALQ571"/>
      <c r="ALR571"/>
      <c r="ALS571"/>
      <c r="ALT571"/>
      <c r="ALU571"/>
      <c r="ALV571"/>
      <c r="ALW571"/>
      <c r="ALX571"/>
      <c r="ALY571"/>
      <c r="ALZ571"/>
      <c r="AMA571"/>
      <c r="AMB571"/>
      <c r="AMC571"/>
      <c r="AMD571"/>
      <c r="AME571"/>
      <c r="AMF571"/>
      <c r="AMG571"/>
      <c r="AMH571"/>
      <c r="AMI571"/>
      <c r="AMJ571"/>
    </row>
    <row r="572" spans="2:1024" s="101" customFormat="1">
      <c r="B572" s="27"/>
      <c r="C572" s="37" t="s">
        <v>216</v>
      </c>
      <c r="D572" s="37">
        <v>929</v>
      </c>
      <c r="E572" s="132" t="s">
        <v>28</v>
      </c>
      <c r="F572" s="132" t="s">
        <v>19</v>
      </c>
      <c r="G572" s="81">
        <v>6110000000</v>
      </c>
      <c r="H572" s="82"/>
      <c r="I572" s="130">
        <f t="shared" si="65"/>
        <v>152505000</v>
      </c>
      <c r="J572" s="130">
        <f>J573+J577+J579</f>
        <v>156672000</v>
      </c>
      <c r="K572" s="130">
        <f>K573+K577+K579+K575</f>
        <v>-4167000</v>
      </c>
      <c r="L572" s="76">
        <f>L573+L577+L579</f>
        <v>0</v>
      </c>
      <c r="M572" s="131">
        <f>M573+M577+M579</f>
        <v>0</v>
      </c>
      <c r="ALL572"/>
      <c r="ALM572"/>
      <c r="ALN572"/>
      <c r="ALO572"/>
      <c r="ALP572"/>
      <c r="ALQ572"/>
      <c r="ALR572"/>
      <c r="ALS572"/>
      <c r="ALT572"/>
      <c r="ALU572"/>
      <c r="ALV572"/>
      <c r="ALW572"/>
      <c r="ALX572"/>
      <c r="ALY572"/>
      <c r="ALZ572"/>
      <c r="AMA572"/>
      <c r="AMB572"/>
      <c r="AMC572"/>
      <c r="AMD572"/>
      <c r="AME572"/>
      <c r="AMF572"/>
      <c r="AMG572"/>
      <c r="AMH572"/>
      <c r="AMI572"/>
      <c r="AMJ572"/>
    </row>
    <row r="573" spans="2:1024" s="101" customFormat="1" ht="37.5">
      <c r="B573" s="27"/>
      <c r="C573" s="37" t="s">
        <v>128</v>
      </c>
      <c r="D573" s="37">
        <v>929</v>
      </c>
      <c r="E573" s="132" t="s">
        <v>28</v>
      </c>
      <c r="F573" s="132" t="s">
        <v>19</v>
      </c>
      <c r="G573" s="81">
        <v>6110000590</v>
      </c>
      <c r="H573" s="82"/>
      <c r="I573" s="130">
        <f t="shared" si="65"/>
        <v>147248800</v>
      </c>
      <c r="J573" s="130">
        <f>J574</f>
        <v>154470200</v>
      </c>
      <c r="K573" s="76">
        <f>K574</f>
        <v>-7221400</v>
      </c>
      <c r="L573" s="76">
        <f>L574</f>
        <v>0</v>
      </c>
      <c r="M573" s="131">
        <f>M574</f>
        <v>0</v>
      </c>
      <c r="ALL573"/>
      <c r="ALM573"/>
      <c r="ALN573"/>
      <c r="ALO573"/>
      <c r="ALP573"/>
      <c r="ALQ573"/>
      <c r="ALR573"/>
      <c r="ALS573"/>
      <c r="ALT573"/>
      <c r="ALU573"/>
      <c r="ALV573"/>
      <c r="ALW573"/>
      <c r="ALX573"/>
      <c r="ALY573"/>
      <c r="ALZ573"/>
      <c r="AMA573"/>
      <c r="AMB573"/>
      <c r="AMC573"/>
      <c r="AMD573"/>
      <c r="AME573"/>
      <c r="AMF573"/>
      <c r="AMG573"/>
      <c r="AMH573"/>
      <c r="AMI573"/>
      <c r="AMJ573"/>
    </row>
    <row r="574" spans="2:1024" s="101" customFormat="1" ht="37.5">
      <c r="B574" s="27"/>
      <c r="C574" s="37" t="s">
        <v>162</v>
      </c>
      <c r="D574" s="37">
        <v>929</v>
      </c>
      <c r="E574" s="132" t="s">
        <v>28</v>
      </c>
      <c r="F574" s="132" t="s">
        <v>19</v>
      </c>
      <c r="G574" s="81">
        <v>6110000590</v>
      </c>
      <c r="H574" s="82" t="s">
        <v>197</v>
      </c>
      <c r="I574" s="130">
        <f t="shared" si="65"/>
        <v>147248800</v>
      </c>
      <c r="J574" s="130">
        <v>154470200</v>
      </c>
      <c r="K574" s="76">
        <v>-7221400</v>
      </c>
      <c r="L574" s="76"/>
      <c r="M574" s="131"/>
      <c r="ALL574"/>
      <c r="ALM574"/>
      <c r="ALN574"/>
      <c r="ALO574"/>
      <c r="ALP574"/>
      <c r="ALQ574"/>
      <c r="ALR574"/>
      <c r="ALS574"/>
      <c r="ALT574"/>
      <c r="ALU574"/>
      <c r="ALV574"/>
      <c r="ALW574"/>
      <c r="ALX574"/>
      <c r="ALY574"/>
      <c r="ALZ574"/>
      <c r="AMA574"/>
      <c r="AMB574"/>
      <c r="AMC574"/>
      <c r="AMD574"/>
      <c r="AME574"/>
      <c r="AMF574"/>
      <c r="AMG574"/>
      <c r="AMH574"/>
      <c r="AMI574"/>
      <c r="AMJ574"/>
    </row>
    <row r="575" spans="2:1024" s="101" customFormat="1" ht="37.5">
      <c r="B575" s="27"/>
      <c r="C575" s="37" t="s">
        <v>217</v>
      </c>
      <c r="D575" s="37">
        <v>929</v>
      </c>
      <c r="E575" s="132" t="s">
        <v>28</v>
      </c>
      <c r="F575" s="132" t="s">
        <v>19</v>
      </c>
      <c r="G575" s="81" t="s">
        <v>218</v>
      </c>
      <c r="H575" s="82"/>
      <c r="I575" s="130">
        <f t="shared" si="65"/>
        <v>3408600</v>
      </c>
      <c r="J575" s="130">
        <v>0</v>
      </c>
      <c r="K575" s="76">
        <f>K576</f>
        <v>3408600</v>
      </c>
      <c r="L575" s="76">
        <f>L576</f>
        <v>0</v>
      </c>
      <c r="M575" s="131">
        <f>M576</f>
        <v>0</v>
      </c>
      <c r="ALL575"/>
      <c r="ALM575"/>
      <c r="ALN575"/>
      <c r="ALO575"/>
      <c r="ALP575"/>
      <c r="ALQ575"/>
      <c r="ALR575"/>
      <c r="ALS575"/>
      <c r="ALT575"/>
      <c r="ALU575"/>
      <c r="ALV575"/>
      <c r="ALW575"/>
      <c r="ALX575"/>
      <c r="ALY575"/>
      <c r="ALZ575"/>
      <c r="AMA575"/>
      <c r="AMB575"/>
      <c r="AMC575"/>
      <c r="AMD575"/>
      <c r="AME575"/>
      <c r="AMF575"/>
      <c r="AMG575"/>
      <c r="AMH575"/>
      <c r="AMI575"/>
      <c r="AMJ575"/>
    </row>
    <row r="576" spans="2:1024" s="101" customFormat="1" ht="37.5">
      <c r="B576" s="27"/>
      <c r="C576" s="37" t="s">
        <v>162</v>
      </c>
      <c r="D576" s="37">
        <v>929</v>
      </c>
      <c r="E576" s="132" t="s">
        <v>28</v>
      </c>
      <c r="F576" s="132" t="s">
        <v>19</v>
      </c>
      <c r="G576" s="81" t="s">
        <v>218</v>
      </c>
      <c r="H576" s="82" t="s">
        <v>197</v>
      </c>
      <c r="I576" s="130">
        <f t="shared" si="65"/>
        <v>3408600</v>
      </c>
      <c r="J576" s="130">
        <v>0</v>
      </c>
      <c r="K576" s="76">
        <v>3408600</v>
      </c>
      <c r="L576" s="76"/>
      <c r="M576" s="131"/>
      <c r="ALL576"/>
      <c r="ALM576"/>
      <c r="ALN576"/>
      <c r="ALO576"/>
      <c r="ALP576"/>
      <c r="ALQ576"/>
      <c r="ALR576"/>
      <c r="ALS576"/>
      <c r="ALT576"/>
      <c r="ALU576"/>
      <c r="ALV576"/>
      <c r="ALW576"/>
      <c r="ALX576"/>
      <c r="ALY576"/>
      <c r="ALZ576"/>
      <c r="AMA576"/>
      <c r="AMB576"/>
      <c r="AMC576"/>
      <c r="AMD576"/>
      <c r="AME576"/>
      <c r="AMF576"/>
      <c r="AMG576"/>
      <c r="AMH576"/>
      <c r="AMI576"/>
      <c r="AMJ576"/>
    </row>
    <row r="577" spans="2:1024" s="101" customFormat="1" ht="56.25">
      <c r="B577" s="27"/>
      <c r="C577" s="37" t="s">
        <v>219</v>
      </c>
      <c r="D577" s="37">
        <v>929</v>
      </c>
      <c r="E577" s="132" t="s">
        <v>28</v>
      </c>
      <c r="F577" s="132" t="s">
        <v>19</v>
      </c>
      <c r="G577" s="81" t="s">
        <v>220</v>
      </c>
      <c r="H577" s="82"/>
      <c r="I577" s="130">
        <f t="shared" si="65"/>
        <v>1517600</v>
      </c>
      <c r="J577" s="130">
        <f>J578</f>
        <v>1601800</v>
      </c>
      <c r="K577" s="76">
        <f>K578</f>
        <v>-84200</v>
      </c>
      <c r="L577" s="76">
        <f>L578</f>
        <v>0</v>
      </c>
      <c r="M577" s="131">
        <f>M578</f>
        <v>0</v>
      </c>
      <c r="ALL577"/>
      <c r="ALM577"/>
      <c r="ALN577"/>
      <c r="ALO577"/>
      <c r="ALP577"/>
      <c r="ALQ577"/>
      <c r="ALR577"/>
      <c r="ALS577"/>
      <c r="ALT577"/>
      <c r="ALU577"/>
      <c r="ALV577"/>
      <c r="ALW577"/>
      <c r="ALX577"/>
      <c r="ALY577"/>
      <c r="ALZ577"/>
      <c r="AMA577"/>
      <c r="AMB577"/>
      <c r="AMC577"/>
      <c r="AMD577"/>
      <c r="AME577"/>
      <c r="AMF577"/>
      <c r="AMG577"/>
      <c r="AMH577"/>
      <c r="AMI577"/>
      <c r="AMJ577"/>
    </row>
    <row r="578" spans="2:1024" s="101" customFormat="1" ht="37.5">
      <c r="B578" s="27"/>
      <c r="C578" s="37" t="s">
        <v>162</v>
      </c>
      <c r="D578" s="37">
        <v>929</v>
      </c>
      <c r="E578" s="132" t="s">
        <v>28</v>
      </c>
      <c r="F578" s="132" t="s">
        <v>19</v>
      </c>
      <c r="G578" s="81" t="s">
        <v>220</v>
      </c>
      <c r="H578" s="82" t="s">
        <v>197</v>
      </c>
      <c r="I578" s="130">
        <f t="shared" si="65"/>
        <v>1517600</v>
      </c>
      <c r="J578" s="130">
        <v>1601800</v>
      </c>
      <c r="K578" s="76">
        <v>-84200</v>
      </c>
      <c r="L578" s="76"/>
      <c r="M578" s="131"/>
      <c r="ALL578"/>
      <c r="ALM578"/>
      <c r="ALN578"/>
      <c r="ALO578"/>
      <c r="ALP578"/>
      <c r="ALQ578"/>
      <c r="ALR578"/>
      <c r="ALS578"/>
      <c r="ALT578"/>
      <c r="ALU578"/>
      <c r="ALV578"/>
      <c r="ALW578"/>
      <c r="ALX578"/>
      <c r="ALY578"/>
      <c r="ALZ578"/>
      <c r="AMA578"/>
      <c r="AMB578"/>
      <c r="AMC578"/>
      <c r="AMD578"/>
      <c r="AME578"/>
      <c r="AMF578"/>
      <c r="AMG578"/>
      <c r="AMH578"/>
      <c r="AMI578"/>
      <c r="AMJ578"/>
    </row>
    <row r="579" spans="2:1024" s="101" customFormat="1" ht="37.5">
      <c r="B579" s="27"/>
      <c r="C579" s="37" t="s">
        <v>221</v>
      </c>
      <c r="D579" s="37">
        <v>929</v>
      </c>
      <c r="E579" s="132" t="s">
        <v>28</v>
      </c>
      <c r="F579" s="132" t="s">
        <v>19</v>
      </c>
      <c r="G579" s="81">
        <v>6110100000</v>
      </c>
      <c r="H579" s="82"/>
      <c r="I579" s="130">
        <f t="shared" si="65"/>
        <v>330000</v>
      </c>
      <c r="J579" s="130">
        <f t="shared" ref="J579:M580" si="74">J580</f>
        <v>600000</v>
      </c>
      <c r="K579" s="76">
        <f t="shared" si="74"/>
        <v>-270000</v>
      </c>
      <c r="L579" s="76">
        <f t="shared" si="74"/>
        <v>0</v>
      </c>
      <c r="M579" s="131">
        <f t="shared" si="74"/>
        <v>0</v>
      </c>
      <c r="ALL579"/>
      <c r="ALM579"/>
      <c r="ALN579"/>
      <c r="ALO579"/>
      <c r="ALP579"/>
      <c r="ALQ579"/>
      <c r="ALR579"/>
      <c r="ALS579"/>
      <c r="ALT579"/>
      <c r="ALU579"/>
      <c r="ALV579"/>
      <c r="ALW579"/>
      <c r="ALX579"/>
      <c r="ALY579"/>
      <c r="ALZ579"/>
      <c r="AMA579"/>
      <c r="AMB579"/>
      <c r="AMC579"/>
      <c r="AMD579"/>
      <c r="AME579"/>
      <c r="AMF579"/>
      <c r="AMG579"/>
      <c r="AMH579"/>
      <c r="AMI579"/>
      <c r="AMJ579"/>
    </row>
    <row r="580" spans="2:1024" s="101" customFormat="1" ht="37.5">
      <c r="B580" s="27"/>
      <c r="C580" s="37" t="s">
        <v>128</v>
      </c>
      <c r="D580" s="37">
        <v>929</v>
      </c>
      <c r="E580" s="132" t="s">
        <v>28</v>
      </c>
      <c r="F580" s="132" t="s">
        <v>19</v>
      </c>
      <c r="G580" s="81">
        <v>6110100590</v>
      </c>
      <c r="H580" s="82"/>
      <c r="I580" s="130">
        <f t="shared" si="65"/>
        <v>330000</v>
      </c>
      <c r="J580" s="130">
        <f t="shared" si="74"/>
        <v>600000</v>
      </c>
      <c r="K580" s="76">
        <f t="shared" si="74"/>
        <v>-270000</v>
      </c>
      <c r="L580" s="76">
        <f t="shared" si="74"/>
        <v>0</v>
      </c>
      <c r="M580" s="131">
        <f t="shared" si="74"/>
        <v>0</v>
      </c>
      <c r="ALL580"/>
      <c r="ALM580"/>
      <c r="ALN580"/>
      <c r="ALO580"/>
      <c r="ALP580"/>
      <c r="ALQ580"/>
      <c r="ALR580"/>
      <c r="ALS580"/>
      <c r="ALT580"/>
      <c r="ALU580"/>
      <c r="ALV580"/>
      <c r="ALW580"/>
      <c r="ALX580"/>
      <c r="ALY580"/>
      <c r="ALZ580"/>
      <c r="AMA580"/>
      <c r="AMB580"/>
      <c r="AMC580"/>
      <c r="AMD580"/>
      <c r="AME580"/>
      <c r="AMF580"/>
      <c r="AMG580"/>
      <c r="AMH580"/>
      <c r="AMI580"/>
      <c r="AMJ580"/>
    </row>
    <row r="581" spans="2:1024" s="101" customFormat="1" ht="37.5">
      <c r="B581" s="27"/>
      <c r="C581" s="37" t="s">
        <v>162</v>
      </c>
      <c r="D581" s="37">
        <v>929</v>
      </c>
      <c r="E581" s="132" t="s">
        <v>28</v>
      </c>
      <c r="F581" s="132" t="s">
        <v>19</v>
      </c>
      <c r="G581" s="81">
        <v>6110100590</v>
      </c>
      <c r="H581" s="82" t="s">
        <v>197</v>
      </c>
      <c r="I581" s="130">
        <f t="shared" si="65"/>
        <v>330000</v>
      </c>
      <c r="J581" s="130">
        <v>600000</v>
      </c>
      <c r="K581" s="76">
        <v>-270000</v>
      </c>
      <c r="L581" s="76">
        <v>0</v>
      </c>
      <c r="M581" s="131">
        <v>0</v>
      </c>
      <c r="ALL581"/>
      <c r="ALM581"/>
      <c r="ALN581"/>
      <c r="ALO581"/>
      <c r="ALP581"/>
      <c r="ALQ581"/>
      <c r="ALR581"/>
      <c r="ALS581"/>
      <c r="ALT581"/>
      <c r="ALU581"/>
      <c r="ALV581"/>
      <c r="ALW581"/>
      <c r="ALX581"/>
      <c r="ALY581"/>
      <c r="ALZ581"/>
      <c r="AMA581"/>
      <c r="AMB581"/>
      <c r="AMC581"/>
      <c r="AMD581"/>
      <c r="AME581"/>
      <c r="AMF581"/>
      <c r="AMG581"/>
      <c r="AMH581"/>
      <c r="AMI581"/>
      <c r="AMJ581"/>
    </row>
    <row r="582" spans="2:1024" s="101" customFormat="1">
      <c r="B582" s="27"/>
      <c r="C582" s="37" t="s">
        <v>77</v>
      </c>
      <c r="D582" s="37">
        <v>929</v>
      </c>
      <c r="E582" s="132" t="s">
        <v>28</v>
      </c>
      <c r="F582" s="132" t="s">
        <v>24</v>
      </c>
      <c r="G582" s="81"/>
      <c r="H582" s="82"/>
      <c r="I582" s="130">
        <f t="shared" si="65"/>
        <v>4525400</v>
      </c>
      <c r="J582" s="130">
        <f t="shared" ref="J582:M584" si="75">J583</f>
        <v>3044900</v>
      </c>
      <c r="K582" s="76">
        <f t="shared" si="75"/>
        <v>1480500</v>
      </c>
      <c r="L582" s="76">
        <f t="shared" si="75"/>
        <v>0</v>
      </c>
      <c r="M582" s="131">
        <f t="shared" si="75"/>
        <v>0</v>
      </c>
      <c r="ALL582"/>
      <c r="ALM582"/>
      <c r="ALN582"/>
      <c r="ALO582"/>
      <c r="ALP582"/>
      <c r="ALQ582"/>
      <c r="ALR582"/>
      <c r="ALS582"/>
      <c r="ALT582"/>
      <c r="ALU582"/>
      <c r="ALV582"/>
      <c r="ALW582"/>
      <c r="ALX582"/>
      <c r="ALY582"/>
      <c r="ALZ582"/>
      <c r="AMA582"/>
      <c r="AMB582"/>
      <c r="AMC582"/>
      <c r="AMD582"/>
      <c r="AME582"/>
      <c r="AMF582"/>
      <c r="AMG582"/>
      <c r="AMH582"/>
      <c r="AMI582"/>
      <c r="AMJ582"/>
    </row>
    <row r="583" spans="2:1024" s="101" customFormat="1" ht="37.5">
      <c r="B583" s="27"/>
      <c r="C583" s="37" t="s">
        <v>95</v>
      </c>
      <c r="D583" s="37">
        <v>929</v>
      </c>
      <c r="E583" s="132" t="s">
        <v>28</v>
      </c>
      <c r="F583" s="132" t="s">
        <v>24</v>
      </c>
      <c r="G583" s="81">
        <v>5000000000</v>
      </c>
      <c r="H583" s="82"/>
      <c r="I583" s="130">
        <f t="shared" si="65"/>
        <v>4525400</v>
      </c>
      <c r="J583" s="130">
        <f t="shared" si="75"/>
        <v>3044900</v>
      </c>
      <c r="K583" s="76">
        <f t="shared" si="75"/>
        <v>1480500</v>
      </c>
      <c r="L583" s="76">
        <f t="shared" si="75"/>
        <v>0</v>
      </c>
      <c r="M583" s="131">
        <f t="shared" si="75"/>
        <v>0</v>
      </c>
      <c r="ALL583"/>
      <c r="ALM583"/>
      <c r="ALN583"/>
      <c r="ALO583"/>
      <c r="ALP583"/>
      <c r="ALQ583"/>
      <c r="ALR583"/>
      <c r="ALS583"/>
      <c r="ALT583"/>
      <c r="ALU583"/>
      <c r="ALV583"/>
      <c r="ALW583"/>
      <c r="ALX583"/>
      <c r="ALY583"/>
      <c r="ALZ583"/>
      <c r="AMA583"/>
      <c r="AMB583"/>
      <c r="AMC583"/>
      <c r="AMD583"/>
      <c r="AME583"/>
      <c r="AMF583"/>
      <c r="AMG583"/>
      <c r="AMH583"/>
      <c r="AMI583"/>
      <c r="AMJ583"/>
    </row>
    <row r="584" spans="2:1024" s="101" customFormat="1" ht="37.5">
      <c r="B584" s="27"/>
      <c r="C584" s="37" t="s">
        <v>103</v>
      </c>
      <c r="D584" s="37">
        <v>929</v>
      </c>
      <c r="E584" s="132" t="s">
        <v>28</v>
      </c>
      <c r="F584" s="132" t="s">
        <v>24</v>
      </c>
      <c r="G584" s="81">
        <v>5020000000</v>
      </c>
      <c r="H584" s="82"/>
      <c r="I584" s="130">
        <f t="shared" ref="I584:I647" si="76">SUM(J584:M584)</f>
        <v>4525400</v>
      </c>
      <c r="J584" s="130">
        <f t="shared" si="75"/>
        <v>3044900</v>
      </c>
      <c r="K584" s="76">
        <f t="shared" si="75"/>
        <v>1480500</v>
      </c>
      <c r="L584" s="76">
        <f t="shared" si="75"/>
        <v>0</v>
      </c>
      <c r="M584" s="131">
        <f t="shared" si="75"/>
        <v>0</v>
      </c>
      <c r="ALL584"/>
      <c r="ALM584"/>
      <c r="ALN584"/>
      <c r="ALO584"/>
      <c r="ALP584"/>
      <c r="ALQ584"/>
      <c r="ALR584"/>
      <c r="ALS584"/>
      <c r="ALT584"/>
      <c r="ALU584"/>
      <c r="ALV584"/>
      <c r="ALW584"/>
      <c r="ALX584"/>
      <c r="ALY584"/>
      <c r="ALZ584"/>
      <c r="AMA584"/>
      <c r="AMB584"/>
      <c r="AMC584"/>
      <c r="AMD584"/>
      <c r="AME584"/>
      <c r="AMF584"/>
      <c r="AMG584"/>
      <c r="AMH584"/>
      <c r="AMI584"/>
      <c r="AMJ584"/>
    </row>
    <row r="585" spans="2:1024" s="101" customFormat="1" ht="35.85" customHeight="1">
      <c r="B585" s="27"/>
      <c r="C585" s="37" t="s">
        <v>375</v>
      </c>
      <c r="D585" s="37">
        <v>929</v>
      </c>
      <c r="E585" s="132" t="s">
        <v>28</v>
      </c>
      <c r="F585" s="132" t="s">
        <v>24</v>
      </c>
      <c r="G585" s="81">
        <v>5020000190</v>
      </c>
      <c r="H585" s="82"/>
      <c r="I585" s="130">
        <f t="shared" si="76"/>
        <v>4525400</v>
      </c>
      <c r="J585" s="130">
        <f>J586+J587</f>
        <v>3044900</v>
      </c>
      <c r="K585" s="76">
        <f>K586+K587</f>
        <v>1480500</v>
      </c>
      <c r="L585" s="76">
        <f>L586+L587</f>
        <v>0</v>
      </c>
      <c r="M585" s="131">
        <f>M586+M587</f>
        <v>0</v>
      </c>
      <c r="ALL585"/>
      <c r="ALM585"/>
      <c r="ALN585"/>
      <c r="ALO585"/>
      <c r="ALP585"/>
      <c r="ALQ585"/>
      <c r="ALR585"/>
      <c r="ALS585"/>
      <c r="ALT585"/>
      <c r="ALU585"/>
      <c r="ALV585"/>
      <c r="ALW585"/>
      <c r="ALX585"/>
      <c r="ALY585"/>
      <c r="ALZ585"/>
      <c r="AMA585"/>
      <c r="AMB585"/>
      <c r="AMC585"/>
      <c r="AMD585"/>
      <c r="AME585"/>
      <c r="AMF585"/>
      <c r="AMG585"/>
      <c r="AMH585"/>
      <c r="AMI585"/>
      <c r="AMJ585"/>
    </row>
    <row r="586" spans="2:1024" s="101" customFormat="1" ht="75">
      <c r="B586" s="27"/>
      <c r="C586" s="37" t="s">
        <v>98</v>
      </c>
      <c r="D586" s="37">
        <v>929</v>
      </c>
      <c r="E586" s="132" t="s">
        <v>28</v>
      </c>
      <c r="F586" s="132" t="s">
        <v>24</v>
      </c>
      <c r="G586" s="81">
        <v>5020000190</v>
      </c>
      <c r="H586" s="82" t="s">
        <v>99</v>
      </c>
      <c r="I586" s="130">
        <f t="shared" si="76"/>
        <v>4525400</v>
      </c>
      <c r="J586" s="130">
        <v>3043400</v>
      </c>
      <c r="K586" s="76">
        <v>1482000</v>
      </c>
      <c r="L586" s="76"/>
      <c r="M586" s="131"/>
      <c r="ALL586"/>
      <c r="ALM586"/>
      <c r="ALN586"/>
      <c r="ALO586"/>
      <c r="ALP586"/>
      <c r="ALQ586"/>
      <c r="ALR586"/>
      <c r="ALS586"/>
      <c r="ALT586"/>
      <c r="ALU586"/>
      <c r="ALV586"/>
      <c r="ALW586"/>
      <c r="ALX586"/>
      <c r="ALY586"/>
      <c r="ALZ586"/>
      <c r="AMA586"/>
      <c r="AMB586"/>
      <c r="AMC586"/>
      <c r="AMD586"/>
      <c r="AME586"/>
      <c r="AMF586"/>
      <c r="AMG586"/>
      <c r="AMH586"/>
      <c r="AMI586"/>
      <c r="AMJ586"/>
    </row>
    <row r="587" spans="2:1024" s="101" customFormat="1" hidden="1">
      <c r="B587" s="27"/>
      <c r="C587" s="37" t="s">
        <v>104</v>
      </c>
      <c r="D587" s="37">
        <v>929</v>
      </c>
      <c r="E587" s="132" t="s">
        <v>28</v>
      </c>
      <c r="F587" s="132" t="s">
        <v>24</v>
      </c>
      <c r="G587" s="81">
        <v>5020000190</v>
      </c>
      <c r="H587" s="82" t="s">
        <v>105</v>
      </c>
      <c r="I587" s="130">
        <f t="shared" si="76"/>
        <v>0</v>
      </c>
      <c r="J587" s="130">
        <v>1500</v>
      </c>
      <c r="K587" s="76">
        <v>-1500</v>
      </c>
      <c r="L587" s="76"/>
      <c r="M587" s="131"/>
      <c r="ALL587"/>
      <c r="ALM587"/>
      <c r="ALN587"/>
      <c r="ALO587"/>
      <c r="ALP587"/>
      <c r="ALQ587"/>
      <c r="ALR587"/>
      <c r="ALS587"/>
      <c r="ALT587"/>
      <c r="ALU587"/>
      <c r="ALV587"/>
      <c r="ALW587"/>
      <c r="ALX587"/>
      <c r="ALY587"/>
      <c r="ALZ587"/>
      <c r="AMA587"/>
      <c r="AMB587"/>
      <c r="AMC587"/>
      <c r="AMD587"/>
      <c r="AME587"/>
      <c r="AMF587"/>
      <c r="AMG587"/>
      <c r="AMH587"/>
      <c r="AMI587"/>
      <c r="AMJ587"/>
    </row>
    <row r="588" spans="2:1024" s="110" customFormat="1" ht="56.25">
      <c r="B588" s="111" t="s">
        <v>214</v>
      </c>
      <c r="C588" s="28" t="s">
        <v>376</v>
      </c>
      <c r="D588" s="28">
        <v>934</v>
      </c>
      <c r="E588" s="136"/>
      <c r="F588" s="136"/>
      <c r="G588" s="87"/>
      <c r="H588" s="88"/>
      <c r="I588" s="125">
        <f t="shared" si="76"/>
        <v>28149400</v>
      </c>
      <c r="J588" s="125">
        <f>J595+J589</f>
        <v>19664000</v>
      </c>
      <c r="K588" s="74">
        <f>K595+K589</f>
        <v>8485400</v>
      </c>
      <c r="L588" s="74">
        <f>L595+L589</f>
        <v>0</v>
      </c>
      <c r="M588" s="126">
        <f>M595+M589</f>
        <v>0</v>
      </c>
      <c r="ALL588" s="40"/>
      <c r="ALM588" s="40"/>
      <c r="ALN588" s="40"/>
      <c r="ALO588" s="40"/>
      <c r="ALP588" s="40"/>
      <c r="ALQ588" s="40"/>
      <c r="ALR588" s="40"/>
      <c r="ALS588" s="40"/>
      <c r="ALT588" s="40"/>
      <c r="ALU588" s="40"/>
      <c r="ALV588" s="40"/>
      <c r="ALW588" s="40"/>
      <c r="ALX588" s="40"/>
      <c r="ALY588" s="40"/>
      <c r="ALZ588" s="40"/>
      <c r="AMA588" s="40"/>
      <c r="AMB588" s="40"/>
      <c r="AMC588" s="40"/>
      <c r="AMD588" s="40"/>
      <c r="AME588" s="40"/>
      <c r="AMF588" s="40"/>
      <c r="AMG588" s="40"/>
      <c r="AMH588" s="40"/>
      <c r="AMI588" s="40"/>
      <c r="AMJ588"/>
    </row>
    <row r="589" spans="2:1024" s="110" customFormat="1">
      <c r="B589" s="111"/>
      <c r="C589" s="37" t="s">
        <v>14</v>
      </c>
      <c r="D589" s="37">
        <v>934</v>
      </c>
      <c r="E589" s="132" t="s">
        <v>15</v>
      </c>
      <c r="F589" s="132" t="s">
        <v>81</v>
      </c>
      <c r="G589" s="81"/>
      <c r="H589" s="82"/>
      <c r="I589" s="130">
        <f t="shared" si="76"/>
        <v>300000</v>
      </c>
      <c r="J589" s="130">
        <f t="shared" ref="J589:M593" si="77">J590</f>
        <v>600000</v>
      </c>
      <c r="K589" s="76">
        <f t="shared" si="77"/>
        <v>-300000</v>
      </c>
      <c r="L589" s="76">
        <f t="shared" si="77"/>
        <v>0</v>
      </c>
      <c r="M589" s="131">
        <f t="shared" si="77"/>
        <v>0</v>
      </c>
      <c r="ALL589"/>
      <c r="ALM589"/>
      <c r="ALN589"/>
      <c r="ALO589"/>
      <c r="ALP589"/>
      <c r="ALQ589"/>
      <c r="ALR589"/>
      <c r="ALS589"/>
      <c r="ALT589"/>
      <c r="ALU589"/>
      <c r="ALV589"/>
      <c r="ALW589"/>
      <c r="ALX589"/>
      <c r="ALY589"/>
      <c r="ALZ589"/>
      <c r="AMA589"/>
      <c r="AMB589"/>
      <c r="AMC589"/>
      <c r="AMD589"/>
      <c r="AME589"/>
      <c r="AMF589"/>
      <c r="AMG589"/>
      <c r="AMH589"/>
      <c r="AMI589"/>
      <c r="AMJ589"/>
    </row>
    <row r="590" spans="2:1024" s="110" customFormat="1">
      <c r="B590" s="111"/>
      <c r="C590" s="37" t="s">
        <v>30</v>
      </c>
      <c r="D590" s="37">
        <v>934</v>
      </c>
      <c r="E590" s="132" t="s">
        <v>15</v>
      </c>
      <c r="F590" s="132" t="s">
        <v>31</v>
      </c>
      <c r="G590" s="81"/>
      <c r="H590" s="82"/>
      <c r="I590" s="130">
        <f t="shared" si="76"/>
        <v>300000</v>
      </c>
      <c r="J590" s="130">
        <f t="shared" si="77"/>
        <v>600000</v>
      </c>
      <c r="K590" s="76">
        <f t="shared" si="77"/>
        <v>-300000</v>
      </c>
      <c r="L590" s="76">
        <f t="shared" si="77"/>
        <v>0</v>
      </c>
      <c r="M590" s="131">
        <f t="shared" si="77"/>
        <v>0</v>
      </c>
      <c r="ALL590"/>
      <c r="ALM590"/>
      <c r="ALN590"/>
      <c r="ALO590"/>
      <c r="ALP590"/>
      <c r="ALQ590"/>
      <c r="ALR590"/>
      <c r="ALS590"/>
      <c r="ALT590"/>
      <c r="ALU590"/>
      <c r="ALV590"/>
      <c r="ALW590"/>
      <c r="ALX590"/>
      <c r="ALY590"/>
      <c r="ALZ590"/>
      <c r="AMA590"/>
      <c r="AMB590"/>
      <c r="AMC590"/>
      <c r="AMD590"/>
      <c r="AME590"/>
      <c r="AMF590"/>
      <c r="AMG590"/>
      <c r="AMH590"/>
      <c r="AMI590"/>
      <c r="AMJ590"/>
    </row>
    <row r="591" spans="2:1024" s="110" customFormat="1" ht="37.5">
      <c r="B591" s="111"/>
      <c r="C591" s="37" t="s">
        <v>95</v>
      </c>
      <c r="D591" s="37">
        <v>934</v>
      </c>
      <c r="E591" s="132" t="s">
        <v>15</v>
      </c>
      <c r="F591" s="132" t="s">
        <v>31</v>
      </c>
      <c r="G591" s="81">
        <v>500000000</v>
      </c>
      <c r="H591" s="82"/>
      <c r="I591" s="130">
        <f t="shared" si="76"/>
        <v>300000</v>
      </c>
      <c r="J591" s="130">
        <f t="shared" si="77"/>
        <v>600000</v>
      </c>
      <c r="K591" s="76">
        <f t="shared" si="77"/>
        <v>-300000</v>
      </c>
      <c r="L591" s="76">
        <f t="shared" si="77"/>
        <v>0</v>
      </c>
      <c r="M591" s="131">
        <f t="shared" si="77"/>
        <v>0</v>
      </c>
      <c r="ALL591"/>
      <c r="ALM591"/>
      <c r="ALN591"/>
      <c r="ALO591"/>
      <c r="ALP591"/>
      <c r="ALQ591"/>
      <c r="ALR591"/>
      <c r="ALS591"/>
      <c r="ALT591"/>
      <c r="ALU591"/>
      <c r="ALV591"/>
      <c r="ALW591"/>
      <c r="ALX591"/>
      <c r="ALY591"/>
      <c r="ALZ591"/>
      <c r="AMA591"/>
      <c r="AMB591"/>
      <c r="AMC591"/>
      <c r="AMD591"/>
      <c r="AME591"/>
      <c r="AMF591"/>
      <c r="AMG591"/>
      <c r="AMH591"/>
      <c r="AMI591"/>
      <c r="AMJ591"/>
    </row>
    <row r="592" spans="2:1024" s="110" customFormat="1" ht="37.5">
      <c r="B592" s="111"/>
      <c r="C592" s="37" t="s">
        <v>114</v>
      </c>
      <c r="D592" s="37">
        <v>934</v>
      </c>
      <c r="E592" s="132" t="s">
        <v>15</v>
      </c>
      <c r="F592" s="132" t="s">
        <v>31</v>
      </c>
      <c r="G592" s="81">
        <v>5030000000</v>
      </c>
      <c r="H592" s="82"/>
      <c r="I592" s="130">
        <f t="shared" si="76"/>
        <v>300000</v>
      </c>
      <c r="J592" s="130">
        <f t="shared" si="77"/>
        <v>600000</v>
      </c>
      <c r="K592" s="76">
        <f t="shared" si="77"/>
        <v>-300000</v>
      </c>
      <c r="L592" s="76">
        <f t="shared" si="77"/>
        <v>0</v>
      </c>
      <c r="M592" s="131">
        <f t="shared" si="77"/>
        <v>0</v>
      </c>
      <c r="ALL592"/>
      <c r="ALM592"/>
      <c r="ALN592"/>
      <c r="ALO592"/>
      <c r="ALP592"/>
      <c r="ALQ592"/>
      <c r="ALR592"/>
      <c r="ALS592"/>
      <c r="ALT592"/>
      <c r="ALU592"/>
      <c r="ALV592"/>
      <c r="ALW592"/>
      <c r="ALX592"/>
      <c r="ALY592"/>
      <c r="ALZ592"/>
      <c r="AMA592"/>
      <c r="AMB592"/>
      <c r="AMC592"/>
      <c r="AMD592"/>
      <c r="AME592"/>
      <c r="AMF592"/>
      <c r="AMG592"/>
      <c r="AMH592"/>
      <c r="AMI592"/>
      <c r="AMJ592"/>
    </row>
    <row r="593" spans="2:1024" s="110" customFormat="1" ht="37.5">
      <c r="B593" s="111"/>
      <c r="C593" s="37" t="s">
        <v>115</v>
      </c>
      <c r="D593" s="37">
        <v>934</v>
      </c>
      <c r="E593" s="132" t="s">
        <v>15</v>
      </c>
      <c r="F593" s="132" t="s">
        <v>31</v>
      </c>
      <c r="G593" s="81">
        <v>5030010030</v>
      </c>
      <c r="H593" s="82"/>
      <c r="I593" s="130">
        <f t="shared" si="76"/>
        <v>300000</v>
      </c>
      <c r="J593" s="130">
        <f t="shared" si="77"/>
        <v>600000</v>
      </c>
      <c r="K593" s="76">
        <f t="shared" si="77"/>
        <v>-300000</v>
      </c>
      <c r="L593" s="76">
        <f t="shared" si="77"/>
        <v>0</v>
      </c>
      <c r="M593" s="131">
        <f t="shared" si="77"/>
        <v>0</v>
      </c>
      <c r="ALL593"/>
      <c r="ALM593"/>
      <c r="ALN593"/>
      <c r="ALO593"/>
      <c r="ALP593"/>
      <c r="ALQ593"/>
      <c r="ALR593"/>
      <c r="ALS593"/>
      <c r="ALT593"/>
      <c r="ALU593"/>
      <c r="ALV593"/>
      <c r="ALW593"/>
      <c r="ALX593"/>
      <c r="ALY593"/>
      <c r="ALZ593"/>
      <c r="AMA593"/>
      <c r="AMB593"/>
      <c r="AMC593"/>
      <c r="AMD593"/>
      <c r="AME593"/>
      <c r="AMF593"/>
      <c r="AMG593"/>
      <c r="AMH593"/>
      <c r="AMI593"/>
      <c r="AMJ593"/>
    </row>
    <row r="594" spans="2:1024" s="110" customFormat="1" ht="37.5">
      <c r="B594" s="111"/>
      <c r="C594" s="37" t="s">
        <v>101</v>
      </c>
      <c r="D594" s="37">
        <v>934</v>
      </c>
      <c r="E594" s="132" t="s">
        <v>15</v>
      </c>
      <c r="F594" s="132" t="s">
        <v>31</v>
      </c>
      <c r="G594" s="81">
        <v>5030010030</v>
      </c>
      <c r="H594" s="82" t="s">
        <v>102</v>
      </c>
      <c r="I594" s="130">
        <f t="shared" si="76"/>
        <v>300000</v>
      </c>
      <c r="J594" s="130">
        <v>600000</v>
      </c>
      <c r="K594" s="76">
        <v>-300000</v>
      </c>
      <c r="L594" s="76"/>
      <c r="M594" s="131"/>
      <c r="ALL594"/>
      <c r="ALM594"/>
      <c r="ALN594"/>
      <c r="ALO594"/>
      <c r="ALP594"/>
      <c r="ALQ594"/>
      <c r="ALR594"/>
      <c r="ALS594"/>
      <c r="ALT594"/>
      <c r="ALU594"/>
      <c r="ALV594"/>
      <c r="ALW594"/>
      <c r="ALX594"/>
      <c r="ALY594"/>
      <c r="ALZ594"/>
      <c r="AMA594"/>
      <c r="AMB594"/>
      <c r="AMC594"/>
      <c r="AMD594"/>
      <c r="AME594"/>
      <c r="AMF594"/>
      <c r="AMG594"/>
      <c r="AMH594"/>
      <c r="AMI594"/>
      <c r="AMJ594"/>
    </row>
    <row r="595" spans="2:1024" s="101" customFormat="1">
      <c r="B595" s="129"/>
      <c r="C595" s="37" t="s">
        <v>54</v>
      </c>
      <c r="D595" s="37">
        <v>934</v>
      </c>
      <c r="E595" s="132" t="s">
        <v>55</v>
      </c>
      <c r="F595" s="132" t="s">
        <v>81</v>
      </c>
      <c r="G595" s="81"/>
      <c r="H595" s="82"/>
      <c r="I595" s="130">
        <f t="shared" si="76"/>
        <v>27849400</v>
      </c>
      <c r="J595" s="130">
        <f>J596+J626</f>
        <v>19064000</v>
      </c>
      <c r="K595" s="76">
        <f>K596+K626</f>
        <v>8785400</v>
      </c>
      <c r="L595" s="76">
        <f>L596+L626</f>
        <v>0</v>
      </c>
      <c r="M595" s="131">
        <f>M596+M626</f>
        <v>0</v>
      </c>
      <c r="ALL595"/>
      <c r="ALM595"/>
      <c r="ALN595"/>
      <c r="ALO595"/>
      <c r="ALP595"/>
      <c r="ALQ595"/>
      <c r="ALR595"/>
      <c r="ALS595"/>
      <c r="ALT595"/>
      <c r="ALU595"/>
      <c r="ALV595"/>
      <c r="ALW595"/>
      <c r="ALX595"/>
      <c r="ALY595"/>
      <c r="ALZ595"/>
      <c r="AMA595"/>
      <c r="AMB595"/>
      <c r="AMC595"/>
      <c r="AMD595"/>
      <c r="AME595"/>
      <c r="AMF595"/>
      <c r="AMG595"/>
      <c r="AMH595"/>
      <c r="AMI595"/>
      <c r="AMJ595"/>
    </row>
    <row r="596" spans="2:1024" s="101" customFormat="1">
      <c r="B596" s="111"/>
      <c r="C596" s="37" t="s">
        <v>59</v>
      </c>
      <c r="D596" s="37">
        <v>934</v>
      </c>
      <c r="E596" s="132" t="s">
        <v>55</v>
      </c>
      <c r="F596" s="132" t="s">
        <v>55</v>
      </c>
      <c r="G596" s="81"/>
      <c r="H596" s="82"/>
      <c r="I596" s="130">
        <f t="shared" si="76"/>
        <v>24716200</v>
      </c>
      <c r="J596" s="130">
        <f>J597+J608+J614+J618+J622</f>
        <v>17067900</v>
      </c>
      <c r="K596" s="76">
        <f>K597+K608+K614+K618+K622</f>
        <v>7648300</v>
      </c>
      <c r="L596" s="76">
        <f>L597+L608+L614+L618+L622</f>
        <v>0</v>
      </c>
      <c r="M596" s="131">
        <f>M597+M608+M614+M618+M622</f>
        <v>0</v>
      </c>
      <c r="ALL596"/>
      <c r="ALM596"/>
      <c r="ALN596"/>
      <c r="ALO596"/>
      <c r="ALP596"/>
      <c r="ALQ596"/>
      <c r="ALR596"/>
      <c r="ALS596"/>
      <c r="ALT596"/>
      <c r="ALU596"/>
      <c r="ALV596"/>
      <c r="ALW596"/>
      <c r="ALX596"/>
      <c r="ALY596"/>
      <c r="ALZ596"/>
      <c r="AMA596"/>
      <c r="AMB596"/>
      <c r="AMC596"/>
      <c r="AMD596"/>
      <c r="AME596"/>
      <c r="AMF596"/>
      <c r="AMG596"/>
      <c r="AMH596"/>
      <c r="AMI596"/>
      <c r="AMJ596"/>
    </row>
    <row r="597" spans="2:1024" s="101" customFormat="1" ht="37.5">
      <c r="B597" s="111"/>
      <c r="C597" s="37" t="s">
        <v>126</v>
      </c>
      <c r="D597" s="37">
        <v>934</v>
      </c>
      <c r="E597" s="132" t="s">
        <v>55</v>
      </c>
      <c r="F597" s="132" t="s">
        <v>55</v>
      </c>
      <c r="G597" s="81">
        <v>5200000000</v>
      </c>
      <c r="H597" s="82"/>
      <c r="I597" s="130">
        <f t="shared" si="76"/>
        <v>22893700</v>
      </c>
      <c r="J597" s="130">
        <f>J598+J603</f>
        <v>15305400</v>
      </c>
      <c r="K597" s="76">
        <f>K598+K603</f>
        <v>7588300</v>
      </c>
      <c r="L597" s="76">
        <f>L598+L603</f>
        <v>0</v>
      </c>
      <c r="M597" s="131">
        <f>M598+M603</f>
        <v>0</v>
      </c>
      <c r="ALL597"/>
      <c r="ALM597"/>
      <c r="ALN597"/>
      <c r="ALO597"/>
      <c r="ALP597"/>
      <c r="ALQ597"/>
      <c r="ALR597"/>
      <c r="ALS597"/>
      <c r="ALT597"/>
      <c r="ALU597"/>
      <c r="ALV597"/>
      <c r="ALW597"/>
      <c r="ALX597"/>
      <c r="ALY597"/>
      <c r="ALZ597"/>
      <c r="AMA597"/>
      <c r="AMB597"/>
      <c r="AMC597"/>
      <c r="AMD597"/>
      <c r="AME597"/>
      <c r="AMF597"/>
      <c r="AMG597"/>
      <c r="AMH597"/>
      <c r="AMI597"/>
      <c r="AMJ597"/>
    </row>
    <row r="598" spans="2:1024" s="101" customFormat="1">
      <c r="B598" s="111"/>
      <c r="C598" s="37" t="s">
        <v>134</v>
      </c>
      <c r="D598" s="37">
        <v>934</v>
      </c>
      <c r="E598" s="132" t="s">
        <v>55</v>
      </c>
      <c r="F598" s="132" t="s">
        <v>55</v>
      </c>
      <c r="G598" s="81">
        <v>5270000000</v>
      </c>
      <c r="H598" s="82"/>
      <c r="I598" s="130">
        <f t="shared" si="76"/>
        <v>17843300</v>
      </c>
      <c r="J598" s="130">
        <f>J599</f>
        <v>12093100</v>
      </c>
      <c r="K598" s="76">
        <f>K599</f>
        <v>5750200</v>
      </c>
      <c r="L598" s="76">
        <f>L599</f>
        <v>0</v>
      </c>
      <c r="M598" s="131">
        <f>M599</f>
        <v>0</v>
      </c>
      <c r="ALL598"/>
      <c r="ALM598"/>
      <c r="ALN598"/>
      <c r="ALO598"/>
      <c r="ALP598"/>
      <c r="ALQ598"/>
      <c r="ALR598"/>
      <c r="ALS598"/>
      <c r="ALT598"/>
      <c r="ALU598"/>
      <c r="ALV598"/>
      <c r="ALW598"/>
      <c r="ALX598"/>
      <c r="ALY598"/>
      <c r="ALZ598"/>
      <c r="AMA598"/>
      <c r="AMB598"/>
      <c r="AMC598"/>
      <c r="AMD598"/>
      <c r="AME598"/>
      <c r="AMF598"/>
      <c r="AMG598"/>
      <c r="AMH598"/>
      <c r="AMI598"/>
      <c r="AMJ598"/>
    </row>
    <row r="599" spans="2:1024" s="101" customFormat="1" ht="37.5">
      <c r="B599" s="111"/>
      <c r="C599" s="37" t="s">
        <v>128</v>
      </c>
      <c r="D599" s="37">
        <v>934</v>
      </c>
      <c r="E599" s="132" t="s">
        <v>55</v>
      </c>
      <c r="F599" s="132" t="s">
        <v>55</v>
      </c>
      <c r="G599" s="81">
        <v>5270000590</v>
      </c>
      <c r="H599" s="82"/>
      <c r="I599" s="130">
        <f t="shared" si="76"/>
        <v>17843300</v>
      </c>
      <c r="J599" s="130">
        <f>J600+J601+J602</f>
        <v>12093100</v>
      </c>
      <c r="K599" s="76">
        <f>K600+K601+K602</f>
        <v>5750200</v>
      </c>
      <c r="L599" s="76">
        <f>L600+L601+L602</f>
        <v>0</v>
      </c>
      <c r="M599" s="131">
        <f>M600+M601+M602</f>
        <v>0</v>
      </c>
      <c r="ALL599"/>
      <c r="ALM599"/>
      <c r="ALN599"/>
      <c r="ALO599"/>
      <c r="ALP599"/>
      <c r="ALQ599"/>
      <c r="ALR599"/>
      <c r="ALS599"/>
      <c r="ALT599"/>
      <c r="ALU599"/>
      <c r="ALV599"/>
      <c r="ALW599"/>
      <c r="ALX599"/>
      <c r="ALY599"/>
      <c r="ALZ599"/>
      <c r="AMA599"/>
      <c r="AMB599"/>
      <c r="AMC599"/>
      <c r="AMD599"/>
      <c r="AME599"/>
      <c r="AMF599"/>
      <c r="AMG599"/>
      <c r="AMH599"/>
      <c r="AMI599"/>
      <c r="AMJ599"/>
    </row>
    <row r="600" spans="2:1024" s="101" customFormat="1" ht="75">
      <c r="B600" s="111"/>
      <c r="C600" s="37" t="s">
        <v>98</v>
      </c>
      <c r="D600" s="37">
        <v>934</v>
      </c>
      <c r="E600" s="132" t="s">
        <v>55</v>
      </c>
      <c r="F600" s="132" t="s">
        <v>55</v>
      </c>
      <c r="G600" s="81">
        <v>5270000590</v>
      </c>
      <c r="H600" s="82" t="s">
        <v>99</v>
      </c>
      <c r="I600" s="130">
        <f t="shared" si="76"/>
        <v>16958300</v>
      </c>
      <c r="J600" s="130">
        <v>10385300</v>
      </c>
      <c r="K600" s="76">
        <v>6573000</v>
      </c>
      <c r="L600" s="76"/>
      <c r="M600" s="131"/>
      <c r="ALL600"/>
      <c r="ALM600"/>
      <c r="ALN600"/>
      <c r="ALO600"/>
      <c r="ALP600"/>
      <c r="ALQ600"/>
      <c r="ALR600"/>
      <c r="ALS600"/>
      <c r="ALT600"/>
      <c r="ALU600"/>
      <c r="ALV600"/>
      <c r="ALW600"/>
      <c r="ALX600"/>
      <c r="ALY600"/>
      <c r="ALZ600"/>
      <c r="AMA600"/>
      <c r="AMB600"/>
      <c r="AMC600"/>
      <c r="AMD600"/>
      <c r="AME600"/>
      <c r="AMF600"/>
      <c r="AMG600"/>
      <c r="AMH600"/>
      <c r="AMI600"/>
      <c r="AMJ600"/>
    </row>
    <row r="601" spans="2:1024" s="101" customFormat="1" ht="37.5">
      <c r="B601" s="111"/>
      <c r="C601" s="37" t="s">
        <v>101</v>
      </c>
      <c r="D601" s="37">
        <v>934</v>
      </c>
      <c r="E601" s="132" t="s">
        <v>55</v>
      </c>
      <c r="F601" s="132" t="s">
        <v>55</v>
      </c>
      <c r="G601" s="81">
        <v>5270000590</v>
      </c>
      <c r="H601" s="82" t="s">
        <v>102</v>
      </c>
      <c r="I601" s="130">
        <f t="shared" si="76"/>
        <v>880000</v>
      </c>
      <c r="J601" s="130">
        <v>1704000</v>
      </c>
      <c r="K601" s="76">
        <v>-824000</v>
      </c>
      <c r="L601" s="76"/>
      <c r="M601" s="131"/>
      <c r="ALL601"/>
      <c r="ALM601"/>
      <c r="ALN601"/>
      <c r="ALO601"/>
      <c r="ALP601"/>
      <c r="ALQ601"/>
      <c r="ALR601"/>
      <c r="ALS601"/>
      <c r="ALT601"/>
      <c r="ALU601"/>
      <c r="ALV601"/>
      <c r="ALW601"/>
      <c r="ALX601"/>
      <c r="ALY601"/>
      <c r="ALZ601"/>
      <c r="AMA601"/>
      <c r="AMB601"/>
      <c r="AMC601"/>
      <c r="AMD601"/>
      <c r="AME601"/>
      <c r="AMF601"/>
      <c r="AMG601"/>
      <c r="AMH601"/>
      <c r="AMI601"/>
      <c r="AMJ601"/>
    </row>
    <row r="602" spans="2:1024" s="101" customFormat="1">
      <c r="B602" s="111"/>
      <c r="C602" s="37" t="s">
        <v>104</v>
      </c>
      <c r="D602" s="37">
        <v>934</v>
      </c>
      <c r="E602" s="132" t="s">
        <v>55</v>
      </c>
      <c r="F602" s="132" t="s">
        <v>55</v>
      </c>
      <c r="G602" s="81">
        <v>5270000590</v>
      </c>
      <c r="H602" s="82" t="s">
        <v>105</v>
      </c>
      <c r="I602" s="130">
        <f t="shared" si="76"/>
        <v>5000</v>
      </c>
      <c r="J602" s="130">
        <v>3800</v>
      </c>
      <c r="K602" s="76">
        <v>1200</v>
      </c>
      <c r="L602" s="76"/>
      <c r="M602" s="131"/>
      <c r="ALL602"/>
      <c r="ALM602"/>
      <c r="ALN602"/>
      <c r="ALO602"/>
      <c r="ALP602"/>
      <c r="ALQ602"/>
      <c r="ALR602"/>
      <c r="ALS602"/>
      <c r="ALT602"/>
      <c r="ALU602"/>
      <c r="ALV602"/>
      <c r="ALW602"/>
      <c r="ALX602"/>
      <c r="ALY602"/>
      <c r="ALZ602"/>
      <c r="AMA602"/>
      <c r="AMB602"/>
      <c r="AMC602"/>
      <c r="AMD602"/>
      <c r="AME602"/>
      <c r="AMF602"/>
      <c r="AMG602"/>
      <c r="AMH602"/>
      <c r="AMI602"/>
      <c r="AMJ602"/>
    </row>
    <row r="603" spans="2:1024" s="101" customFormat="1" ht="37.5">
      <c r="B603" s="111"/>
      <c r="C603" s="37" t="s">
        <v>135</v>
      </c>
      <c r="D603" s="37">
        <v>934</v>
      </c>
      <c r="E603" s="132" t="s">
        <v>55</v>
      </c>
      <c r="F603" s="132" t="s">
        <v>55</v>
      </c>
      <c r="G603" s="81">
        <v>5280000000</v>
      </c>
      <c r="H603" s="82"/>
      <c r="I603" s="130">
        <f t="shared" si="76"/>
        <v>5050400</v>
      </c>
      <c r="J603" s="130">
        <f>J604</f>
        <v>3212300</v>
      </c>
      <c r="K603" s="76">
        <f>K604</f>
        <v>1838100</v>
      </c>
      <c r="L603" s="76">
        <f>L604</f>
        <v>0</v>
      </c>
      <c r="M603" s="131">
        <f>M604</f>
        <v>0</v>
      </c>
      <c r="ALL603"/>
      <c r="ALM603"/>
      <c r="ALN603"/>
      <c r="ALO603"/>
      <c r="ALP603"/>
      <c r="ALQ603"/>
      <c r="ALR603"/>
      <c r="ALS603"/>
      <c r="ALT603"/>
      <c r="ALU603"/>
      <c r="ALV603"/>
      <c r="ALW603"/>
      <c r="ALX603"/>
      <c r="ALY603"/>
      <c r="ALZ603"/>
      <c r="AMA603"/>
      <c r="AMB603"/>
      <c r="AMC603"/>
      <c r="AMD603"/>
      <c r="AME603"/>
      <c r="AMF603"/>
      <c r="AMG603"/>
      <c r="AMH603"/>
      <c r="AMI603"/>
      <c r="AMJ603"/>
    </row>
    <row r="604" spans="2:1024" s="101" customFormat="1" ht="37.5">
      <c r="B604" s="111"/>
      <c r="C604" s="37" t="s">
        <v>136</v>
      </c>
      <c r="D604" s="37">
        <v>934</v>
      </c>
      <c r="E604" s="132" t="s">
        <v>55</v>
      </c>
      <c r="F604" s="132" t="s">
        <v>55</v>
      </c>
      <c r="G604" s="81">
        <v>5280000590</v>
      </c>
      <c r="H604" s="82"/>
      <c r="I604" s="130">
        <f t="shared" si="76"/>
        <v>5050400</v>
      </c>
      <c r="J604" s="130">
        <f>J605+J606+J607</f>
        <v>3212300</v>
      </c>
      <c r="K604" s="76">
        <f>K605+K606+K607</f>
        <v>1838100</v>
      </c>
      <c r="L604" s="76">
        <f>L605+L606+L607</f>
        <v>0</v>
      </c>
      <c r="M604" s="131">
        <f>M605+M606+M607</f>
        <v>0</v>
      </c>
      <c r="ALL604"/>
      <c r="ALM604"/>
      <c r="ALN604"/>
      <c r="ALO604"/>
      <c r="ALP604"/>
      <c r="ALQ604"/>
      <c r="ALR604"/>
      <c r="ALS604"/>
      <c r="ALT604"/>
      <c r="ALU604"/>
      <c r="ALV604"/>
      <c r="ALW604"/>
      <c r="ALX604"/>
      <c r="ALY604"/>
      <c r="ALZ604"/>
      <c r="AMA604"/>
      <c r="AMB604"/>
      <c r="AMC604"/>
      <c r="AMD604"/>
      <c r="AME604"/>
      <c r="AMF604"/>
      <c r="AMG604"/>
      <c r="AMH604"/>
      <c r="AMI604"/>
      <c r="AMJ604"/>
    </row>
    <row r="605" spans="2:1024" s="101" customFormat="1" ht="75">
      <c r="B605" s="111"/>
      <c r="C605" s="37" t="s">
        <v>98</v>
      </c>
      <c r="D605" s="37">
        <v>934</v>
      </c>
      <c r="E605" s="132" t="s">
        <v>55</v>
      </c>
      <c r="F605" s="132" t="s">
        <v>55</v>
      </c>
      <c r="G605" s="81">
        <v>5280000590</v>
      </c>
      <c r="H605" s="82" t="s">
        <v>99</v>
      </c>
      <c r="I605" s="130">
        <f t="shared" si="76"/>
        <v>5009200</v>
      </c>
      <c r="J605" s="130">
        <v>3035500</v>
      </c>
      <c r="K605" s="76">
        <v>1973700</v>
      </c>
      <c r="L605" s="76"/>
      <c r="M605" s="131"/>
      <c r="ALL605"/>
      <c r="ALM605"/>
      <c r="ALN605"/>
      <c r="ALO605"/>
      <c r="ALP605"/>
      <c r="ALQ605"/>
      <c r="ALR605"/>
      <c r="ALS605"/>
      <c r="ALT605"/>
      <c r="ALU605"/>
      <c r="ALV605"/>
      <c r="ALW605"/>
      <c r="ALX605"/>
      <c r="ALY605"/>
      <c r="ALZ605"/>
      <c r="AMA605"/>
      <c r="AMB605"/>
      <c r="AMC605"/>
      <c r="AMD605"/>
      <c r="AME605"/>
      <c r="AMF605"/>
      <c r="AMG605"/>
      <c r="AMH605"/>
      <c r="AMI605"/>
      <c r="AMJ605"/>
    </row>
    <row r="606" spans="2:1024" s="101" customFormat="1" ht="37.5">
      <c r="B606" s="111"/>
      <c r="C606" s="37" t="s">
        <v>101</v>
      </c>
      <c r="D606" s="37">
        <v>934</v>
      </c>
      <c r="E606" s="132" t="s">
        <v>55</v>
      </c>
      <c r="F606" s="132" t="s">
        <v>55</v>
      </c>
      <c r="G606" s="81">
        <v>5280000590</v>
      </c>
      <c r="H606" s="82" t="s">
        <v>102</v>
      </c>
      <c r="I606" s="130">
        <f t="shared" si="76"/>
        <v>40200</v>
      </c>
      <c r="J606" s="130">
        <v>176000</v>
      </c>
      <c r="K606" s="76">
        <v>-135800</v>
      </c>
      <c r="L606" s="76"/>
      <c r="M606" s="131"/>
      <c r="ALL606"/>
      <c r="ALM606"/>
      <c r="ALN606"/>
      <c r="ALO606"/>
      <c r="ALP606"/>
      <c r="ALQ606"/>
      <c r="ALR606"/>
      <c r="ALS606"/>
      <c r="ALT606"/>
      <c r="ALU606"/>
      <c r="ALV606"/>
      <c r="ALW606"/>
      <c r="ALX606"/>
      <c r="ALY606"/>
      <c r="ALZ606"/>
      <c r="AMA606"/>
      <c r="AMB606"/>
      <c r="AMC606"/>
      <c r="AMD606"/>
      <c r="AME606"/>
      <c r="AMF606"/>
      <c r="AMG606"/>
      <c r="AMH606"/>
      <c r="AMI606"/>
      <c r="AMJ606"/>
    </row>
    <row r="607" spans="2:1024" s="101" customFormat="1">
      <c r="B607" s="111"/>
      <c r="C607" s="37" t="s">
        <v>104</v>
      </c>
      <c r="D607" s="37">
        <v>934</v>
      </c>
      <c r="E607" s="132" t="s">
        <v>55</v>
      </c>
      <c r="F607" s="132" t="s">
        <v>55</v>
      </c>
      <c r="G607" s="81">
        <v>5280000590</v>
      </c>
      <c r="H607" s="82" t="s">
        <v>105</v>
      </c>
      <c r="I607" s="130">
        <f t="shared" si="76"/>
        <v>1000</v>
      </c>
      <c r="J607" s="130">
        <v>800</v>
      </c>
      <c r="K607" s="76">
        <v>200</v>
      </c>
      <c r="L607" s="76"/>
      <c r="M607" s="131"/>
      <c r="ALL607"/>
      <c r="ALM607"/>
      <c r="ALN607"/>
      <c r="ALO607"/>
      <c r="ALP607"/>
      <c r="ALQ607"/>
      <c r="ALR607"/>
      <c r="ALS607"/>
      <c r="ALT607"/>
      <c r="ALU607"/>
      <c r="ALV607"/>
      <c r="ALW607"/>
      <c r="ALX607"/>
      <c r="ALY607"/>
      <c r="ALZ607"/>
      <c r="AMA607"/>
      <c r="AMB607"/>
      <c r="AMC607"/>
      <c r="AMD607"/>
      <c r="AME607"/>
      <c r="AMF607"/>
      <c r="AMG607"/>
      <c r="AMH607"/>
      <c r="AMI607"/>
      <c r="AMJ607"/>
    </row>
    <row r="608" spans="2:1024" s="101" customFormat="1" ht="37.5">
      <c r="B608" s="111"/>
      <c r="C608" s="37" t="s">
        <v>137</v>
      </c>
      <c r="D608" s="37">
        <v>934</v>
      </c>
      <c r="E608" s="132" t="s">
        <v>55</v>
      </c>
      <c r="F608" s="132" t="s">
        <v>55</v>
      </c>
      <c r="G608" s="81">
        <v>5300000000</v>
      </c>
      <c r="H608" s="82"/>
      <c r="I608" s="130">
        <f t="shared" si="76"/>
        <v>522500</v>
      </c>
      <c r="J608" s="130">
        <f t="shared" ref="J608:M609" si="78">J609</f>
        <v>551500</v>
      </c>
      <c r="K608" s="76">
        <f t="shared" si="78"/>
        <v>-29000</v>
      </c>
      <c r="L608" s="76">
        <f t="shared" si="78"/>
        <v>0</v>
      </c>
      <c r="M608" s="131">
        <f t="shared" si="78"/>
        <v>0</v>
      </c>
      <c r="ALL608"/>
      <c r="ALM608"/>
      <c r="ALN608"/>
      <c r="ALO608"/>
      <c r="ALP608"/>
      <c r="ALQ608"/>
      <c r="ALR608"/>
      <c r="ALS608"/>
      <c r="ALT608"/>
      <c r="ALU608"/>
      <c r="ALV608"/>
      <c r="ALW608"/>
      <c r="ALX608"/>
      <c r="ALY608"/>
      <c r="ALZ608"/>
      <c r="AMA608"/>
      <c r="AMB608"/>
      <c r="AMC608"/>
      <c r="AMD608"/>
      <c r="AME608"/>
      <c r="AMF608"/>
      <c r="AMG608"/>
      <c r="AMH608"/>
      <c r="AMI608"/>
      <c r="AMJ608"/>
    </row>
    <row r="609" spans="2:1024" s="101" customFormat="1">
      <c r="B609" s="111"/>
      <c r="C609" s="37" t="s">
        <v>138</v>
      </c>
      <c r="D609" s="37">
        <v>934</v>
      </c>
      <c r="E609" s="132" t="s">
        <v>55</v>
      </c>
      <c r="F609" s="132" t="s">
        <v>55</v>
      </c>
      <c r="G609" s="81">
        <v>5310000000</v>
      </c>
      <c r="H609" s="82"/>
      <c r="I609" s="130">
        <f t="shared" si="76"/>
        <v>522500</v>
      </c>
      <c r="J609" s="130">
        <f t="shared" si="78"/>
        <v>551500</v>
      </c>
      <c r="K609" s="76">
        <f t="shared" si="78"/>
        <v>-29000</v>
      </c>
      <c r="L609" s="76">
        <f t="shared" si="78"/>
        <v>0</v>
      </c>
      <c r="M609" s="131">
        <f t="shared" si="78"/>
        <v>0</v>
      </c>
      <c r="ALL609"/>
      <c r="ALM609"/>
      <c r="ALN609"/>
      <c r="ALO609"/>
      <c r="ALP609"/>
      <c r="ALQ609"/>
      <c r="ALR609"/>
      <c r="ALS609"/>
      <c r="ALT609"/>
      <c r="ALU609"/>
      <c r="ALV609"/>
      <c r="ALW609"/>
      <c r="ALX609"/>
      <c r="ALY609"/>
      <c r="ALZ609"/>
      <c r="AMA609"/>
      <c r="AMB609"/>
      <c r="AMC609"/>
      <c r="AMD609"/>
      <c r="AME609"/>
      <c r="AMF609"/>
      <c r="AMG609"/>
      <c r="AMH609"/>
      <c r="AMI609"/>
      <c r="AMJ609"/>
    </row>
    <row r="610" spans="2:1024" s="101" customFormat="1">
      <c r="B610" s="111"/>
      <c r="C610" s="37" t="s">
        <v>139</v>
      </c>
      <c r="D610" s="37">
        <v>934</v>
      </c>
      <c r="E610" s="132" t="s">
        <v>55</v>
      </c>
      <c r="F610" s="132" t="s">
        <v>55</v>
      </c>
      <c r="G610" s="81">
        <v>5310010350</v>
      </c>
      <c r="H610" s="82"/>
      <c r="I610" s="130">
        <f t="shared" si="76"/>
        <v>522500</v>
      </c>
      <c r="J610" s="130">
        <f>J611+J612</f>
        <v>551500</v>
      </c>
      <c r="K610" s="76">
        <f>K611+K612+K613</f>
        <v>-29000</v>
      </c>
      <c r="L610" s="76">
        <f>L611+L612</f>
        <v>0</v>
      </c>
      <c r="M610" s="131">
        <f>M611+M612</f>
        <v>0</v>
      </c>
      <c r="ALL610"/>
      <c r="ALM610"/>
      <c r="ALN610"/>
      <c r="ALO610"/>
      <c r="ALP610"/>
      <c r="ALQ610"/>
      <c r="ALR610"/>
      <c r="ALS610"/>
      <c r="ALT610"/>
      <c r="ALU610"/>
      <c r="ALV610"/>
      <c r="ALW610"/>
      <c r="ALX610"/>
      <c r="ALY610"/>
      <c r="ALZ610"/>
      <c r="AMA610"/>
      <c r="AMB610"/>
      <c r="AMC610"/>
      <c r="AMD610"/>
      <c r="AME610"/>
      <c r="AMF610"/>
      <c r="AMG610"/>
      <c r="AMH610"/>
      <c r="AMI610"/>
      <c r="AMJ610"/>
    </row>
    <row r="611" spans="2:1024" s="101" customFormat="1" ht="75" hidden="1">
      <c r="B611" s="111"/>
      <c r="C611" s="37" t="s">
        <v>98</v>
      </c>
      <c r="D611" s="37">
        <v>934</v>
      </c>
      <c r="E611" s="132" t="s">
        <v>55</v>
      </c>
      <c r="F611" s="132" t="s">
        <v>55</v>
      </c>
      <c r="G611" s="81">
        <v>5310010350</v>
      </c>
      <c r="H611" s="82" t="s">
        <v>99</v>
      </c>
      <c r="I611" s="130">
        <f t="shared" si="76"/>
        <v>0</v>
      </c>
      <c r="J611" s="130">
        <v>0</v>
      </c>
      <c r="K611" s="76"/>
      <c r="L611" s="76"/>
      <c r="M611" s="131"/>
      <c r="ALL611"/>
      <c r="ALM611"/>
      <c r="ALN611"/>
      <c r="ALO611"/>
      <c r="ALP611"/>
      <c r="ALQ611"/>
      <c r="ALR611"/>
      <c r="ALS611"/>
      <c r="ALT611"/>
      <c r="ALU611"/>
      <c r="ALV611"/>
      <c r="ALW611"/>
      <c r="ALX611"/>
      <c r="ALY611"/>
      <c r="ALZ611"/>
      <c r="AMA611"/>
      <c r="AMB611"/>
      <c r="AMC611"/>
      <c r="AMD611"/>
      <c r="AME611"/>
      <c r="AMF611"/>
      <c r="AMG611"/>
      <c r="AMH611"/>
      <c r="AMI611"/>
      <c r="AMJ611"/>
    </row>
    <row r="612" spans="2:1024" s="101" customFormat="1" ht="37.5">
      <c r="B612" s="111"/>
      <c r="C612" s="37" t="s">
        <v>101</v>
      </c>
      <c r="D612" s="37">
        <v>934</v>
      </c>
      <c r="E612" s="132" t="s">
        <v>55</v>
      </c>
      <c r="F612" s="132" t="s">
        <v>55</v>
      </c>
      <c r="G612" s="81">
        <v>5310010350</v>
      </c>
      <c r="H612" s="82" t="s">
        <v>102</v>
      </c>
      <c r="I612" s="130">
        <f t="shared" si="76"/>
        <v>72500</v>
      </c>
      <c r="J612" s="130">
        <v>551500</v>
      </c>
      <c r="K612" s="76">
        <v>-479000</v>
      </c>
      <c r="L612" s="76"/>
      <c r="M612" s="131"/>
      <c r="ALL612"/>
      <c r="ALM612"/>
      <c r="ALN612"/>
      <c r="ALO612"/>
      <c r="ALP612"/>
      <c r="ALQ612"/>
      <c r="ALR612"/>
      <c r="ALS612"/>
      <c r="ALT612"/>
      <c r="ALU612"/>
      <c r="ALV612"/>
      <c r="ALW612"/>
      <c r="ALX612"/>
      <c r="ALY612"/>
      <c r="ALZ612"/>
      <c r="AMA612"/>
      <c r="AMB612"/>
      <c r="AMC612"/>
      <c r="AMD612"/>
      <c r="AME612"/>
      <c r="AMF612"/>
      <c r="AMG612"/>
      <c r="AMH612"/>
      <c r="AMI612"/>
      <c r="AMJ612"/>
    </row>
    <row r="613" spans="2:1024" s="101" customFormat="1">
      <c r="B613" s="111"/>
      <c r="C613" s="37" t="s">
        <v>140</v>
      </c>
      <c r="D613" s="37">
        <v>934</v>
      </c>
      <c r="E613" s="132" t="s">
        <v>55</v>
      </c>
      <c r="F613" s="132" t="s">
        <v>55</v>
      </c>
      <c r="G613" s="81">
        <v>5310010350</v>
      </c>
      <c r="H613" s="82" t="s">
        <v>141</v>
      </c>
      <c r="I613" s="130">
        <f t="shared" si="76"/>
        <v>450000</v>
      </c>
      <c r="J613" s="130"/>
      <c r="K613" s="76">
        <v>450000</v>
      </c>
      <c r="L613" s="76"/>
      <c r="M613" s="131"/>
      <c r="ALL613"/>
      <c r="ALM613"/>
      <c r="ALN613"/>
      <c r="ALO613"/>
      <c r="ALP613"/>
      <c r="ALQ613"/>
      <c r="ALR613"/>
      <c r="ALS613"/>
      <c r="ALT613"/>
      <c r="ALU613"/>
      <c r="ALV613"/>
      <c r="ALW613"/>
      <c r="ALX613"/>
      <c r="ALY613"/>
      <c r="ALZ613"/>
      <c r="AMA613"/>
      <c r="AMB613"/>
      <c r="AMC613"/>
      <c r="AMD613"/>
      <c r="AME613"/>
      <c r="AMF613"/>
      <c r="AMG613"/>
      <c r="AMH613"/>
      <c r="AMI613"/>
      <c r="AMJ613"/>
    </row>
    <row r="614" spans="2:1024" s="101" customFormat="1" ht="56.25">
      <c r="B614" s="111"/>
      <c r="C614" s="37" t="s">
        <v>268</v>
      </c>
      <c r="D614" s="37">
        <v>934</v>
      </c>
      <c r="E614" s="132" t="s">
        <v>55</v>
      </c>
      <c r="F614" s="132" t="s">
        <v>55</v>
      </c>
      <c r="G614" s="81">
        <v>6700000000</v>
      </c>
      <c r="H614" s="82"/>
      <c r="I614" s="130">
        <f t="shared" si="76"/>
        <v>100000</v>
      </c>
      <c r="J614" s="130">
        <f t="shared" ref="J614:M616" si="79">J615</f>
        <v>100000</v>
      </c>
      <c r="K614" s="76">
        <f t="shared" si="79"/>
        <v>0</v>
      </c>
      <c r="L614" s="76">
        <f t="shared" si="79"/>
        <v>0</v>
      </c>
      <c r="M614" s="131">
        <f t="shared" si="79"/>
        <v>0</v>
      </c>
      <c r="ALL614"/>
      <c r="ALM614"/>
      <c r="ALN614"/>
      <c r="ALO614"/>
      <c r="ALP614"/>
      <c r="ALQ614"/>
      <c r="ALR614"/>
      <c r="ALS614"/>
      <c r="ALT614"/>
      <c r="ALU614"/>
      <c r="ALV614"/>
      <c r="ALW614"/>
      <c r="ALX614"/>
      <c r="ALY614"/>
      <c r="ALZ614"/>
      <c r="AMA614"/>
      <c r="AMB614"/>
      <c r="AMC614"/>
      <c r="AMD614"/>
      <c r="AME614"/>
      <c r="AMF614"/>
      <c r="AMG614"/>
      <c r="AMH614"/>
      <c r="AMI614"/>
      <c r="AMJ614"/>
    </row>
    <row r="615" spans="2:1024" s="101" customFormat="1" ht="37.5">
      <c r="B615" s="111"/>
      <c r="C615" s="37" t="s">
        <v>269</v>
      </c>
      <c r="D615" s="37">
        <v>934</v>
      </c>
      <c r="E615" s="132" t="s">
        <v>55</v>
      </c>
      <c r="F615" s="132" t="s">
        <v>55</v>
      </c>
      <c r="G615" s="81">
        <v>6710000000</v>
      </c>
      <c r="H615" s="82"/>
      <c r="I615" s="130">
        <f t="shared" si="76"/>
        <v>100000</v>
      </c>
      <c r="J615" s="130">
        <f t="shared" si="79"/>
        <v>100000</v>
      </c>
      <c r="K615" s="76">
        <f t="shared" si="79"/>
        <v>0</v>
      </c>
      <c r="L615" s="76">
        <f t="shared" si="79"/>
        <v>0</v>
      </c>
      <c r="M615" s="131">
        <f t="shared" si="79"/>
        <v>0</v>
      </c>
      <c r="ALL615"/>
      <c r="ALM615"/>
      <c r="ALN615"/>
      <c r="ALO615"/>
      <c r="ALP615"/>
      <c r="ALQ615"/>
      <c r="ALR615"/>
      <c r="ALS615"/>
      <c r="ALT615"/>
      <c r="ALU615"/>
      <c r="ALV615"/>
      <c r="ALW615"/>
      <c r="ALX615"/>
      <c r="ALY615"/>
      <c r="ALZ615"/>
      <c r="AMA615"/>
      <c r="AMB615"/>
      <c r="AMC615"/>
      <c r="AMD615"/>
      <c r="AME615"/>
      <c r="AMF615"/>
      <c r="AMG615"/>
      <c r="AMH615"/>
      <c r="AMI615"/>
      <c r="AMJ615"/>
    </row>
    <row r="616" spans="2:1024" s="101" customFormat="1">
      <c r="B616" s="111"/>
      <c r="C616" s="37" t="s">
        <v>270</v>
      </c>
      <c r="D616" s="37">
        <v>934</v>
      </c>
      <c r="E616" s="132" t="s">
        <v>55</v>
      </c>
      <c r="F616" s="132" t="s">
        <v>55</v>
      </c>
      <c r="G616" s="81">
        <v>6710010220</v>
      </c>
      <c r="H616" s="82"/>
      <c r="I616" s="130">
        <f t="shared" si="76"/>
        <v>100000</v>
      </c>
      <c r="J616" s="130">
        <f t="shared" si="79"/>
        <v>100000</v>
      </c>
      <c r="K616" s="76">
        <f t="shared" si="79"/>
        <v>0</v>
      </c>
      <c r="L616" s="76">
        <f t="shared" si="79"/>
        <v>0</v>
      </c>
      <c r="M616" s="131">
        <f t="shared" si="79"/>
        <v>0</v>
      </c>
      <c r="ALL616"/>
      <c r="ALM616"/>
      <c r="ALN616"/>
      <c r="ALO616"/>
      <c r="ALP616"/>
      <c r="ALQ616"/>
      <c r="ALR616"/>
      <c r="ALS616"/>
      <c r="ALT616"/>
      <c r="ALU616"/>
      <c r="ALV616"/>
      <c r="ALW616"/>
      <c r="ALX616"/>
      <c r="ALY616"/>
      <c r="ALZ616"/>
      <c r="AMA616"/>
      <c r="AMB616"/>
      <c r="AMC616"/>
      <c r="AMD616"/>
      <c r="AME616"/>
      <c r="AMF616"/>
      <c r="AMG616"/>
      <c r="AMH616"/>
      <c r="AMI616"/>
      <c r="AMJ616"/>
    </row>
    <row r="617" spans="2:1024" s="101" customFormat="1" ht="37.5">
      <c r="B617" s="111"/>
      <c r="C617" s="37" t="s">
        <v>101</v>
      </c>
      <c r="D617" s="37">
        <v>934</v>
      </c>
      <c r="E617" s="132" t="s">
        <v>55</v>
      </c>
      <c r="F617" s="132" t="s">
        <v>55</v>
      </c>
      <c r="G617" s="81">
        <v>6710010220</v>
      </c>
      <c r="H617" s="82" t="s">
        <v>102</v>
      </c>
      <c r="I617" s="130">
        <f t="shared" si="76"/>
        <v>100000</v>
      </c>
      <c r="J617" s="130">
        <v>100000</v>
      </c>
      <c r="K617" s="76">
        <v>0</v>
      </c>
      <c r="L617" s="76">
        <v>0</v>
      </c>
      <c r="M617" s="131">
        <v>0</v>
      </c>
      <c r="ALL617"/>
      <c r="ALM617"/>
      <c r="ALN617"/>
      <c r="ALO617"/>
      <c r="ALP617"/>
      <c r="ALQ617"/>
      <c r="ALR617"/>
      <c r="ALS617"/>
      <c r="ALT617"/>
      <c r="ALU617"/>
      <c r="ALV617"/>
      <c r="ALW617"/>
      <c r="ALX617"/>
      <c r="ALY617"/>
      <c r="ALZ617"/>
      <c r="AMA617"/>
      <c r="AMB617"/>
      <c r="AMC617"/>
      <c r="AMD617"/>
      <c r="AME617"/>
      <c r="AMF617"/>
      <c r="AMG617"/>
      <c r="AMH617"/>
      <c r="AMI617"/>
      <c r="AMJ617"/>
    </row>
    <row r="618" spans="2:1024" s="101" customFormat="1" ht="93.6" customHeight="1">
      <c r="B618" s="111"/>
      <c r="C618" s="37" t="s">
        <v>372</v>
      </c>
      <c r="D618" s="37">
        <v>934</v>
      </c>
      <c r="E618" s="132" t="s">
        <v>55</v>
      </c>
      <c r="F618" s="132" t="s">
        <v>55</v>
      </c>
      <c r="G618" s="81">
        <v>6900000000</v>
      </c>
      <c r="H618" s="82"/>
      <c r="I618" s="130">
        <f t="shared" si="76"/>
        <v>100000</v>
      </c>
      <c r="J618" s="130">
        <f t="shared" ref="J618:M620" si="80">J619</f>
        <v>130000</v>
      </c>
      <c r="K618" s="76">
        <f t="shared" si="80"/>
        <v>-30000</v>
      </c>
      <c r="L618" s="76">
        <f t="shared" si="80"/>
        <v>0</v>
      </c>
      <c r="M618" s="131">
        <f t="shared" si="80"/>
        <v>0</v>
      </c>
      <c r="ALL618"/>
      <c r="ALM618"/>
      <c r="ALN618"/>
      <c r="ALO618"/>
      <c r="ALP618"/>
      <c r="ALQ618"/>
      <c r="ALR618"/>
      <c r="ALS618"/>
      <c r="ALT618"/>
      <c r="ALU618"/>
      <c r="ALV618"/>
      <c r="ALW618"/>
      <c r="ALX618"/>
      <c r="ALY618"/>
      <c r="ALZ618"/>
      <c r="AMA618"/>
      <c r="AMB618"/>
      <c r="AMC618"/>
      <c r="AMD618"/>
      <c r="AME618"/>
      <c r="AMF618"/>
      <c r="AMG618"/>
      <c r="AMH618"/>
      <c r="AMI618"/>
      <c r="AMJ618"/>
    </row>
    <row r="619" spans="2:1024" s="101" customFormat="1" ht="37.5">
      <c r="B619" s="111"/>
      <c r="C619" s="37" t="s">
        <v>279</v>
      </c>
      <c r="D619" s="37">
        <v>934</v>
      </c>
      <c r="E619" s="132" t="s">
        <v>55</v>
      </c>
      <c r="F619" s="132" t="s">
        <v>55</v>
      </c>
      <c r="G619" s="81">
        <v>6910000000</v>
      </c>
      <c r="H619" s="82"/>
      <c r="I619" s="130">
        <f t="shared" si="76"/>
        <v>100000</v>
      </c>
      <c r="J619" s="130">
        <f t="shared" si="80"/>
        <v>130000</v>
      </c>
      <c r="K619" s="76">
        <f t="shared" si="80"/>
        <v>-30000</v>
      </c>
      <c r="L619" s="76">
        <f t="shared" si="80"/>
        <v>0</v>
      </c>
      <c r="M619" s="131">
        <f t="shared" si="80"/>
        <v>0</v>
      </c>
      <c r="ALL619"/>
      <c r="ALM619"/>
      <c r="ALN619"/>
      <c r="ALO619"/>
      <c r="ALP619"/>
      <c r="ALQ619"/>
      <c r="ALR619"/>
      <c r="ALS619"/>
      <c r="ALT619"/>
      <c r="ALU619"/>
      <c r="ALV619"/>
      <c r="ALW619"/>
      <c r="ALX619"/>
      <c r="ALY619"/>
      <c r="ALZ619"/>
      <c r="AMA619"/>
      <c r="AMB619"/>
      <c r="AMC619"/>
      <c r="AMD619"/>
      <c r="AME619"/>
      <c r="AMF619"/>
      <c r="AMG619"/>
      <c r="AMH619"/>
      <c r="AMI619"/>
      <c r="AMJ619"/>
    </row>
    <row r="620" spans="2:1024" s="101" customFormat="1" ht="112.5">
      <c r="B620" s="111"/>
      <c r="C620" s="37" t="s">
        <v>373</v>
      </c>
      <c r="D620" s="37">
        <v>934</v>
      </c>
      <c r="E620" s="132" t="s">
        <v>55</v>
      </c>
      <c r="F620" s="132" t="s">
        <v>55</v>
      </c>
      <c r="G620" s="81">
        <v>6910010500</v>
      </c>
      <c r="H620" s="82"/>
      <c r="I620" s="130">
        <f t="shared" si="76"/>
        <v>100000</v>
      </c>
      <c r="J620" s="130">
        <f t="shared" si="80"/>
        <v>130000</v>
      </c>
      <c r="K620" s="76">
        <f t="shared" si="80"/>
        <v>-30000</v>
      </c>
      <c r="L620" s="76">
        <f t="shared" si="80"/>
        <v>0</v>
      </c>
      <c r="M620" s="131">
        <f t="shared" si="80"/>
        <v>0</v>
      </c>
      <c r="ALL620"/>
      <c r="ALM620"/>
      <c r="ALN620"/>
      <c r="ALO620"/>
      <c r="ALP620"/>
      <c r="ALQ620"/>
      <c r="ALR620"/>
      <c r="ALS620"/>
      <c r="ALT620"/>
      <c r="ALU620"/>
      <c r="ALV620"/>
      <c r="ALW620"/>
      <c r="ALX620"/>
      <c r="ALY620"/>
      <c r="ALZ620"/>
      <c r="AMA620"/>
      <c r="AMB620"/>
      <c r="AMC620"/>
      <c r="AMD620"/>
      <c r="AME620"/>
      <c r="AMF620"/>
      <c r="AMG620"/>
      <c r="AMH620"/>
      <c r="AMI620"/>
      <c r="AMJ620"/>
    </row>
    <row r="621" spans="2:1024" s="101" customFormat="1" ht="37.5">
      <c r="B621" s="111"/>
      <c r="C621" s="37" t="s">
        <v>101</v>
      </c>
      <c r="D621" s="37">
        <v>934</v>
      </c>
      <c r="E621" s="132" t="s">
        <v>55</v>
      </c>
      <c r="F621" s="132" t="s">
        <v>55</v>
      </c>
      <c r="G621" s="81">
        <v>6910010500</v>
      </c>
      <c r="H621" s="82" t="s">
        <v>102</v>
      </c>
      <c r="I621" s="130">
        <f t="shared" si="76"/>
        <v>100000</v>
      </c>
      <c r="J621" s="130">
        <v>130000</v>
      </c>
      <c r="K621" s="76">
        <v>-30000</v>
      </c>
      <c r="L621" s="76">
        <v>0</v>
      </c>
      <c r="M621" s="131">
        <v>0</v>
      </c>
      <c r="ALL621"/>
      <c r="ALM621"/>
      <c r="ALN621"/>
      <c r="ALO621"/>
      <c r="ALP621"/>
      <c r="ALQ621"/>
      <c r="ALR621"/>
      <c r="ALS621"/>
      <c r="ALT621"/>
      <c r="ALU621"/>
      <c r="ALV621"/>
      <c r="ALW621"/>
      <c r="ALX621"/>
      <c r="ALY621"/>
      <c r="ALZ621"/>
      <c r="AMA621"/>
      <c r="AMB621"/>
      <c r="AMC621"/>
      <c r="AMD621"/>
      <c r="AME621"/>
      <c r="AMF621"/>
      <c r="AMG621"/>
      <c r="AMH621"/>
      <c r="AMI621"/>
      <c r="AMJ621"/>
    </row>
    <row r="622" spans="2:1024" s="101" customFormat="1" ht="37.5">
      <c r="B622" s="111"/>
      <c r="C622" s="37" t="s">
        <v>292</v>
      </c>
      <c r="D622" s="37">
        <v>934</v>
      </c>
      <c r="E622" s="132" t="s">
        <v>55</v>
      </c>
      <c r="F622" s="132" t="s">
        <v>55</v>
      </c>
      <c r="G622" s="81">
        <v>7100000000</v>
      </c>
      <c r="H622" s="82"/>
      <c r="I622" s="130">
        <f t="shared" si="76"/>
        <v>1100000</v>
      </c>
      <c r="J622" s="130">
        <f t="shared" ref="J622:M624" si="81">J623</f>
        <v>981000</v>
      </c>
      <c r="K622" s="76">
        <f t="shared" si="81"/>
        <v>119000</v>
      </c>
      <c r="L622" s="76">
        <f t="shared" si="81"/>
        <v>0</v>
      </c>
      <c r="M622" s="131">
        <f t="shared" si="81"/>
        <v>0</v>
      </c>
      <c r="ALL622"/>
      <c r="ALM622"/>
      <c r="ALN622"/>
      <c r="ALO622"/>
      <c r="ALP622"/>
      <c r="ALQ622"/>
      <c r="ALR622"/>
      <c r="ALS622"/>
      <c r="ALT622"/>
      <c r="ALU622"/>
      <c r="ALV622"/>
      <c r="ALW622"/>
      <c r="ALX622"/>
      <c r="ALY622"/>
      <c r="ALZ622"/>
      <c r="AMA622"/>
      <c r="AMB622"/>
      <c r="AMC622"/>
      <c r="AMD622"/>
      <c r="AME622"/>
      <c r="AMF622"/>
      <c r="AMG622"/>
      <c r="AMH622"/>
      <c r="AMI622"/>
      <c r="AMJ622"/>
    </row>
    <row r="623" spans="2:1024" s="101" customFormat="1" ht="56.25">
      <c r="B623" s="111"/>
      <c r="C623" s="37" t="s">
        <v>293</v>
      </c>
      <c r="D623" s="37">
        <v>934</v>
      </c>
      <c r="E623" s="132" t="s">
        <v>55</v>
      </c>
      <c r="F623" s="132" t="s">
        <v>55</v>
      </c>
      <c r="G623" s="81">
        <v>7110000000</v>
      </c>
      <c r="H623" s="82"/>
      <c r="I623" s="130">
        <f t="shared" si="76"/>
        <v>1100000</v>
      </c>
      <c r="J623" s="130">
        <f t="shared" si="81"/>
        <v>981000</v>
      </c>
      <c r="K623" s="76">
        <f t="shared" si="81"/>
        <v>119000</v>
      </c>
      <c r="L623" s="76">
        <f t="shared" si="81"/>
        <v>0</v>
      </c>
      <c r="M623" s="131">
        <f t="shared" si="81"/>
        <v>0</v>
      </c>
      <c r="ALL623"/>
      <c r="ALM623"/>
      <c r="ALN623"/>
      <c r="ALO623"/>
      <c r="ALP623"/>
      <c r="ALQ623"/>
      <c r="ALR623"/>
      <c r="ALS623"/>
      <c r="ALT623"/>
      <c r="ALU623"/>
      <c r="ALV623"/>
      <c r="ALW623"/>
      <c r="ALX623"/>
      <c r="ALY623"/>
      <c r="ALZ623"/>
      <c r="AMA623"/>
      <c r="AMB623"/>
      <c r="AMC623"/>
      <c r="AMD623"/>
      <c r="AME623"/>
      <c r="AMF623"/>
      <c r="AMG623"/>
      <c r="AMH623"/>
      <c r="AMI623"/>
      <c r="AMJ623"/>
    </row>
    <row r="624" spans="2:1024" s="101" customFormat="1" ht="37.5">
      <c r="B624" s="111"/>
      <c r="C624" s="37" t="s">
        <v>294</v>
      </c>
      <c r="D624" s="37">
        <v>934</v>
      </c>
      <c r="E624" s="132" t="s">
        <v>55</v>
      </c>
      <c r="F624" s="132" t="s">
        <v>55</v>
      </c>
      <c r="G624" s="81">
        <v>7110010610</v>
      </c>
      <c r="H624" s="82"/>
      <c r="I624" s="130">
        <f t="shared" si="76"/>
        <v>1100000</v>
      </c>
      <c r="J624" s="130">
        <f t="shared" si="81"/>
        <v>981000</v>
      </c>
      <c r="K624" s="76">
        <f t="shared" si="81"/>
        <v>119000</v>
      </c>
      <c r="L624" s="76">
        <f t="shared" si="81"/>
        <v>0</v>
      </c>
      <c r="M624" s="131">
        <f t="shared" si="81"/>
        <v>0</v>
      </c>
      <c r="ALL624"/>
      <c r="ALM624"/>
      <c r="ALN624"/>
      <c r="ALO624"/>
      <c r="ALP624"/>
      <c r="ALQ624"/>
      <c r="ALR624"/>
      <c r="ALS624"/>
      <c r="ALT624"/>
      <c r="ALU624"/>
      <c r="ALV624"/>
      <c r="ALW624"/>
      <c r="ALX624"/>
      <c r="ALY624"/>
      <c r="ALZ624"/>
      <c r="AMA624"/>
      <c r="AMB624"/>
      <c r="AMC624"/>
      <c r="AMD624"/>
      <c r="AME624"/>
      <c r="AMF624"/>
      <c r="AMG624"/>
      <c r="AMH624"/>
      <c r="AMI624"/>
      <c r="AMJ624"/>
    </row>
    <row r="625" spans="2:1024" s="101" customFormat="1" ht="37.5">
      <c r="B625" s="111"/>
      <c r="C625" s="37" t="s">
        <v>101</v>
      </c>
      <c r="D625" s="37">
        <v>934</v>
      </c>
      <c r="E625" s="132" t="s">
        <v>55</v>
      </c>
      <c r="F625" s="132" t="s">
        <v>55</v>
      </c>
      <c r="G625" s="81">
        <v>7110010610</v>
      </c>
      <c r="H625" s="82" t="s">
        <v>102</v>
      </c>
      <c r="I625" s="130">
        <f t="shared" si="76"/>
        <v>1100000</v>
      </c>
      <c r="J625" s="130">
        <v>981000</v>
      </c>
      <c r="K625" s="76">
        <v>119000</v>
      </c>
      <c r="L625" s="76">
        <v>0</v>
      </c>
      <c r="M625" s="131">
        <v>0</v>
      </c>
      <c r="ALL625"/>
      <c r="ALM625"/>
      <c r="ALN625"/>
      <c r="ALO625"/>
      <c r="ALP625"/>
      <c r="ALQ625"/>
      <c r="ALR625"/>
      <c r="ALS625"/>
      <c r="ALT625"/>
      <c r="ALU625"/>
      <c r="ALV625"/>
      <c r="ALW625"/>
      <c r="ALX625"/>
      <c r="ALY625"/>
      <c r="ALZ625"/>
      <c r="AMA625"/>
      <c r="AMB625"/>
      <c r="AMC625"/>
      <c r="AMD625"/>
      <c r="AME625"/>
      <c r="AMF625"/>
      <c r="AMG625"/>
      <c r="AMH625"/>
      <c r="AMI625"/>
      <c r="AMJ625"/>
    </row>
    <row r="626" spans="2:1024" s="101" customFormat="1">
      <c r="B626" s="111"/>
      <c r="C626" s="37" t="s">
        <v>60</v>
      </c>
      <c r="D626" s="37">
        <v>934</v>
      </c>
      <c r="E626" s="132" t="s">
        <v>55</v>
      </c>
      <c r="F626" s="132" t="s">
        <v>36</v>
      </c>
      <c r="G626" s="81"/>
      <c r="H626" s="82"/>
      <c r="I626" s="130">
        <f t="shared" si="76"/>
        <v>3133200</v>
      </c>
      <c r="J626" s="130">
        <f t="shared" ref="J626:M628" si="82">J627</f>
        <v>1996100</v>
      </c>
      <c r="K626" s="76">
        <f t="shared" si="82"/>
        <v>1137100</v>
      </c>
      <c r="L626" s="76">
        <f t="shared" si="82"/>
        <v>0</v>
      </c>
      <c r="M626" s="131">
        <f t="shared" si="82"/>
        <v>0</v>
      </c>
      <c r="ALL626"/>
      <c r="ALM626"/>
      <c r="ALN626"/>
      <c r="ALO626"/>
      <c r="ALP626"/>
      <c r="ALQ626"/>
      <c r="ALR626"/>
      <c r="ALS626"/>
      <c r="ALT626"/>
      <c r="ALU626"/>
      <c r="ALV626"/>
      <c r="ALW626"/>
      <c r="ALX626"/>
      <c r="ALY626"/>
      <c r="ALZ626"/>
      <c r="AMA626"/>
      <c r="AMB626"/>
      <c r="AMC626"/>
      <c r="AMD626"/>
      <c r="AME626"/>
      <c r="AMF626"/>
      <c r="AMG626"/>
      <c r="AMH626"/>
      <c r="AMI626"/>
      <c r="AMJ626"/>
    </row>
    <row r="627" spans="2:1024" s="101" customFormat="1" ht="37.5">
      <c r="B627" s="111"/>
      <c r="C627" s="37" t="s">
        <v>95</v>
      </c>
      <c r="D627" s="37">
        <v>934</v>
      </c>
      <c r="E627" s="132" t="s">
        <v>55</v>
      </c>
      <c r="F627" s="132" t="s">
        <v>36</v>
      </c>
      <c r="G627" s="81">
        <v>5000000000</v>
      </c>
      <c r="H627" s="82"/>
      <c r="I627" s="130">
        <f t="shared" si="76"/>
        <v>3133200</v>
      </c>
      <c r="J627" s="130">
        <f t="shared" si="82"/>
        <v>1996100</v>
      </c>
      <c r="K627" s="76">
        <f t="shared" si="82"/>
        <v>1137100</v>
      </c>
      <c r="L627" s="76">
        <f t="shared" si="82"/>
        <v>0</v>
      </c>
      <c r="M627" s="131">
        <f t="shared" si="82"/>
        <v>0</v>
      </c>
      <c r="ALL627"/>
      <c r="ALM627"/>
      <c r="ALN627"/>
      <c r="ALO627"/>
      <c r="ALP627"/>
      <c r="ALQ627"/>
      <c r="ALR627"/>
      <c r="ALS627"/>
      <c r="ALT627"/>
      <c r="ALU627"/>
      <c r="ALV627"/>
      <c r="ALW627"/>
      <c r="ALX627"/>
      <c r="ALY627"/>
      <c r="ALZ627"/>
      <c r="AMA627"/>
      <c r="AMB627"/>
      <c r="AMC627"/>
      <c r="AMD627"/>
      <c r="AME627"/>
      <c r="AMF627"/>
      <c r="AMG627"/>
      <c r="AMH627"/>
      <c r="AMI627"/>
      <c r="AMJ627"/>
    </row>
    <row r="628" spans="2:1024" s="101" customFormat="1" ht="37.5">
      <c r="B628" s="111"/>
      <c r="C628" s="37" t="s">
        <v>103</v>
      </c>
      <c r="D628" s="37">
        <v>934</v>
      </c>
      <c r="E628" s="132" t="s">
        <v>55</v>
      </c>
      <c r="F628" s="132" t="s">
        <v>36</v>
      </c>
      <c r="G628" s="81">
        <v>5020000000</v>
      </c>
      <c r="H628" s="82"/>
      <c r="I628" s="130">
        <f t="shared" si="76"/>
        <v>3133200</v>
      </c>
      <c r="J628" s="130">
        <f t="shared" si="82"/>
        <v>1996100</v>
      </c>
      <c r="K628" s="76">
        <f t="shared" si="82"/>
        <v>1137100</v>
      </c>
      <c r="L628" s="76">
        <f t="shared" si="82"/>
        <v>0</v>
      </c>
      <c r="M628" s="131">
        <f t="shared" si="82"/>
        <v>0</v>
      </c>
      <c r="ALL628"/>
      <c r="ALM628"/>
      <c r="ALN628"/>
      <c r="ALO628"/>
      <c r="ALP628"/>
      <c r="ALQ628"/>
      <c r="ALR628"/>
      <c r="ALS628"/>
      <c r="ALT628"/>
      <c r="ALU628"/>
      <c r="ALV628"/>
      <c r="ALW628"/>
      <c r="ALX628"/>
      <c r="ALY628"/>
      <c r="ALZ628"/>
      <c r="AMA628"/>
      <c r="AMB628"/>
      <c r="AMC628"/>
      <c r="AMD628"/>
      <c r="AME628"/>
      <c r="AMF628"/>
      <c r="AMG628"/>
      <c r="AMH628"/>
      <c r="AMI628"/>
      <c r="AMJ628"/>
    </row>
    <row r="629" spans="2:1024" s="101" customFormat="1" ht="31.9" customHeight="1">
      <c r="B629" s="111"/>
      <c r="C629" s="37" t="s">
        <v>375</v>
      </c>
      <c r="D629" s="37">
        <v>934</v>
      </c>
      <c r="E629" s="132" t="s">
        <v>55</v>
      </c>
      <c r="F629" s="132" t="s">
        <v>36</v>
      </c>
      <c r="G629" s="81">
        <v>5020000190</v>
      </c>
      <c r="H629" s="82"/>
      <c r="I629" s="130">
        <f t="shared" si="76"/>
        <v>3133200</v>
      </c>
      <c r="J629" s="130">
        <f>J630+J631</f>
        <v>1996100</v>
      </c>
      <c r="K629" s="76">
        <f>K630+K631</f>
        <v>1137100</v>
      </c>
      <c r="L629" s="76">
        <f>L630+L631</f>
        <v>0</v>
      </c>
      <c r="M629" s="131">
        <f>M630+M631</f>
        <v>0</v>
      </c>
      <c r="ALL629"/>
      <c r="ALM629"/>
      <c r="ALN629"/>
      <c r="ALO629"/>
      <c r="ALP629"/>
      <c r="ALQ629"/>
      <c r="ALR629"/>
      <c r="ALS629"/>
      <c r="ALT629"/>
      <c r="ALU629"/>
      <c r="ALV629"/>
      <c r="ALW629"/>
      <c r="ALX629"/>
      <c r="ALY629"/>
      <c r="ALZ629"/>
      <c r="AMA629"/>
      <c r="AMB629"/>
      <c r="AMC629"/>
      <c r="AMD629"/>
      <c r="AME629"/>
      <c r="AMF629"/>
      <c r="AMG629"/>
      <c r="AMH629"/>
      <c r="AMI629"/>
      <c r="AMJ629"/>
    </row>
    <row r="630" spans="2:1024" s="101" customFormat="1" ht="75">
      <c r="B630" s="111"/>
      <c r="C630" s="37" t="s">
        <v>98</v>
      </c>
      <c r="D630" s="37">
        <v>934</v>
      </c>
      <c r="E630" s="132" t="s">
        <v>55</v>
      </c>
      <c r="F630" s="132" t="s">
        <v>36</v>
      </c>
      <c r="G630" s="81">
        <v>5020000190</v>
      </c>
      <c r="H630" s="82" t="s">
        <v>99</v>
      </c>
      <c r="I630" s="130">
        <f t="shared" si="76"/>
        <v>3132200</v>
      </c>
      <c r="J630" s="130">
        <v>1995300</v>
      </c>
      <c r="K630" s="76">
        <v>1136900</v>
      </c>
      <c r="L630" s="76"/>
      <c r="M630" s="131"/>
      <c r="ALL630"/>
      <c r="ALM630"/>
      <c r="ALN630"/>
      <c r="ALO630"/>
      <c r="ALP630"/>
      <c r="ALQ630"/>
      <c r="ALR630"/>
      <c r="ALS630"/>
      <c r="ALT630"/>
      <c r="ALU630"/>
      <c r="ALV630"/>
      <c r="ALW630"/>
      <c r="ALX630"/>
      <c r="ALY630"/>
      <c r="ALZ630"/>
      <c r="AMA630"/>
      <c r="AMB630"/>
      <c r="AMC630"/>
      <c r="AMD630"/>
      <c r="AME630"/>
      <c r="AMF630"/>
      <c r="AMG630"/>
      <c r="AMH630"/>
      <c r="AMI630"/>
      <c r="AMJ630"/>
    </row>
    <row r="631" spans="2:1024" s="101" customFormat="1">
      <c r="B631" s="111"/>
      <c r="C631" s="37" t="s">
        <v>104</v>
      </c>
      <c r="D631" s="37">
        <v>934</v>
      </c>
      <c r="E631" s="132" t="s">
        <v>55</v>
      </c>
      <c r="F631" s="132" t="s">
        <v>36</v>
      </c>
      <c r="G631" s="81">
        <v>5020000190</v>
      </c>
      <c r="H631" s="82" t="s">
        <v>105</v>
      </c>
      <c r="I631" s="130">
        <f t="shared" si="76"/>
        <v>1000</v>
      </c>
      <c r="J631" s="130">
        <v>800</v>
      </c>
      <c r="K631" s="76">
        <v>200</v>
      </c>
      <c r="L631" s="76"/>
      <c r="M631" s="131"/>
      <c r="ALL631"/>
      <c r="ALM631"/>
      <c r="ALN631"/>
      <c r="ALO631"/>
      <c r="ALP631"/>
      <c r="ALQ631"/>
      <c r="ALR631"/>
      <c r="ALS631"/>
      <c r="ALT631"/>
      <c r="ALU631"/>
      <c r="ALV631"/>
      <c r="ALW631"/>
      <c r="ALX631"/>
      <c r="ALY631"/>
      <c r="ALZ631"/>
      <c r="AMA631"/>
      <c r="AMB631"/>
      <c r="AMC631"/>
      <c r="AMD631"/>
      <c r="AME631"/>
      <c r="AMF631"/>
      <c r="AMG631"/>
      <c r="AMH631"/>
      <c r="AMI631"/>
      <c r="AMJ631"/>
    </row>
    <row r="632" spans="2:1024" s="110" customFormat="1" ht="75">
      <c r="B632" s="111" t="s">
        <v>224</v>
      </c>
      <c r="C632" s="28" t="s">
        <v>377</v>
      </c>
      <c r="D632" s="28">
        <v>953</v>
      </c>
      <c r="E632" s="136"/>
      <c r="F632" s="136"/>
      <c r="G632" s="87"/>
      <c r="H632" s="88"/>
      <c r="I632" s="125">
        <f t="shared" si="76"/>
        <v>109919600</v>
      </c>
      <c r="J632" s="125">
        <f>J644+J633</f>
        <v>110370800</v>
      </c>
      <c r="K632" s="74">
        <f>K644+K633</f>
        <v>-451200</v>
      </c>
      <c r="L632" s="74">
        <f>L644+L633</f>
        <v>0</v>
      </c>
      <c r="M632" s="126">
        <f>M644+M633</f>
        <v>0</v>
      </c>
      <c r="ALL632" s="40"/>
      <c r="ALM632" s="40"/>
      <c r="ALN632" s="40"/>
      <c r="ALO632" s="40"/>
      <c r="ALP632" s="40"/>
      <c r="ALQ632" s="40"/>
      <c r="ALR632" s="40"/>
      <c r="ALS632" s="40"/>
      <c r="ALT632" s="40"/>
      <c r="ALU632" s="40"/>
      <c r="ALV632" s="40"/>
      <c r="ALW632" s="40"/>
      <c r="ALX632" s="40"/>
      <c r="ALY632" s="40"/>
      <c r="ALZ632" s="40"/>
      <c r="AMA632" s="40"/>
      <c r="AMB632" s="40"/>
      <c r="AMC632" s="40"/>
      <c r="AMD632" s="40"/>
      <c r="AME632" s="40"/>
      <c r="AMF632" s="40"/>
      <c r="AMG632" s="40"/>
      <c r="AMH632" s="40"/>
      <c r="AMI632" s="40"/>
      <c r="AMJ632"/>
    </row>
    <row r="633" spans="2:1024" s="101" customFormat="1">
      <c r="B633" s="129"/>
      <c r="C633" s="37" t="s">
        <v>54</v>
      </c>
      <c r="D633" s="132">
        <v>953</v>
      </c>
      <c r="E633" s="132" t="s">
        <v>55</v>
      </c>
      <c r="F633" s="132" t="s">
        <v>81</v>
      </c>
      <c r="G633" s="81"/>
      <c r="H633" s="82"/>
      <c r="I633" s="130">
        <f t="shared" si="76"/>
        <v>275300</v>
      </c>
      <c r="J633" s="130">
        <f>J634+J639</f>
        <v>284300</v>
      </c>
      <c r="K633" s="130">
        <f>K634+K639</f>
        <v>-9000</v>
      </c>
      <c r="L633" s="76">
        <f>L634+L639</f>
        <v>0</v>
      </c>
      <c r="M633" s="131">
        <f>M634+M639</f>
        <v>0</v>
      </c>
      <c r="ALL633"/>
      <c r="ALM633"/>
      <c r="ALN633"/>
      <c r="ALO633"/>
      <c r="ALP633"/>
      <c r="ALQ633"/>
      <c r="ALR633"/>
      <c r="ALS633"/>
      <c r="ALT633"/>
      <c r="ALU633"/>
      <c r="ALV633"/>
      <c r="ALW633"/>
      <c r="ALX633"/>
      <c r="ALY633"/>
      <c r="ALZ633"/>
      <c r="AMA633"/>
      <c r="AMB633"/>
      <c r="AMC633"/>
      <c r="AMD633"/>
      <c r="AME633"/>
      <c r="AMF633"/>
      <c r="AMG633"/>
      <c r="AMH633"/>
      <c r="AMI633"/>
      <c r="AMJ633"/>
    </row>
    <row r="634" spans="2:1024" s="101" customFormat="1" hidden="1">
      <c r="B634" s="129"/>
      <c r="C634" s="37" t="s">
        <v>59</v>
      </c>
      <c r="D634" s="132">
        <v>953</v>
      </c>
      <c r="E634" s="132" t="s">
        <v>55</v>
      </c>
      <c r="F634" s="132" t="s">
        <v>55</v>
      </c>
      <c r="G634" s="81"/>
      <c r="H634" s="82"/>
      <c r="I634" s="130">
        <f t="shared" si="76"/>
        <v>0</v>
      </c>
      <c r="J634" s="130">
        <f t="shared" ref="J634:M637" si="83">J635</f>
        <v>284300</v>
      </c>
      <c r="K634" s="76">
        <f t="shared" si="83"/>
        <v>-284300</v>
      </c>
      <c r="L634" s="76">
        <f t="shared" si="83"/>
        <v>0</v>
      </c>
      <c r="M634" s="131">
        <f t="shared" si="83"/>
        <v>0</v>
      </c>
      <c r="ALL634"/>
      <c r="ALM634"/>
      <c r="ALN634"/>
      <c r="ALO634"/>
      <c r="ALP634"/>
      <c r="ALQ634"/>
      <c r="ALR634"/>
      <c r="ALS634"/>
      <c r="ALT634"/>
      <c r="ALU634"/>
      <c r="ALV634"/>
      <c r="ALW634"/>
      <c r="ALX634"/>
      <c r="ALY634"/>
      <c r="ALZ634"/>
      <c r="AMA634"/>
      <c r="AMB634"/>
      <c r="AMC634"/>
      <c r="AMD634"/>
      <c r="AME634"/>
      <c r="AMF634"/>
      <c r="AMG634"/>
      <c r="AMH634"/>
      <c r="AMI634"/>
      <c r="AMJ634"/>
    </row>
    <row r="635" spans="2:1024" s="101" customFormat="1" ht="37.5" hidden="1">
      <c r="B635" s="129"/>
      <c r="C635" s="37" t="s">
        <v>142</v>
      </c>
      <c r="D635" s="132">
        <v>953</v>
      </c>
      <c r="E635" s="132" t="s">
        <v>55</v>
      </c>
      <c r="F635" s="132" t="s">
        <v>55</v>
      </c>
      <c r="G635" s="81">
        <v>5400000000</v>
      </c>
      <c r="H635" s="82"/>
      <c r="I635" s="130">
        <f t="shared" si="76"/>
        <v>0</v>
      </c>
      <c r="J635" s="130">
        <f t="shared" si="83"/>
        <v>284300</v>
      </c>
      <c r="K635" s="76">
        <f t="shared" si="83"/>
        <v>-284300</v>
      </c>
      <c r="L635" s="76">
        <f t="shared" si="83"/>
        <v>0</v>
      </c>
      <c r="M635" s="131">
        <f t="shared" si="83"/>
        <v>0</v>
      </c>
      <c r="ALL635"/>
      <c r="ALM635"/>
      <c r="ALN635"/>
      <c r="ALO635"/>
      <c r="ALP635"/>
      <c r="ALQ635"/>
      <c r="ALR635"/>
      <c r="ALS635"/>
      <c r="ALT635"/>
      <c r="ALU635"/>
      <c r="ALV635"/>
      <c r="ALW635"/>
      <c r="ALX635"/>
      <c r="ALY635"/>
      <c r="ALZ635"/>
      <c r="AMA635"/>
      <c r="AMB635"/>
      <c r="AMC635"/>
      <c r="AMD635"/>
      <c r="AME635"/>
      <c r="AMF635"/>
      <c r="AMG635"/>
      <c r="AMH635"/>
      <c r="AMI635"/>
      <c r="AMJ635"/>
    </row>
    <row r="636" spans="2:1024" s="101" customFormat="1" hidden="1">
      <c r="B636" s="129"/>
      <c r="C636" s="37" t="s">
        <v>143</v>
      </c>
      <c r="D636" s="132">
        <v>953</v>
      </c>
      <c r="E636" s="132" t="s">
        <v>55</v>
      </c>
      <c r="F636" s="132" t="s">
        <v>55</v>
      </c>
      <c r="G636" s="81">
        <v>5410000000</v>
      </c>
      <c r="H636" s="82"/>
      <c r="I636" s="130">
        <f t="shared" si="76"/>
        <v>0</v>
      </c>
      <c r="J636" s="130">
        <f t="shared" si="83"/>
        <v>284300</v>
      </c>
      <c r="K636" s="76">
        <f t="shared" si="83"/>
        <v>-284300</v>
      </c>
      <c r="L636" s="76">
        <f t="shared" si="83"/>
        <v>0</v>
      </c>
      <c r="M636" s="131">
        <f t="shared" si="83"/>
        <v>0</v>
      </c>
      <c r="ALL636"/>
      <c r="ALM636"/>
      <c r="ALN636"/>
      <c r="ALO636"/>
      <c r="ALP636"/>
      <c r="ALQ636"/>
      <c r="ALR636"/>
      <c r="ALS636"/>
      <c r="ALT636"/>
      <c r="ALU636"/>
      <c r="ALV636"/>
      <c r="ALW636"/>
      <c r="ALX636"/>
      <c r="ALY636"/>
      <c r="ALZ636"/>
      <c r="AMA636"/>
      <c r="AMB636"/>
      <c r="AMC636"/>
      <c r="AMD636"/>
      <c r="AME636"/>
      <c r="AMF636"/>
      <c r="AMG636"/>
      <c r="AMH636"/>
      <c r="AMI636"/>
      <c r="AMJ636"/>
    </row>
    <row r="637" spans="2:1024" s="101" customFormat="1" ht="131.25" hidden="1">
      <c r="B637" s="129"/>
      <c r="C637" s="37" t="s">
        <v>146</v>
      </c>
      <c r="D637" s="132">
        <v>953</v>
      </c>
      <c r="E637" s="132" t="s">
        <v>55</v>
      </c>
      <c r="F637" s="132" t="s">
        <v>55</v>
      </c>
      <c r="G637" s="81">
        <v>5410069120</v>
      </c>
      <c r="H637" s="82"/>
      <c r="I637" s="130">
        <f t="shared" si="76"/>
        <v>0</v>
      </c>
      <c r="J637" s="130">
        <f t="shared" si="83"/>
        <v>284300</v>
      </c>
      <c r="K637" s="76">
        <f t="shared" si="83"/>
        <v>-284300</v>
      </c>
      <c r="L637" s="76">
        <f t="shared" si="83"/>
        <v>0</v>
      </c>
      <c r="M637" s="131">
        <f t="shared" si="83"/>
        <v>0</v>
      </c>
      <c r="ALL637"/>
      <c r="ALM637"/>
      <c r="ALN637"/>
      <c r="ALO637"/>
      <c r="ALP637"/>
      <c r="ALQ637"/>
      <c r="ALR637"/>
      <c r="ALS637"/>
      <c r="ALT637"/>
      <c r="ALU637"/>
      <c r="ALV637"/>
      <c r="ALW637"/>
      <c r="ALX637"/>
      <c r="ALY637"/>
      <c r="ALZ637"/>
      <c r="AMA637"/>
      <c r="AMB637"/>
      <c r="AMC637"/>
      <c r="AMD637"/>
      <c r="AME637"/>
      <c r="AMF637"/>
      <c r="AMG637"/>
      <c r="AMH637"/>
      <c r="AMI637"/>
      <c r="AMJ637"/>
    </row>
    <row r="638" spans="2:1024" s="101" customFormat="1" ht="37.5" hidden="1">
      <c r="B638" s="129"/>
      <c r="C638" s="37" t="s">
        <v>101</v>
      </c>
      <c r="D638" s="132">
        <v>953</v>
      </c>
      <c r="E638" s="132" t="s">
        <v>55</v>
      </c>
      <c r="F638" s="132" t="s">
        <v>55</v>
      </c>
      <c r="G638" s="81">
        <v>5410069120</v>
      </c>
      <c r="H638" s="82" t="s">
        <v>102</v>
      </c>
      <c r="I638" s="130">
        <f t="shared" si="76"/>
        <v>0</v>
      </c>
      <c r="J638" s="130">
        <v>284300</v>
      </c>
      <c r="K638" s="76">
        <v>-284300</v>
      </c>
      <c r="L638" s="76"/>
      <c r="M638" s="131"/>
      <c r="ALL638"/>
      <c r="ALM638"/>
      <c r="ALN638"/>
      <c r="ALO638"/>
      <c r="ALP638"/>
      <c r="ALQ638"/>
      <c r="ALR638"/>
      <c r="ALS638"/>
      <c r="ALT638"/>
      <c r="ALU638"/>
      <c r="ALV638"/>
      <c r="ALW638"/>
      <c r="ALX638"/>
      <c r="ALY638"/>
      <c r="ALZ638"/>
      <c r="AMA638"/>
      <c r="AMB638"/>
      <c r="AMC638"/>
      <c r="AMD638"/>
      <c r="AME638"/>
      <c r="AMF638"/>
      <c r="AMG638"/>
      <c r="AMH638"/>
      <c r="AMI638"/>
      <c r="AMJ638"/>
    </row>
    <row r="639" spans="2:1024" s="101" customFormat="1">
      <c r="B639" s="129"/>
      <c r="C639" s="37" t="s">
        <v>60</v>
      </c>
      <c r="D639" s="132">
        <v>953</v>
      </c>
      <c r="E639" s="132" t="s">
        <v>55</v>
      </c>
      <c r="F639" s="132" t="s">
        <v>36</v>
      </c>
      <c r="G639" s="81"/>
      <c r="H639" s="82"/>
      <c r="I639" s="130">
        <f t="shared" si="76"/>
        <v>275300</v>
      </c>
      <c r="J639" s="130">
        <f t="shared" ref="J639:M642" si="84">J640</f>
        <v>0</v>
      </c>
      <c r="K639" s="130">
        <f t="shared" si="84"/>
        <v>275300</v>
      </c>
      <c r="L639" s="76">
        <f t="shared" si="84"/>
        <v>0</v>
      </c>
      <c r="M639" s="131">
        <f t="shared" si="84"/>
        <v>0</v>
      </c>
      <c r="ALL639"/>
      <c r="ALM639"/>
      <c r="ALN639"/>
      <c r="ALO639"/>
      <c r="ALP639"/>
      <c r="ALQ639"/>
      <c r="ALR639"/>
      <c r="ALS639"/>
      <c r="ALT639"/>
      <c r="ALU639"/>
      <c r="ALV639"/>
      <c r="ALW639"/>
      <c r="ALX639"/>
      <c r="ALY639"/>
      <c r="ALZ639"/>
      <c r="AMA639"/>
      <c r="AMB639"/>
      <c r="AMC639"/>
      <c r="AMD639"/>
      <c r="AME639"/>
      <c r="AMF639"/>
      <c r="AMG639"/>
      <c r="AMH639"/>
      <c r="AMI639"/>
      <c r="AMJ639"/>
    </row>
    <row r="640" spans="2:1024" s="101" customFormat="1" ht="37.5">
      <c r="B640" s="129"/>
      <c r="C640" s="37" t="s">
        <v>142</v>
      </c>
      <c r="D640" s="132">
        <v>953</v>
      </c>
      <c r="E640" s="132" t="s">
        <v>55</v>
      </c>
      <c r="F640" s="132" t="s">
        <v>36</v>
      </c>
      <c r="G640" s="81">
        <v>5400000000</v>
      </c>
      <c r="H640" s="82"/>
      <c r="I640" s="130">
        <f t="shared" si="76"/>
        <v>275300</v>
      </c>
      <c r="J640" s="130">
        <f t="shared" si="84"/>
        <v>0</v>
      </c>
      <c r="K640" s="130">
        <f t="shared" si="84"/>
        <v>275300</v>
      </c>
      <c r="L640" s="76">
        <f t="shared" si="84"/>
        <v>0</v>
      </c>
      <c r="M640" s="131">
        <f t="shared" si="84"/>
        <v>0</v>
      </c>
      <c r="ALL640"/>
      <c r="ALM640"/>
      <c r="ALN640"/>
      <c r="ALO640"/>
      <c r="ALP640"/>
      <c r="ALQ640"/>
      <c r="ALR640"/>
      <c r="ALS640"/>
      <c r="ALT640"/>
      <c r="ALU640"/>
      <c r="ALV640"/>
      <c r="ALW640"/>
      <c r="ALX640"/>
      <c r="ALY640"/>
      <c r="ALZ640"/>
      <c r="AMA640"/>
      <c r="AMB640"/>
      <c r="AMC640"/>
      <c r="AMD640"/>
      <c r="AME640"/>
      <c r="AMF640"/>
      <c r="AMG640"/>
      <c r="AMH640"/>
      <c r="AMI640"/>
      <c r="AMJ640"/>
    </row>
    <row r="641" spans="2:1024" s="101" customFormat="1">
      <c r="B641" s="129"/>
      <c r="C641" s="37" t="s">
        <v>143</v>
      </c>
      <c r="D641" s="132">
        <v>953</v>
      </c>
      <c r="E641" s="132" t="s">
        <v>55</v>
      </c>
      <c r="F641" s="132" t="s">
        <v>36</v>
      </c>
      <c r="G641" s="81">
        <v>5410000000</v>
      </c>
      <c r="H641" s="82"/>
      <c r="I641" s="130">
        <f t="shared" si="76"/>
        <v>275300</v>
      </c>
      <c r="J641" s="130">
        <f t="shared" si="84"/>
        <v>0</v>
      </c>
      <c r="K641" s="130">
        <f t="shared" si="84"/>
        <v>275300</v>
      </c>
      <c r="L641" s="76">
        <f t="shared" si="84"/>
        <v>0</v>
      </c>
      <c r="M641" s="131">
        <f t="shared" si="84"/>
        <v>0</v>
      </c>
      <c r="ALL641"/>
      <c r="ALM641"/>
      <c r="ALN641"/>
      <c r="ALO641"/>
      <c r="ALP641"/>
      <c r="ALQ641"/>
      <c r="ALR641"/>
      <c r="ALS641"/>
      <c r="ALT641"/>
      <c r="ALU641"/>
      <c r="ALV641"/>
      <c r="ALW641"/>
      <c r="ALX641"/>
      <c r="ALY641"/>
      <c r="ALZ641"/>
      <c r="AMA641"/>
      <c r="AMB641"/>
      <c r="AMC641"/>
      <c r="AMD641"/>
      <c r="AME641"/>
      <c r="AMF641"/>
      <c r="AMG641"/>
      <c r="AMH641"/>
      <c r="AMI641"/>
      <c r="AMJ641"/>
    </row>
    <row r="642" spans="2:1024" s="101" customFormat="1" ht="102.4" customHeight="1">
      <c r="B642" s="129"/>
      <c r="C642" s="37" t="s">
        <v>146</v>
      </c>
      <c r="D642" s="132">
        <v>953</v>
      </c>
      <c r="E642" s="132" t="s">
        <v>55</v>
      </c>
      <c r="F642" s="132" t="s">
        <v>36</v>
      </c>
      <c r="G642" s="81">
        <v>5410069120</v>
      </c>
      <c r="H642" s="82"/>
      <c r="I642" s="130">
        <f t="shared" si="76"/>
        <v>275300</v>
      </c>
      <c r="J642" s="130">
        <f t="shared" si="84"/>
        <v>0</v>
      </c>
      <c r="K642" s="130">
        <f t="shared" si="84"/>
        <v>275300</v>
      </c>
      <c r="L642" s="76">
        <f t="shared" si="84"/>
        <v>0</v>
      </c>
      <c r="M642" s="131">
        <f t="shared" si="84"/>
        <v>0</v>
      </c>
      <c r="ALL642"/>
      <c r="ALM642"/>
      <c r="ALN642"/>
      <c r="ALO642"/>
      <c r="ALP642"/>
      <c r="ALQ642"/>
      <c r="ALR642"/>
      <c r="ALS642"/>
      <c r="ALT642"/>
      <c r="ALU642"/>
      <c r="ALV642"/>
      <c r="ALW642"/>
      <c r="ALX642"/>
      <c r="ALY642"/>
      <c r="ALZ642"/>
      <c r="AMA642"/>
      <c r="AMB642"/>
      <c r="AMC642"/>
      <c r="AMD642"/>
      <c r="AME642"/>
      <c r="AMF642"/>
      <c r="AMG642"/>
      <c r="AMH642"/>
      <c r="AMI642"/>
      <c r="AMJ642"/>
    </row>
    <row r="643" spans="2:1024" s="101" customFormat="1" ht="37.5">
      <c r="B643" s="129"/>
      <c r="C643" s="37" t="s">
        <v>101</v>
      </c>
      <c r="D643" s="132">
        <v>953</v>
      </c>
      <c r="E643" s="132" t="s">
        <v>55</v>
      </c>
      <c r="F643" s="132" t="s">
        <v>36</v>
      </c>
      <c r="G643" s="81">
        <v>5410069120</v>
      </c>
      <c r="H643" s="82" t="s">
        <v>102</v>
      </c>
      <c r="I643" s="130">
        <f t="shared" si="76"/>
        <v>275300</v>
      </c>
      <c r="J643" s="130"/>
      <c r="K643" s="76">
        <v>275300</v>
      </c>
      <c r="L643" s="76"/>
      <c r="M643" s="131"/>
      <c r="ALL643"/>
      <c r="ALM643"/>
      <c r="ALN643"/>
      <c r="ALO643"/>
      <c r="ALP643"/>
      <c r="ALQ643"/>
      <c r="ALR643"/>
      <c r="ALS643"/>
      <c r="ALT643"/>
      <c r="ALU643"/>
      <c r="ALV643"/>
      <c r="ALW643"/>
      <c r="ALX643"/>
      <c r="ALY643"/>
      <c r="ALZ643"/>
      <c r="AMA643"/>
      <c r="AMB643"/>
      <c r="AMC643"/>
      <c r="AMD643"/>
      <c r="AME643"/>
      <c r="AMF643"/>
      <c r="AMG643"/>
      <c r="AMH643"/>
      <c r="AMI643"/>
      <c r="AMJ643"/>
    </row>
    <row r="644" spans="2:1024" s="101" customFormat="1">
      <c r="B644" s="129"/>
      <c r="C644" s="37" t="s">
        <v>68</v>
      </c>
      <c r="D644" s="37">
        <v>953</v>
      </c>
      <c r="E644" s="132" t="s">
        <v>38</v>
      </c>
      <c r="F644" s="132" t="s">
        <v>81</v>
      </c>
      <c r="G644" s="81"/>
      <c r="H644" s="82"/>
      <c r="I644" s="130">
        <f t="shared" si="76"/>
        <v>109644300</v>
      </c>
      <c r="J644" s="130">
        <f>J645+J656</f>
        <v>110086500</v>
      </c>
      <c r="K644" s="76">
        <f>K645+K656</f>
        <v>-442200</v>
      </c>
      <c r="L644" s="76">
        <f>L645+L656</f>
        <v>0</v>
      </c>
      <c r="M644" s="131">
        <f>M645+M656</f>
        <v>0</v>
      </c>
      <c r="ALL644"/>
      <c r="ALM644"/>
      <c r="ALN644"/>
      <c r="ALO644"/>
      <c r="ALP644"/>
      <c r="ALQ644"/>
      <c r="ALR644"/>
      <c r="ALS644"/>
      <c r="ALT644"/>
      <c r="ALU644"/>
      <c r="ALV644"/>
      <c r="ALW644"/>
      <c r="ALX644"/>
      <c r="ALY644"/>
      <c r="ALZ644"/>
      <c r="AMA644"/>
      <c r="AMB644"/>
      <c r="AMC644"/>
      <c r="AMD644"/>
      <c r="AME644"/>
      <c r="AMF644"/>
      <c r="AMG644"/>
      <c r="AMH644"/>
      <c r="AMI644"/>
      <c r="AMJ644"/>
    </row>
    <row r="645" spans="2:1024" s="101" customFormat="1">
      <c r="B645" s="33"/>
      <c r="C645" s="37" t="s">
        <v>70</v>
      </c>
      <c r="D645" s="132">
        <v>953</v>
      </c>
      <c r="E645" s="127">
        <v>10</v>
      </c>
      <c r="F645" s="132" t="s">
        <v>22</v>
      </c>
      <c r="G645" s="81"/>
      <c r="H645" s="33"/>
      <c r="I645" s="130">
        <f t="shared" si="76"/>
        <v>95314500</v>
      </c>
      <c r="J645" s="130">
        <f t="shared" ref="J645:M646" si="85">J646</f>
        <v>95800900</v>
      </c>
      <c r="K645" s="76">
        <f t="shared" si="85"/>
        <v>-486400</v>
      </c>
      <c r="L645" s="76">
        <f t="shared" si="85"/>
        <v>0</v>
      </c>
      <c r="M645" s="131">
        <f t="shared" si="85"/>
        <v>0</v>
      </c>
      <c r="ALL645"/>
      <c r="ALM645"/>
      <c r="ALN645"/>
      <c r="ALO645"/>
      <c r="ALP645"/>
      <c r="ALQ645"/>
      <c r="ALR645"/>
      <c r="ALS645"/>
      <c r="ALT645"/>
      <c r="ALU645"/>
      <c r="ALV645"/>
      <c r="ALW645"/>
      <c r="ALX645"/>
      <c r="ALY645"/>
      <c r="ALZ645"/>
      <c r="AMA645"/>
      <c r="AMB645"/>
      <c r="AMC645"/>
      <c r="AMD645"/>
      <c r="AME645"/>
      <c r="AMF645"/>
      <c r="AMG645"/>
      <c r="AMH645"/>
      <c r="AMI645"/>
      <c r="AMJ645"/>
    </row>
    <row r="646" spans="2:1024" s="101" customFormat="1" ht="37.5">
      <c r="B646" s="33"/>
      <c r="C646" s="37" t="s">
        <v>142</v>
      </c>
      <c r="D646" s="132">
        <v>953</v>
      </c>
      <c r="E646" s="127">
        <v>10</v>
      </c>
      <c r="F646" s="132" t="s">
        <v>22</v>
      </c>
      <c r="G646" s="81">
        <v>5400000000</v>
      </c>
      <c r="H646" s="33"/>
      <c r="I646" s="130">
        <f t="shared" si="76"/>
        <v>95314500</v>
      </c>
      <c r="J646" s="130">
        <f t="shared" si="85"/>
        <v>95800900</v>
      </c>
      <c r="K646" s="76">
        <f t="shared" si="85"/>
        <v>-486400</v>
      </c>
      <c r="L646" s="76">
        <f t="shared" si="85"/>
        <v>0</v>
      </c>
      <c r="M646" s="131">
        <f t="shared" si="85"/>
        <v>0</v>
      </c>
      <c r="ALL646"/>
      <c r="ALM646"/>
      <c r="ALN646"/>
      <c r="ALO646"/>
      <c r="ALP646"/>
      <c r="ALQ646"/>
      <c r="ALR646"/>
      <c r="ALS646"/>
      <c r="ALT646"/>
      <c r="ALU646"/>
      <c r="ALV646"/>
      <c r="ALW646"/>
      <c r="ALX646"/>
      <c r="ALY646"/>
      <c r="ALZ646"/>
      <c r="AMA646"/>
      <c r="AMB646"/>
      <c r="AMC646"/>
      <c r="AMD646"/>
      <c r="AME646"/>
      <c r="AMF646"/>
      <c r="AMG646"/>
      <c r="AMH646"/>
      <c r="AMI646"/>
      <c r="AMJ646"/>
    </row>
    <row r="647" spans="2:1024" s="101" customFormat="1">
      <c r="B647" s="111"/>
      <c r="C647" s="37" t="s">
        <v>143</v>
      </c>
      <c r="D647" s="37">
        <v>953</v>
      </c>
      <c r="E647" s="132" t="s">
        <v>38</v>
      </c>
      <c r="F647" s="132" t="s">
        <v>22</v>
      </c>
      <c r="G647" s="81">
        <v>5410000000</v>
      </c>
      <c r="H647" s="86"/>
      <c r="I647" s="130">
        <f t="shared" si="76"/>
        <v>95314500</v>
      </c>
      <c r="J647" s="130">
        <f>J648+J650+J652+J654</f>
        <v>95800900</v>
      </c>
      <c r="K647" s="130">
        <f>K648+K650+K652+K654</f>
        <v>-486400</v>
      </c>
      <c r="L647" s="76">
        <f>L648+L650+L652+L654</f>
        <v>0</v>
      </c>
      <c r="M647" s="131">
        <f>M648+M650+M652+M654</f>
        <v>0</v>
      </c>
      <c r="ALL647"/>
      <c r="ALM647"/>
      <c r="ALN647"/>
      <c r="ALO647"/>
      <c r="ALP647"/>
      <c r="ALQ647"/>
      <c r="ALR647"/>
      <c r="ALS647"/>
      <c r="ALT647"/>
      <c r="ALU647"/>
      <c r="ALV647"/>
      <c r="ALW647"/>
      <c r="ALX647"/>
      <c r="ALY647"/>
      <c r="ALZ647"/>
      <c r="AMA647"/>
      <c r="AMB647"/>
      <c r="AMC647"/>
      <c r="AMD647"/>
      <c r="AME647"/>
      <c r="AMF647"/>
      <c r="AMG647"/>
      <c r="AMH647"/>
      <c r="AMI647"/>
      <c r="AMJ647"/>
    </row>
    <row r="648" spans="2:1024" s="101" customFormat="1" ht="111.2" customHeight="1">
      <c r="B648" s="111"/>
      <c r="C648" s="37" t="s">
        <v>144</v>
      </c>
      <c r="D648" s="37">
        <v>953</v>
      </c>
      <c r="E648" s="132" t="s">
        <v>38</v>
      </c>
      <c r="F648" s="132" t="s">
        <v>22</v>
      </c>
      <c r="G648" s="81">
        <v>5410069100</v>
      </c>
      <c r="H648" s="86"/>
      <c r="I648" s="130">
        <f t="shared" ref="I648:I711" si="86">SUM(J648:M648)</f>
        <v>54625900</v>
      </c>
      <c r="J648" s="130">
        <f>J649</f>
        <v>54038200</v>
      </c>
      <c r="K648" s="76">
        <f>K649</f>
        <v>587700</v>
      </c>
      <c r="L648" s="76">
        <f>L649</f>
        <v>0</v>
      </c>
      <c r="M648" s="131">
        <f>M649</f>
        <v>0</v>
      </c>
      <c r="ALL648"/>
      <c r="ALM648"/>
      <c r="ALN648"/>
      <c r="ALO648"/>
      <c r="ALP648"/>
      <c r="ALQ648"/>
      <c r="ALR648"/>
      <c r="ALS648"/>
      <c r="ALT648"/>
      <c r="ALU648"/>
      <c r="ALV648"/>
      <c r="ALW648"/>
      <c r="ALX648"/>
      <c r="ALY648"/>
      <c r="ALZ648"/>
      <c r="AMA648"/>
      <c r="AMB648"/>
      <c r="AMC648"/>
      <c r="AMD648"/>
      <c r="AME648"/>
      <c r="AMF648"/>
      <c r="AMG648"/>
      <c r="AMH648"/>
      <c r="AMI648"/>
      <c r="AMJ648"/>
    </row>
    <row r="649" spans="2:1024" s="101" customFormat="1">
      <c r="B649" s="111"/>
      <c r="C649" s="37" t="s">
        <v>140</v>
      </c>
      <c r="D649" s="37">
        <v>953</v>
      </c>
      <c r="E649" s="132" t="s">
        <v>38</v>
      </c>
      <c r="F649" s="132" t="s">
        <v>22</v>
      </c>
      <c r="G649" s="81">
        <v>5410069100</v>
      </c>
      <c r="H649" s="86">
        <v>300</v>
      </c>
      <c r="I649" s="130">
        <f t="shared" si="86"/>
        <v>54625900</v>
      </c>
      <c r="J649" s="130">
        <v>54038200</v>
      </c>
      <c r="K649" s="76">
        <v>587700</v>
      </c>
      <c r="L649" s="76"/>
      <c r="M649" s="131"/>
      <c r="ALL649"/>
      <c r="ALM649"/>
      <c r="ALN649"/>
      <c r="ALO649"/>
      <c r="ALP649"/>
      <c r="ALQ649"/>
      <c r="ALR649"/>
      <c r="ALS649"/>
      <c r="ALT649"/>
      <c r="ALU649"/>
      <c r="ALV649"/>
      <c r="ALW649"/>
      <c r="ALX649"/>
      <c r="ALY649"/>
      <c r="ALZ649"/>
      <c r="AMA649"/>
      <c r="AMB649"/>
      <c r="AMC649"/>
      <c r="AMD649"/>
      <c r="AME649"/>
      <c r="AMF649"/>
      <c r="AMG649"/>
      <c r="AMH649"/>
      <c r="AMI649"/>
      <c r="AMJ649"/>
    </row>
    <row r="650" spans="2:1024" s="101" customFormat="1" ht="75">
      <c r="B650" s="111"/>
      <c r="C650" s="37" t="s">
        <v>145</v>
      </c>
      <c r="D650" s="37">
        <v>953</v>
      </c>
      <c r="E650" s="132" t="s">
        <v>38</v>
      </c>
      <c r="F650" s="132" t="s">
        <v>22</v>
      </c>
      <c r="G650" s="81">
        <v>5410069110</v>
      </c>
      <c r="H650" s="86"/>
      <c r="I650" s="130">
        <f t="shared" si="86"/>
        <v>205000</v>
      </c>
      <c r="J650" s="130">
        <f>J651</f>
        <v>393600</v>
      </c>
      <c r="K650" s="76">
        <f>K651</f>
        <v>-188600</v>
      </c>
      <c r="L650" s="76">
        <f>L651</f>
        <v>0</v>
      </c>
      <c r="M650" s="131">
        <f>M651</f>
        <v>0</v>
      </c>
      <c r="ALL650"/>
      <c r="ALM650"/>
      <c r="ALN650"/>
      <c r="ALO650"/>
      <c r="ALP650"/>
      <c r="ALQ650"/>
      <c r="ALR650"/>
      <c r="ALS650"/>
      <c r="ALT650"/>
      <c r="ALU650"/>
      <c r="ALV650"/>
      <c r="ALW650"/>
      <c r="ALX650"/>
      <c r="ALY650"/>
      <c r="ALZ650"/>
      <c r="AMA650"/>
      <c r="AMB650"/>
      <c r="AMC650"/>
      <c r="AMD650"/>
      <c r="AME650"/>
      <c r="AMF650"/>
      <c r="AMG650"/>
      <c r="AMH650"/>
      <c r="AMI650"/>
      <c r="AMJ650"/>
    </row>
    <row r="651" spans="2:1024" s="101" customFormat="1">
      <c r="B651" s="111"/>
      <c r="C651" s="37" t="s">
        <v>140</v>
      </c>
      <c r="D651" s="37">
        <v>953</v>
      </c>
      <c r="E651" s="132" t="s">
        <v>38</v>
      </c>
      <c r="F651" s="132" t="s">
        <v>22</v>
      </c>
      <c r="G651" s="81">
        <v>5410069110</v>
      </c>
      <c r="H651" s="86">
        <v>300</v>
      </c>
      <c r="I651" s="130">
        <f t="shared" si="86"/>
        <v>205000</v>
      </c>
      <c r="J651" s="130">
        <v>393600</v>
      </c>
      <c r="K651" s="76">
        <v>-188600</v>
      </c>
      <c r="L651" s="76"/>
      <c r="M651" s="131"/>
      <c r="ALL651"/>
      <c r="ALM651"/>
      <c r="ALN651"/>
      <c r="ALO651"/>
      <c r="ALP651"/>
      <c r="ALQ651"/>
      <c r="ALR651"/>
      <c r="ALS651"/>
      <c r="ALT651"/>
      <c r="ALU651"/>
      <c r="ALV651"/>
      <c r="ALW651"/>
      <c r="ALX651"/>
      <c r="ALY651"/>
      <c r="ALZ651"/>
      <c r="AMA651"/>
      <c r="AMB651"/>
      <c r="AMC651"/>
      <c r="AMD651"/>
      <c r="AME651"/>
      <c r="AMF651"/>
      <c r="AMG651"/>
      <c r="AMH651"/>
      <c r="AMI651"/>
      <c r="AMJ651"/>
    </row>
    <row r="652" spans="2:1024" s="101" customFormat="1" ht="78.400000000000006" customHeight="1">
      <c r="B652" s="111"/>
      <c r="C652" s="37" t="s">
        <v>147</v>
      </c>
      <c r="D652" s="37">
        <v>953</v>
      </c>
      <c r="E652" s="132" t="s">
        <v>38</v>
      </c>
      <c r="F652" s="132" t="s">
        <v>22</v>
      </c>
      <c r="G652" s="81">
        <v>5410069130</v>
      </c>
      <c r="H652" s="86"/>
      <c r="I652" s="130">
        <f t="shared" si="86"/>
        <v>40278900</v>
      </c>
      <c r="J652" s="130">
        <f>J653</f>
        <v>40961100</v>
      </c>
      <c r="K652" s="76">
        <f>K653</f>
        <v>-682200</v>
      </c>
      <c r="L652" s="76">
        <f>L653</f>
        <v>0</v>
      </c>
      <c r="M652" s="131">
        <f>M653</f>
        <v>0</v>
      </c>
      <c r="ALL652"/>
      <c r="ALM652"/>
      <c r="ALN652"/>
      <c r="ALO652"/>
      <c r="ALP652"/>
      <c r="ALQ652"/>
      <c r="ALR652"/>
      <c r="ALS652"/>
      <c r="ALT652"/>
      <c r="ALU652"/>
      <c r="ALV652"/>
      <c r="ALW652"/>
      <c r="ALX652"/>
      <c r="ALY652"/>
      <c r="ALZ652"/>
      <c r="AMA652"/>
      <c r="AMB652"/>
      <c r="AMC652"/>
      <c r="AMD652"/>
      <c r="AME652"/>
      <c r="AMF652"/>
      <c r="AMG652"/>
      <c r="AMH652"/>
      <c r="AMI652"/>
      <c r="AMJ652"/>
    </row>
    <row r="653" spans="2:1024" s="101" customFormat="1">
      <c r="B653" s="111"/>
      <c r="C653" s="37" t="s">
        <v>140</v>
      </c>
      <c r="D653" s="37">
        <v>953</v>
      </c>
      <c r="E653" s="132" t="s">
        <v>38</v>
      </c>
      <c r="F653" s="132" t="s">
        <v>22</v>
      </c>
      <c r="G653" s="81">
        <v>5410069130</v>
      </c>
      <c r="H653" s="86">
        <v>300</v>
      </c>
      <c r="I653" s="130">
        <f t="shared" si="86"/>
        <v>40278900</v>
      </c>
      <c r="J653" s="130">
        <v>40961100</v>
      </c>
      <c r="K653" s="76">
        <v>-682200</v>
      </c>
      <c r="L653" s="76"/>
      <c r="M653" s="131"/>
      <c r="ALL653"/>
      <c r="ALM653"/>
      <c r="ALN653"/>
      <c r="ALO653"/>
      <c r="ALP653"/>
      <c r="ALQ653"/>
      <c r="ALR653"/>
      <c r="ALS653"/>
      <c r="ALT653"/>
      <c r="ALU653"/>
      <c r="ALV653"/>
      <c r="ALW653"/>
      <c r="ALX653"/>
      <c r="ALY653"/>
      <c r="ALZ653"/>
      <c r="AMA653"/>
      <c r="AMB653"/>
      <c r="AMC653"/>
      <c r="AMD653"/>
      <c r="AME653"/>
      <c r="AMF653"/>
      <c r="AMG653"/>
      <c r="AMH653"/>
      <c r="AMI653"/>
      <c r="AMJ653"/>
    </row>
    <row r="654" spans="2:1024" s="101" customFormat="1" ht="79.150000000000006" customHeight="1">
      <c r="B654" s="111"/>
      <c r="C654" s="37" t="s">
        <v>148</v>
      </c>
      <c r="D654" s="37">
        <v>953</v>
      </c>
      <c r="E654" s="132" t="s">
        <v>38</v>
      </c>
      <c r="F654" s="132" t="s">
        <v>22</v>
      </c>
      <c r="G654" s="81">
        <v>5410069140</v>
      </c>
      <c r="H654" s="86"/>
      <c r="I654" s="130">
        <f t="shared" si="86"/>
        <v>204700</v>
      </c>
      <c r="J654" s="130">
        <f>J655</f>
        <v>408000</v>
      </c>
      <c r="K654" s="76">
        <f>K655</f>
        <v>-203300</v>
      </c>
      <c r="L654" s="76">
        <f>L655</f>
        <v>0</v>
      </c>
      <c r="M654" s="131">
        <f>M655</f>
        <v>0</v>
      </c>
      <c r="ALL654"/>
      <c r="ALM654"/>
      <c r="ALN654"/>
      <c r="ALO654"/>
      <c r="ALP654"/>
      <c r="ALQ654"/>
      <c r="ALR654"/>
      <c r="ALS654"/>
      <c r="ALT654"/>
      <c r="ALU654"/>
      <c r="ALV654"/>
      <c r="ALW654"/>
      <c r="ALX654"/>
      <c r="ALY654"/>
      <c r="ALZ654"/>
      <c r="AMA654"/>
      <c r="AMB654"/>
      <c r="AMC654"/>
      <c r="AMD654"/>
      <c r="AME654"/>
      <c r="AMF654"/>
      <c r="AMG654"/>
      <c r="AMH654"/>
      <c r="AMI654"/>
      <c r="AMJ654"/>
    </row>
    <row r="655" spans="2:1024" s="101" customFormat="1">
      <c r="B655" s="111"/>
      <c r="C655" s="37" t="s">
        <v>140</v>
      </c>
      <c r="D655" s="37">
        <v>953</v>
      </c>
      <c r="E655" s="132" t="s">
        <v>38</v>
      </c>
      <c r="F655" s="132" t="s">
        <v>22</v>
      </c>
      <c r="G655" s="81">
        <v>5410069140</v>
      </c>
      <c r="H655" s="86">
        <v>300</v>
      </c>
      <c r="I655" s="130">
        <f t="shared" si="86"/>
        <v>204700</v>
      </c>
      <c r="J655" s="130">
        <v>408000</v>
      </c>
      <c r="K655" s="76">
        <v>-203300</v>
      </c>
      <c r="L655" s="76"/>
      <c r="M655" s="131"/>
      <c r="ALL655"/>
      <c r="ALM655"/>
      <c r="ALN655"/>
      <c r="ALO655"/>
      <c r="ALP655"/>
      <c r="ALQ655"/>
      <c r="ALR655"/>
      <c r="ALS655"/>
      <c r="ALT655"/>
      <c r="ALU655"/>
      <c r="ALV655"/>
      <c r="ALW655"/>
      <c r="ALX655"/>
      <c r="ALY655"/>
      <c r="ALZ655"/>
      <c r="AMA655"/>
      <c r="AMB655"/>
      <c r="AMC655"/>
      <c r="AMD655"/>
      <c r="AME655"/>
      <c r="AMF655"/>
      <c r="AMG655"/>
      <c r="AMH655"/>
      <c r="AMI655"/>
      <c r="AMJ655"/>
    </row>
    <row r="656" spans="2:1024" s="101" customFormat="1">
      <c r="B656" s="129"/>
      <c r="C656" s="37" t="s">
        <v>71</v>
      </c>
      <c r="D656" s="37">
        <v>953</v>
      </c>
      <c r="E656" s="132" t="s">
        <v>38</v>
      </c>
      <c r="F656" s="132" t="s">
        <v>26</v>
      </c>
      <c r="G656" s="81"/>
      <c r="H656" s="82"/>
      <c r="I656" s="130">
        <f t="shared" si="86"/>
        <v>14329800</v>
      </c>
      <c r="J656" s="130">
        <f t="shared" ref="J656:M657" si="87">J657</f>
        <v>14285600</v>
      </c>
      <c r="K656" s="76">
        <f t="shared" si="87"/>
        <v>44200</v>
      </c>
      <c r="L656" s="76">
        <f t="shared" si="87"/>
        <v>0</v>
      </c>
      <c r="M656" s="131">
        <f t="shared" si="87"/>
        <v>0</v>
      </c>
      <c r="ALL656"/>
      <c r="ALM656"/>
      <c r="ALN656"/>
      <c r="ALO656"/>
      <c r="ALP656"/>
      <c r="ALQ656"/>
      <c r="ALR656"/>
      <c r="ALS656"/>
      <c r="ALT656"/>
      <c r="ALU656"/>
      <c r="ALV656"/>
      <c r="ALW656"/>
      <c r="ALX656"/>
      <c r="ALY656"/>
      <c r="ALZ656"/>
      <c r="AMA656"/>
      <c r="AMB656"/>
      <c r="AMC656"/>
      <c r="AMD656"/>
      <c r="AME656"/>
      <c r="AMF656"/>
      <c r="AMG656"/>
      <c r="AMH656"/>
      <c r="AMI656"/>
      <c r="AMJ656"/>
    </row>
    <row r="657" spans="1:1024" s="101" customFormat="1" ht="37.5">
      <c r="B657" s="111"/>
      <c r="C657" s="37" t="s">
        <v>95</v>
      </c>
      <c r="D657" s="37">
        <v>953</v>
      </c>
      <c r="E657" s="132" t="s">
        <v>38</v>
      </c>
      <c r="F657" s="132" t="s">
        <v>26</v>
      </c>
      <c r="G657" s="81">
        <v>5000000000</v>
      </c>
      <c r="H657" s="86"/>
      <c r="I657" s="130">
        <f t="shared" si="86"/>
        <v>14329800</v>
      </c>
      <c r="J657" s="130">
        <f t="shared" si="87"/>
        <v>14285600</v>
      </c>
      <c r="K657" s="76">
        <f t="shared" si="87"/>
        <v>44200</v>
      </c>
      <c r="L657" s="76">
        <f t="shared" si="87"/>
        <v>0</v>
      </c>
      <c r="M657" s="131">
        <f t="shared" si="87"/>
        <v>0</v>
      </c>
      <c r="ALL657"/>
      <c r="ALM657"/>
      <c r="ALN657"/>
      <c r="ALO657"/>
      <c r="ALP657"/>
      <c r="ALQ657"/>
      <c r="ALR657"/>
      <c r="ALS657"/>
      <c r="ALT657"/>
      <c r="ALU657"/>
      <c r="ALV657"/>
      <c r="ALW657"/>
      <c r="ALX657"/>
      <c r="ALY657"/>
      <c r="ALZ657"/>
      <c r="AMA657"/>
      <c r="AMB657"/>
      <c r="AMC657"/>
      <c r="AMD657"/>
      <c r="AME657"/>
      <c r="AMF657"/>
      <c r="AMG657"/>
      <c r="AMH657"/>
      <c r="AMI657"/>
      <c r="AMJ657"/>
    </row>
    <row r="658" spans="1:1024" s="101" customFormat="1" ht="37.5">
      <c r="B658" s="111"/>
      <c r="C658" s="37" t="s">
        <v>103</v>
      </c>
      <c r="D658" s="37">
        <v>953</v>
      </c>
      <c r="E658" s="132" t="s">
        <v>38</v>
      </c>
      <c r="F658" s="132" t="s">
        <v>26</v>
      </c>
      <c r="G658" s="81">
        <v>5020000000</v>
      </c>
      <c r="H658" s="86"/>
      <c r="I658" s="130">
        <f t="shared" si="86"/>
        <v>14329800</v>
      </c>
      <c r="J658" s="130">
        <f>J659+J665+J663</f>
        <v>14285600</v>
      </c>
      <c r="K658" s="76">
        <f>K659+K665+K663</f>
        <v>44200</v>
      </c>
      <c r="L658" s="76">
        <f>L659+L665+L663</f>
        <v>0</v>
      </c>
      <c r="M658" s="131">
        <f>M659+M665+M663</f>
        <v>0</v>
      </c>
      <c r="ALL658"/>
      <c r="ALM658"/>
      <c r="ALN658"/>
      <c r="ALO658"/>
      <c r="ALP658"/>
      <c r="ALQ658"/>
      <c r="ALR658"/>
      <c r="ALS658"/>
      <c r="ALT658"/>
      <c r="ALU658"/>
      <c r="ALV658"/>
      <c r="ALW658"/>
      <c r="ALX658"/>
      <c r="ALY658"/>
      <c r="ALZ658"/>
      <c r="AMA658"/>
      <c r="AMB658"/>
      <c r="AMC658"/>
      <c r="AMD658"/>
      <c r="AME658"/>
      <c r="AMF658"/>
      <c r="AMG658"/>
      <c r="AMH658"/>
      <c r="AMI658"/>
      <c r="AMJ658"/>
    </row>
    <row r="659" spans="1:1024" ht="177.6" customHeight="1">
      <c r="A659" s="101"/>
      <c r="C659" s="37" t="s">
        <v>108</v>
      </c>
      <c r="D659" s="37">
        <v>953</v>
      </c>
      <c r="E659" s="132" t="s">
        <v>38</v>
      </c>
      <c r="F659" s="132" t="s">
        <v>26</v>
      </c>
      <c r="G659" s="81">
        <v>5020069170</v>
      </c>
      <c r="H659" s="33"/>
      <c r="I659" s="130">
        <f t="shared" si="86"/>
        <v>1318400</v>
      </c>
      <c r="J659" s="130">
        <f>J660+J661+J662</f>
        <v>1314600</v>
      </c>
      <c r="K659" s="76">
        <f>K660+K661+K662</f>
        <v>3800</v>
      </c>
      <c r="L659" s="76">
        <f>L660+L661+L662</f>
        <v>0</v>
      </c>
      <c r="M659" s="131">
        <f>M660+M661+M662</f>
        <v>0</v>
      </c>
    </row>
    <row r="660" spans="1:1024" ht="75">
      <c r="A660" s="101"/>
      <c r="C660" s="37" t="s">
        <v>109</v>
      </c>
      <c r="D660" s="37">
        <v>953</v>
      </c>
      <c r="E660" s="132" t="s">
        <v>38</v>
      </c>
      <c r="F660" s="132" t="s">
        <v>26</v>
      </c>
      <c r="G660" s="81">
        <v>5020069170</v>
      </c>
      <c r="H660" s="33">
        <v>100</v>
      </c>
      <c r="I660" s="130">
        <f t="shared" si="86"/>
        <v>1318400</v>
      </c>
      <c r="J660" s="130">
        <v>1314600</v>
      </c>
      <c r="K660" s="76">
        <v>3800</v>
      </c>
      <c r="L660" s="76"/>
      <c r="M660" s="131"/>
    </row>
    <row r="661" spans="1:1024" ht="37.5" hidden="1">
      <c r="A661" s="101"/>
      <c r="C661" s="37" t="s">
        <v>101</v>
      </c>
      <c r="D661" s="37">
        <v>953</v>
      </c>
      <c r="E661" s="132" t="s">
        <v>38</v>
      </c>
      <c r="F661" s="132" t="s">
        <v>26</v>
      </c>
      <c r="G661" s="81">
        <v>5020069170</v>
      </c>
      <c r="H661" s="33">
        <v>200</v>
      </c>
      <c r="I661" s="130">
        <f t="shared" si="86"/>
        <v>0</v>
      </c>
      <c r="J661" s="130"/>
      <c r="K661" s="76"/>
      <c r="L661" s="76"/>
      <c r="M661" s="131"/>
    </row>
    <row r="662" spans="1:1024" hidden="1">
      <c r="A662" s="101"/>
      <c r="C662" s="37" t="s">
        <v>104</v>
      </c>
      <c r="D662" s="37">
        <v>953</v>
      </c>
      <c r="E662" s="132" t="s">
        <v>38</v>
      </c>
      <c r="F662" s="132" t="s">
        <v>26</v>
      </c>
      <c r="G662" s="81">
        <v>5020069170</v>
      </c>
      <c r="H662" s="86">
        <v>800</v>
      </c>
      <c r="I662" s="130">
        <f t="shared" si="86"/>
        <v>0</v>
      </c>
      <c r="J662" s="139"/>
      <c r="K662" s="140"/>
      <c r="L662" s="140"/>
      <c r="M662" s="141"/>
    </row>
    <row r="663" spans="1:1024" ht="72.95" customHeight="1">
      <c r="A663" s="101"/>
      <c r="C663" s="37" t="s">
        <v>110</v>
      </c>
      <c r="D663" s="37">
        <v>953</v>
      </c>
      <c r="E663" s="132" t="s">
        <v>38</v>
      </c>
      <c r="F663" s="132" t="s">
        <v>26</v>
      </c>
      <c r="G663" s="81">
        <v>5020069180</v>
      </c>
      <c r="H663" s="86"/>
      <c r="I663" s="130">
        <f t="shared" si="86"/>
        <v>982900</v>
      </c>
      <c r="J663" s="139">
        <f>J664</f>
        <v>979900</v>
      </c>
      <c r="K663" s="140">
        <f>K664</f>
        <v>3000</v>
      </c>
      <c r="L663" s="140">
        <f>L664</f>
        <v>0</v>
      </c>
      <c r="M663" s="141">
        <f>M664</f>
        <v>0</v>
      </c>
    </row>
    <row r="664" spans="1:1024" ht="75">
      <c r="A664" s="101"/>
      <c r="C664" s="37" t="s">
        <v>109</v>
      </c>
      <c r="D664" s="37">
        <v>953</v>
      </c>
      <c r="E664" s="132" t="s">
        <v>38</v>
      </c>
      <c r="F664" s="132" t="s">
        <v>26</v>
      </c>
      <c r="G664" s="81">
        <v>5020069180</v>
      </c>
      <c r="H664" s="86">
        <v>100</v>
      </c>
      <c r="I664" s="130">
        <f t="shared" si="86"/>
        <v>982900</v>
      </c>
      <c r="J664" s="139">
        <v>979900</v>
      </c>
      <c r="K664" s="140">
        <v>3000</v>
      </c>
      <c r="L664" s="140"/>
      <c r="M664" s="141"/>
    </row>
    <row r="665" spans="1:1024" ht="56.25">
      <c r="A665" s="101"/>
      <c r="C665" s="37" t="s">
        <v>111</v>
      </c>
      <c r="D665" s="37">
        <v>953</v>
      </c>
      <c r="E665" s="132" t="s">
        <v>38</v>
      </c>
      <c r="F665" s="132" t="s">
        <v>26</v>
      </c>
      <c r="G665" s="81">
        <v>5020069190</v>
      </c>
      <c r="H665" s="86"/>
      <c r="I665" s="130">
        <f t="shared" si="86"/>
        <v>12028500</v>
      </c>
      <c r="J665" s="139">
        <f>J666+J667+J668</f>
        <v>11991100</v>
      </c>
      <c r="K665" s="140">
        <f>K666+K667+K668</f>
        <v>37400</v>
      </c>
      <c r="L665" s="140">
        <f>L666+L667+L668</f>
        <v>0</v>
      </c>
      <c r="M665" s="141">
        <f>M666+M667+M668</f>
        <v>0</v>
      </c>
    </row>
    <row r="666" spans="1:1024" ht="77.650000000000006" customHeight="1">
      <c r="A666" s="101"/>
      <c r="C666" s="37" t="s">
        <v>109</v>
      </c>
      <c r="D666" s="37">
        <v>953</v>
      </c>
      <c r="E666" s="132" t="s">
        <v>38</v>
      </c>
      <c r="F666" s="132" t="s">
        <v>26</v>
      </c>
      <c r="G666" s="81">
        <v>5020069190</v>
      </c>
      <c r="H666" s="86">
        <v>100</v>
      </c>
      <c r="I666" s="130">
        <f t="shared" si="86"/>
        <v>11328000</v>
      </c>
      <c r="J666" s="139">
        <v>11290600</v>
      </c>
      <c r="K666" s="140">
        <v>37400</v>
      </c>
      <c r="L666" s="140"/>
      <c r="M666" s="141"/>
    </row>
    <row r="667" spans="1:1024" ht="37.5">
      <c r="A667" s="101"/>
      <c r="C667" s="37" t="s">
        <v>101</v>
      </c>
      <c r="D667" s="37">
        <v>953</v>
      </c>
      <c r="E667" s="132" t="s">
        <v>38</v>
      </c>
      <c r="F667" s="132" t="s">
        <v>26</v>
      </c>
      <c r="G667" s="81">
        <v>5020069190</v>
      </c>
      <c r="H667" s="86">
        <v>200</v>
      </c>
      <c r="I667" s="130">
        <f t="shared" si="86"/>
        <v>700000</v>
      </c>
      <c r="J667" s="139">
        <v>700000</v>
      </c>
      <c r="K667" s="140">
        <v>0</v>
      </c>
      <c r="L667" s="140"/>
      <c r="M667" s="141"/>
    </row>
    <row r="668" spans="1:1024">
      <c r="A668" s="101"/>
      <c r="C668" s="37" t="s">
        <v>104</v>
      </c>
      <c r="D668" s="37">
        <v>953</v>
      </c>
      <c r="E668" s="132" t="s">
        <v>38</v>
      </c>
      <c r="F668" s="132" t="s">
        <v>26</v>
      </c>
      <c r="G668" s="81">
        <v>5020069190</v>
      </c>
      <c r="H668" s="86">
        <v>800</v>
      </c>
      <c r="I668" s="130">
        <f t="shared" si="86"/>
        <v>500</v>
      </c>
      <c r="J668" s="139">
        <v>500</v>
      </c>
      <c r="K668" s="140">
        <v>0</v>
      </c>
      <c r="L668" s="140"/>
      <c r="M668" s="141"/>
    </row>
    <row r="669" spans="1:1024">
      <c r="A669" s="101"/>
      <c r="D669" s="17"/>
      <c r="E669" s="35"/>
      <c r="F669" s="35"/>
      <c r="G669" s="113"/>
      <c r="H669" s="114"/>
      <c r="I669" s="142"/>
    </row>
    <row r="670" spans="1:1024">
      <c r="C670" s="15" t="s">
        <v>83</v>
      </c>
      <c r="D670" s="34"/>
      <c r="E670"/>
      <c r="F670"/>
      <c r="G670"/>
      <c r="H670"/>
      <c r="I670" s="47"/>
    </row>
    <row r="671" spans="1:1024" ht="17.649999999999999" customHeight="1">
      <c r="C671" s="7" t="s">
        <v>84</v>
      </c>
      <c r="D671" s="7"/>
      <c r="E671"/>
      <c r="F671"/>
      <c r="G671"/>
      <c r="H671"/>
      <c r="I671" s="47"/>
    </row>
    <row r="672" spans="1:1024" ht="17.649999999999999" customHeight="1">
      <c r="C672" s="7" t="s">
        <v>85</v>
      </c>
      <c r="D672" s="7"/>
      <c r="E672"/>
      <c r="F672"/>
      <c r="G672" s="48"/>
      <c r="H672" s="47"/>
      <c r="I672" s="47"/>
    </row>
    <row r="673" spans="3:7">
      <c r="C673" s="37" t="s">
        <v>86</v>
      </c>
      <c r="G673" s="48" t="s">
        <v>87</v>
      </c>
    </row>
  </sheetData>
  <autoFilter ref="G1:G1048576" xr:uid="{00000000-0009-0000-0000-000002000000}"/>
  <mergeCells count="12">
    <mergeCell ref="C671:D671"/>
    <mergeCell ref="C672:D672"/>
    <mergeCell ref="H2:M2"/>
    <mergeCell ref="C3:M3"/>
    <mergeCell ref="B5:B6"/>
    <mergeCell ref="C5:C6"/>
    <mergeCell ref="D5:H5"/>
    <mergeCell ref="I5:I6"/>
    <mergeCell ref="J5:J7"/>
    <mergeCell ref="K5:K7"/>
    <mergeCell ref="L5:L7"/>
    <mergeCell ref="M5:M7"/>
  </mergeCells>
  <pageMargins left="0.196527777777778" right="0.196527777777778" top="0.78749999999999998" bottom="0.196527777777778" header="0.51180555555555496" footer="0.51180555555555496"/>
  <pageSetup paperSize="9" scale="94" firstPageNumber="0" orientation="landscape" horizontalDpi="300" verticalDpi="300" r:id="rId1"/>
  <rowBreaks count="1" manualBreakCount="1">
    <brk id="658" max="16383" man="1"/>
  </rowBreaks>
</worksheet>
</file>

<file path=docProps/app.xml><?xml version="1.0" encoding="utf-8"?>
<Properties xmlns="http://schemas.openxmlformats.org/officeDocument/2006/extended-properties" xmlns:vt="http://schemas.openxmlformats.org/officeDocument/2006/docPropsVTypes">
  <Template>Normal.dotm</Template>
  <TotalTime>1351</TotalTime>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18</vt:i4>
      </vt:variant>
    </vt:vector>
  </HeadingPairs>
  <TitlesOfParts>
    <vt:vector size="21" baseType="lpstr">
      <vt:lpstr>приложение 6</vt:lpstr>
      <vt:lpstr>приложение 8</vt:lpstr>
      <vt:lpstr>приложение 10</vt:lpstr>
      <vt:lpstr>'приложение 8'!Excel_BuiltIn__FilterDatabase</vt:lpstr>
      <vt:lpstr>'приложение 10'!Excel_BuiltIn_Print_Area</vt:lpstr>
      <vt:lpstr>'приложение 6'!Excel_BuiltIn_Print_Area</vt:lpstr>
      <vt:lpstr>'приложение 8'!Excel_BuiltIn_Print_Area</vt:lpstr>
      <vt:lpstr>'приложение 8'!Print_Area_0</vt:lpstr>
      <vt:lpstr>'приложение 10'!Print_Area_0_0</vt:lpstr>
      <vt:lpstr>'приложение 6'!Print_Area_0_0</vt:lpstr>
      <vt:lpstr>'приложение 10'!Print_Area_0_0_0</vt:lpstr>
      <vt:lpstr>'приложение 10'!Print_Area_0_0_0_0</vt:lpstr>
      <vt:lpstr>'приложение 10'!Print_Area_0_0_0_0_0</vt:lpstr>
      <vt:lpstr>'приложение 10'!Print_Area_0_0_0_0_0_0</vt:lpstr>
      <vt:lpstr>'приложение 10'!Print_Area_0_0_0_0_0_0_0</vt:lpstr>
      <vt:lpstr>'приложение 10'!Print_Area_0_0_0_0_0_0_0_0</vt:lpstr>
      <vt:lpstr>'приложение 10'!Print_Area_0_0_0_0_0_0_0_0_0</vt:lpstr>
      <vt:lpstr>'приложение 10'!Z_EF5A4981_C8E4_11D8_A2FC_006098EF8BA8__wvu_PrintArea</vt:lpstr>
      <vt:lpstr>'приложение 10'!Область_печати</vt:lpstr>
      <vt:lpstr>'приложение 6'!Область_печати</vt:lpstr>
      <vt:lpstr>'приложение 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RePack by Diakov</cp:lastModifiedBy>
  <cp:revision>535</cp:revision>
  <cp:lastPrinted>2025-12-19T14:54:28Z</cp:lastPrinted>
  <dcterms:modified xsi:type="dcterms:W3CDTF">2025-12-22T11:18:37Z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y fmtid="{D5CDD505-2E9C-101B-9397-08002B2CF9AE}" pid="3" name="ScaleCrop">
    <vt:bool>false</vt:bool>
  </property>
</Properties>
</file>