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41 сессия 18.12.2025\Решение № 231 О бюджете на 2026 год\"/>
    </mc:Choice>
  </mc:AlternateContent>
  <xr:revisionPtr revIDLastSave="0" documentId="13_ncr:1_{E18731F8-A214-49DC-B504-B78E21B6DBD2}"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7" sheetId="1" r:id="rId1"/>
    <sheet name="приложение 9" sheetId="2" r:id="rId2"/>
    <sheet name="приложение 11" sheetId="3" r:id="rId3"/>
  </sheets>
  <definedNames>
    <definedName name="_xlnm._FilterDatabase" localSheetId="2">'приложение 11'!$G:$G</definedName>
    <definedName name="Excel_BuiltIn__FilterDatabase" localSheetId="1">'приложение 9'!$C$2:$C$333</definedName>
    <definedName name="Excel_BuiltIn_Print_Area" localSheetId="2">'приложение 11'!$B$1:$L$608</definedName>
    <definedName name="Excel_BuiltIn_Print_Area" localSheetId="0">'приложение 7'!$A$1:$H$57</definedName>
    <definedName name="Excel_BuiltIn_Print_Area" localSheetId="1">'приложение 9'!$A$2:$F$338</definedName>
    <definedName name="Print_Area_0" localSheetId="1">'приложение 9'!$A$2:$F$340</definedName>
    <definedName name="Print_Area_0_0" localSheetId="2">'приложение 11'!$A$1:$U$612</definedName>
    <definedName name="Print_Area_0_0" localSheetId="0">'приложение 7'!$A$1:$H$52</definedName>
    <definedName name="Print_Area_0_0_0" localSheetId="2">'приложение 11'!$A$1:$O$612</definedName>
    <definedName name="Print_Area_0_0_0_0" localSheetId="2">'приложение 11'!$B$1:$N$611</definedName>
    <definedName name="Print_Area_0_0_0_0_0" localSheetId="2">'приложение 11'!$A$1:$O$611</definedName>
    <definedName name="Print_Area_0_0_0_0_0_0" localSheetId="2">'приложение 11'!$A$1:$P$611</definedName>
    <definedName name="Print_Area_0_0_0_0_0_0_0" localSheetId="2">'приложение 11'!$B$1:$M$611</definedName>
    <definedName name="Print_Area_0_0_0_0_0_0_0_0" localSheetId="2">'приложение 11'!$A$1:$N$611</definedName>
    <definedName name="Print_Area_0_0_0_0_0_0_0_0_0" localSheetId="2">'приложение 11'!$A$1:$N$611</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11'!$A$3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11'!$A$1:$P$612</definedName>
    <definedName name="_xlnm.Print_Area" localSheetId="0">'приложение 7'!$A$1:$H$53</definedName>
    <definedName name="_xlnm.Print_Area" localSheetId="1">'приложение 9'!$A$2:$F$342</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M607" i="3" l="1"/>
  <c r="I607" i="3"/>
  <c r="M606" i="3"/>
  <c r="I606" i="3"/>
  <c r="M605" i="3"/>
  <c r="I605" i="3"/>
  <c r="P604" i="3"/>
  <c r="O604" i="3"/>
  <c r="N604" i="3"/>
  <c r="M604" i="3" s="1"/>
  <c r="L604" i="3"/>
  <c r="K604" i="3"/>
  <c r="J604" i="3"/>
  <c r="I604" i="3" s="1"/>
  <c r="M603" i="3"/>
  <c r="I603" i="3"/>
  <c r="M602" i="3"/>
  <c r="I602" i="3"/>
  <c r="M601" i="3"/>
  <c r="I601" i="3"/>
  <c r="P600" i="3"/>
  <c r="O600" i="3"/>
  <c r="N600" i="3"/>
  <c r="N597" i="3" s="1"/>
  <c r="M600" i="3"/>
  <c r="L600" i="3"/>
  <c r="K600" i="3"/>
  <c r="K597" i="3" s="1"/>
  <c r="K596" i="3" s="1"/>
  <c r="K595" i="3" s="1"/>
  <c r="J600" i="3"/>
  <c r="I600" i="3" s="1"/>
  <c r="M599" i="3"/>
  <c r="I599" i="3"/>
  <c r="P598" i="3"/>
  <c r="P597" i="3" s="1"/>
  <c r="P596" i="3" s="1"/>
  <c r="O598" i="3"/>
  <c r="M598" i="3" s="1"/>
  <c r="N598" i="3"/>
  <c r="L598" i="3"/>
  <c r="K598" i="3"/>
  <c r="J598" i="3"/>
  <c r="I598" i="3" s="1"/>
  <c r="L597" i="3"/>
  <c r="L596" i="3"/>
  <c r="P595" i="3"/>
  <c r="L595" i="3"/>
  <c r="M594" i="3"/>
  <c r="I594" i="3"/>
  <c r="P593" i="3"/>
  <c r="O593" i="3"/>
  <c r="N593" i="3"/>
  <c r="M593" i="3" s="1"/>
  <c r="L593" i="3"/>
  <c r="K593" i="3"/>
  <c r="J593" i="3"/>
  <c r="I593" i="3"/>
  <c r="M592" i="3"/>
  <c r="I592" i="3"/>
  <c r="P591" i="3"/>
  <c r="O591" i="3"/>
  <c r="N591" i="3"/>
  <c r="M591" i="3" s="1"/>
  <c r="L591" i="3"/>
  <c r="L586" i="3" s="1"/>
  <c r="L585" i="3" s="1"/>
  <c r="L584" i="3" s="1"/>
  <c r="L583" i="3" s="1"/>
  <c r="L571" i="3" s="1"/>
  <c r="K591" i="3"/>
  <c r="I591" i="3" s="1"/>
  <c r="J591" i="3"/>
  <c r="M590" i="3"/>
  <c r="I590" i="3"/>
  <c r="P589" i="3"/>
  <c r="O589" i="3"/>
  <c r="N589" i="3"/>
  <c r="L589" i="3"/>
  <c r="K589" i="3"/>
  <c r="K586" i="3" s="1"/>
  <c r="K585" i="3" s="1"/>
  <c r="K584" i="3" s="1"/>
  <c r="J589" i="3"/>
  <c r="I589" i="3" s="1"/>
  <c r="M588" i="3"/>
  <c r="I588" i="3"/>
  <c r="P587" i="3"/>
  <c r="P586" i="3" s="1"/>
  <c r="P585" i="3" s="1"/>
  <c r="P584" i="3" s="1"/>
  <c r="O587" i="3"/>
  <c r="N587" i="3"/>
  <c r="L587" i="3"/>
  <c r="K587" i="3"/>
  <c r="J587" i="3"/>
  <c r="I587" i="3" s="1"/>
  <c r="I582" i="3"/>
  <c r="P581" i="3"/>
  <c r="P580" i="3" s="1"/>
  <c r="N581" i="3"/>
  <c r="L581" i="3"/>
  <c r="K581" i="3"/>
  <c r="K580" i="3" s="1"/>
  <c r="K579" i="3" s="1"/>
  <c r="N580" i="3"/>
  <c r="N579" i="3" s="1"/>
  <c r="L580" i="3"/>
  <c r="L579" i="3" s="1"/>
  <c r="L578" i="3" s="1"/>
  <c r="I580" i="3"/>
  <c r="P579" i="3"/>
  <c r="P578" i="3" s="1"/>
  <c r="I577" i="3"/>
  <c r="P576" i="3"/>
  <c r="N576" i="3"/>
  <c r="L576" i="3"/>
  <c r="K576" i="3"/>
  <c r="J576" i="3"/>
  <c r="I576" i="3" s="1"/>
  <c r="P575" i="3"/>
  <c r="N575" i="3"/>
  <c r="L575" i="3"/>
  <c r="K575" i="3"/>
  <c r="J575" i="3"/>
  <c r="J574" i="3" s="1"/>
  <c r="I575" i="3"/>
  <c r="P574" i="3"/>
  <c r="N574" i="3"/>
  <c r="L574" i="3"/>
  <c r="K574" i="3"/>
  <c r="P573" i="3"/>
  <c r="N573" i="3"/>
  <c r="L573" i="3"/>
  <c r="K573" i="3"/>
  <c r="P572" i="3"/>
  <c r="L572" i="3"/>
  <c r="M570" i="3"/>
  <c r="I570" i="3"/>
  <c r="M569" i="3"/>
  <c r="I569" i="3"/>
  <c r="P568" i="3"/>
  <c r="O568" i="3"/>
  <c r="N568" i="3"/>
  <c r="M568" i="3" s="1"/>
  <c r="L568" i="3"/>
  <c r="K568" i="3"/>
  <c r="J568" i="3"/>
  <c r="I568" i="3" s="1"/>
  <c r="P567" i="3"/>
  <c r="O567" i="3"/>
  <c r="N567" i="3"/>
  <c r="L567" i="3"/>
  <c r="K567" i="3"/>
  <c r="J567" i="3"/>
  <c r="I567" i="3" s="1"/>
  <c r="P566" i="3"/>
  <c r="O566" i="3"/>
  <c r="L566" i="3"/>
  <c r="K566" i="3"/>
  <c r="J566" i="3"/>
  <c r="I566" i="3" s="1"/>
  <c r="P565" i="3"/>
  <c r="O565" i="3"/>
  <c r="L565" i="3"/>
  <c r="K565" i="3"/>
  <c r="J565" i="3"/>
  <c r="I565" i="3" s="1"/>
  <c r="M564" i="3"/>
  <c r="I564" i="3"/>
  <c r="P563" i="3"/>
  <c r="O563" i="3"/>
  <c r="M563" i="3" s="1"/>
  <c r="N563" i="3"/>
  <c r="L563" i="3"/>
  <c r="K563" i="3"/>
  <c r="J563" i="3"/>
  <c r="I563" i="3" s="1"/>
  <c r="P562" i="3"/>
  <c r="P561" i="3" s="1"/>
  <c r="N562" i="3"/>
  <c r="L562" i="3"/>
  <c r="K562" i="3"/>
  <c r="J562" i="3"/>
  <c r="I562" i="3" s="1"/>
  <c r="N561" i="3"/>
  <c r="L561" i="3"/>
  <c r="K561" i="3"/>
  <c r="J561" i="3"/>
  <c r="I561" i="3" s="1"/>
  <c r="M560" i="3"/>
  <c r="I560" i="3"/>
  <c r="P559" i="3"/>
  <c r="O559" i="3"/>
  <c r="N559" i="3"/>
  <c r="M559" i="3" s="1"/>
  <c r="L559" i="3"/>
  <c r="K559" i="3"/>
  <c r="J559" i="3"/>
  <c r="J558" i="3" s="1"/>
  <c r="I559" i="3"/>
  <c r="P558" i="3"/>
  <c r="O558" i="3"/>
  <c r="N558" i="3"/>
  <c r="M558" i="3" s="1"/>
  <c r="L558" i="3"/>
  <c r="K558" i="3"/>
  <c r="P557" i="3"/>
  <c r="O557" i="3"/>
  <c r="N557" i="3"/>
  <c r="M557" i="3" s="1"/>
  <c r="L557" i="3"/>
  <c r="K557" i="3"/>
  <c r="M556" i="3"/>
  <c r="I556" i="3"/>
  <c r="P555" i="3"/>
  <c r="O555" i="3"/>
  <c r="N555" i="3"/>
  <c r="M555" i="3" s="1"/>
  <c r="L555" i="3"/>
  <c r="L554" i="3" s="1"/>
  <c r="L553" i="3" s="1"/>
  <c r="K555" i="3"/>
  <c r="J555" i="3"/>
  <c r="P554" i="3"/>
  <c r="M554" i="3" s="1"/>
  <c r="O554" i="3"/>
  <c r="N554" i="3"/>
  <c r="K554" i="3"/>
  <c r="J554" i="3"/>
  <c r="P553" i="3"/>
  <c r="M553" i="3" s="1"/>
  <c r="O553" i="3"/>
  <c r="N553" i="3"/>
  <c r="K553" i="3"/>
  <c r="J553" i="3"/>
  <c r="M552" i="3"/>
  <c r="I552" i="3"/>
  <c r="M551" i="3"/>
  <c r="I551" i="3"/>
  <c r="M550" i="3"/>
  <c r="I550" i="3"/>
  <c r="P549" i="3"/>
  <c r="O549" i="3"/>
  <c r="N549" i="3"/>
  <c r="M549" i="3" s="1"/>
  <c r="L549" i="3"/>
  <c r="K549" i="3"/>
  <c r="J549" i="3"/>
  <c r="I549" i="3"/>
  <c r="P548" i="3"/>
  <c r="O548" i="3"/>
  <c r="N548" i="3"/>
  <c r="M548" i="3" s="1"/>
  <c r="L548" i="3"/>
  <c r="K548" i="3"/>
  <c r="J548" i="3"/>
  <c r="J547" i="3" s="1"/>
  <c r="P547" i="3"/>
  <c r="O547" i="3"/>
  <c r="N547" i="3"/>
  <c r="M547" i="3" s="1"/>
  <c r="L547" i="3"/>
  <c r="K547" i="3"/>
  <c r="M546" i="3"/>
  <c r="I546" i="3"/>
  <c r="M545" i="3"/>
  <c r="I545" i="3"/>
  <c r="M544" i="3"/>
  <c r="I544" i="3"/>
  <c r="P543" i="3"/>
  <c r="P542" i="3" s="1"/>
  <c r="P536" i="3" s="1"/>
  <c r="P535" i="3" s="1"/>
  <c r="P534" i="3" s="1"/>
  <c r="P527" i="3" s="1"/>
  <c r="O543" i="3"/>
  <c r="M543" i="3" s="1"/>
  <c r="N543" i="3"/>
  <c r="L543" i="3"/>
  <c r="K543" i="3"/>
  <c r="J543" i="3"/>
  <c r="I543" i="3" s="1"/>
  <c r="N542" i="3"/>
  <c r="L542" i="3"/>
  <c r="L536" i="3" s="1"/>
  <c r="K542" i="3"/>
  <c r="J542" i="3"/>
  <c r="I542" i="3" s="1"/>
  <c r="M541" i="3"/>
  <c r="I541" i="3"/>
  <c r="M540" i="3"/>
  <c r="I540" i="3"/>
  <c r="M539" i="3"/>
  <c r="I539" i="3"/>
  <c r="P538" i="3"/>
  <c r="O538" i="3"/>
  <c r="N538" i="3"/>
  <c r="N537" i="3" s="1"/>
  <c r="M538" i="3"/>
  <c r="L538" i="3"/>
  <c r="K538" i="3"/>
  <c r="J538" i="3"/>
  <c r="I538" i="3" s="1"/>
  <c r="P537" i="3"/>
  <c r="O537" i="3"/>
  <c r="L537" i="3"/>
  <c r="K537" i="3"/>
  <c r="J537" i="3"/>
  <c r="I537" i="3" s="1"/>
  <c r="K536" i="3"/>
  <c r="J536" i="3"/>
  <c r="M533" i="3"/>
  <c r="I533" i="3"/>
  <c r="P532" i="3"/>
  <c r="O532" i="3"/>
  <c r="M532" i="3" s="1"/>
  <c r="N532" i="3"/>
  <c r="L532" i="3"/>
  <c r="I532" i="3" s="1"/>
  <c r="K532" i="3"/>
  <c r="J532" i="3"/>
  <c r="P531" i="3"/>
  <c r="P530" i="3" s="1"/>
  <c r="P529" i="3" s="1"/>
  <c r="P528" i="3" s="1"/>
  <c r="O531" i="3"/>
  <c r="M531" i="3" s="1"/>
  <c r="N531" i="3"/>
  <c r="L531" i="3"/>
  <c r="I531" i="3" s="1"/>
  <c r="K531" i="3"/>
  <c r="J531" i="3"/>
  <c r="N530" i="3"/>
  <c r="L530" i="3"/>
  <c r="I530" i="3" s="1"/>
  <c r="K530" i="3"/>
  <c r="J530" i="3"/>
  <c r="N529" i="3"/>
  <c r="L529" i="3"/>
  <c r="I529" i="3" s="1"/>
  <c r="K529" i="3"/>
  <c r="J529" i="3"/>
  <c r="N528" i="3"/>
  <c r="L528" i="3"/>
  <c r="I528" i="3" s="1"/>
  <c r="K528" i="3"/>
  <c r="J528" i="3"/>
  <c r="M526" i="3"/>
  <c r="I526" i="3"/>
  <c r="M525" i="3"/>
  <c r="I525" i="3"/>
  <c r="P524" i="3"/>
  <c r="M524" i="3" s="1"/>
  <c r="O524" i="3"/>
  <c r="N524" i="3"/>
  <c r="L524" i="3"/>
  <c r="L523" i="3" s="1"/>
  <c r="L522" i="3" s="1"/>
  <c r="L521" i="3" s="1"/>
  <c r="L498" i="3" s="1"/>
  <c r="L491" i="3" s="1"/>
  <c r="K524" i="3"/>
  <c r="J524" i="3"/>
  <c r="P523" i="3"/>
  <c r="M523" i="3" s="1"/>
  <c r="O523" i="3"/>
  <c r="N523" i="3"/>
  <c r="K523" i="3"/>
  <c r="J523" i="3"/>
  <c r="P522" i="3"/>
  <c r="M522" i="3" s="1"/>
  <c r="O522" i="3"/>
  <c r="N522" i="3"/>
  <c r="J522" i="3"/>
  <c r="P521" i="3"/>
  <c r="M521" i="3" s="1"/>
  <c r="O521" i="3"/>
  <c r="N521" i="3"/>
  <c r="J521" i="3"/>
  <c r="M520" i="3"/>
  <c r="I520" i="3"/>
  <c r="P519" i="3"/>
  <c r="O519" i="3"/>
  <c r="N519" i="3"/>
  <c r="M519" i="3"/>
  <c r="L519" i="3"/>
  <c r="K519" i="3"/>
  <c r="J519" i="3"/>
  <c r="I519" i="3" s="1"/>
  <c r="P518" i="3"/>
  <c r="O518" i="3"/>
  <c r="N518" i="3"/>
  <c r="N513" i="3" s="1"/>
  <c r="L518" i="3"/>
  <c r="K518" i="3"/>
  <c r="K513" i="3" s="1"/>
  <c r="K512" i="3" s="1"/>
  <c r="K511" i="3" s="1"/>
  <c r="J518" i="3"/>
  <c r="I518" i="3" s="1"/>
  <c r="M517" i="3"/>
  <c r="I517" i="3"/>
  <c r="P516" i="3"/>
  <c r="P513" i="3" s="1"/>
  <c r="P512" i="3" s="1"/>
  <c r="P511" i="3" s="1"/>
  <c r="O516" i="3"/>
  <c r="N516" i="3"/>
  <c r="L516" i="3"/>
  <c r="L513" i="3" s="1"/>
  <c r="L512" i="3" s="1"/>
  <c r="L511" i="3" s="1"/>
  <c r="K516" i="3"/>
  <c r="J516" i="3"/>
  <c r="I516" i="3" s="1"/>
  <c r="M515" i="3"/>
  <c r="I515" i="3"/>
  <c r="P514" i="3"/>
  <c r="O514" i="3"/>
  <c r="N514" i="3"/>
  <c r="M514" i="3" s="1"/>
  <c r="L514" i="3"/>
  <c r="K514" i="3"/>
  <c r="J514" i="3"/>
  <c r="M510" i="3"/>
  <c r="I510" i="3"/>
  <c r="P509" i="3"/>
  <c r="O509" i="3"/>
  <c r="N509" i="3"/>
  <c r="M509" i="3" s="1"/>
  <c r="L509" i="3"/>
  <c r="K509" i="3"/>
  <c r="I509" i="3" s="1"/>
  <c r="J509" i="3"/>
  <c r="P508" i="3"/>
  <c r="O508" i="3"/>
  <c r="N508" i="3"/>
  <c r="M508" i="3" s="1"/>
  <c r="L508" i="3"/>
  <c r="L507" i="3" s="1"/>
  <c r="L506" i="3" s="1"/>
  <c r="J508" i="3"/>
  <c r="P507" i="3"/>
  <c r="O507" i="3"/>
  <c r="M507" i="3" s="1"/>
  <c r="N507" i="3"/>
  <c r="J507" i="3"/>
  <c r="P506" i="3"/>
  <c r="M506" i="3" s="1"/>
  <c r="O506" i="3"/>
  <c r="N506" i="3"/>
  <c r="J506" i="3"/>
  <c r="M505" i="3"/>
  <c r="I505" i="3"/>
  <c r="M504" i="3"/>
  <c r="I504" i="3"/>
  <c r="P503" i="3"/>
  <c r="P502" i="3" s="1"/>
  <c r="P501" i="3" s="1"/>
  <c r="O503" i="3"/>
  <c r="M503" i="3" s="1"/>
  <c r="N503" i="3"/>
  <c r="L503" i="3"/>
  <c r="K503" i="3"/>
  <c r="J503" i="3"/>
  <c r="I503" i="3" s="1"/>
  <c r="N502" i="3"/>
  <c r="L502" i="3"/>
  <c r="K502" i="3"/>
  <c r="J502" i="3"/>
  <c r="I502" i="3" s="1"/>
  <c r="N501" i="3"/>
  <c r="L501" i="3"/>
  <c r="K501" i="3"/>
  <c r="J501" i="3"/>
  <c r="I501" i="3" s="1"/>
  <c r="P500" i="3"/>
  <c r="P499" i="3" s="1"/>
  <c r="P498" i="3" s="1"/>
  <c r="P491" i="3" s="1"/>
  <c r="N500" i="3"/>
  <c r="L500" i="3"/>
  <c r="K500" i="3"/>
  <c r="J500" i="3"/>
  <c r="I500" i="3" s="1"/>
  <c r="N499" i="3"/>
  <c r="L499" i="3"/>
  <c r="K499" i="3"/>
  <c r="J499" i="3"/>
  <c r="I499" i="3" s="1"/>
  <c r="M497" i="3"/>
  <c r="I497" i="3"/>
  <c r="P496" i="3"/>
  <c r="O496" i="3"/>
  <c r="N496" i="3"/>
  <c r="M496" i="3" s="1"/>
  <c r="L496" i="3"/>
  <c r="K496" i="3"/>
  <c r="J496" i="3"/>
  <c r="I496" i="3"/>
  <c r="P495" i="3"/>
  <c r="O495" i="3"/>
  <c r="N495" i="3"/>
  <c r="M495" i="3" s="1"/>
  <c r="L495" i="3"/>
  <c r="K495" i="3"/>
  <c r="J495" i="3"/>
  <c r="I495" i="3" s="1"/>
  <c r="P494" i="3"/>
  <c r="O494" i="3"/>
  <c r="N494" i="3"/>
  <c r="M494" i="3" s="1"/>
  <c r="L494" i="3"/>
  <c r="K494" i="3"/>
  <c r="J494" i="3"/>
  <c r="J493" i="3" s="1"/>
  <c r="P493" i="3"/>
  <c r="O493" i="3"/>
  <c r="N493" i="3"/>
  <c r="M493" i="3" s="1"/>
  <c r="L493" i="3"/>
  <c r="K493" i="3"/>
  <c r="P492" i="3"/>
  <c r="O492" i="3"/>
  <c r="N492" i="3"/>
  <c r="M492" i="3" s="1"/>
  <c r="L492" i="3"/>
  <c r="K492" i="3"/>
  <c r="M490" i="3"/>
  <c r="I490" i="3"/>
  <c r="P489" i="3"/>
  <c r="O489" i="3"/>
  <c r="N489" i="3"/>
  <c r="M489" i="3" s="1"/>
  <c r="L489" i="3"/>
  <c r="K489" i="3"/>
  <c r="I489" i="3" s="1"/>
  <c r="J489" i="3"/>
  <c r="P488" i="3"/>
  <c r="M488" i="3" s="1"/>
  <c r="O488" i="3"/>
  <c r="N488" i="3"/>
  <c r="L488" i="3"/>
  <c r="L487" i="3" s="1"/>
  <c r="J488" i="3"/>
  <c r="P487" i="3"/>
  <c r="M487" i="3" s="1"/>
  <c r="O487" i="3"/>
  <c r="N487" i="3"/>
  <c r="J487" i="3"/>
  <c r="M486" i="3"/>
  <c r="I486" i="3"/>
  <c r="P485" i="3"/>
  <c r="O485" i="3"/>
  <c r="N485" i="3"/>
  <c r="M485" i="3"/>
  <c r="L485" i="3"/>
  <c r="K485" i="3"/>
  <c r="J485" i="3"/>
  <c r="I485" i="3" s="1"/>
  <c r="P484" i="3"/>
  <c r="O484" i="3"/>
  <c r="N484" i="3"/>
  <c r="M484" i="3" s="1"/>
  <c r="L484" i="3"/>
  <c r="K484" i="3"/>
  <c r="J484" i="3"/>
  <c r="I484" i="3" s="1"/>
  <c r="P483" i="3"/>
  <c r="O483" i="3"/>
  <c r="N483" i="3"/>
  <c r="N471" i="3" s="1"/>
  <c r="L483" i="3"/>
  <c r="K483" i="3"/>
  <c r="J483" i="3"/>
  <c r="I483" i="3" s="1"/>
  <c r="M482" i="3"/>
  <c r="I482" i="3"/>
  <c r="M481" i="3"/>
  <c r="I481" i="3"/>
  <c r="M480" i="3"/>
  <c r="I480" i="3"/>
  <c r="P479" i="3"/>
  <c r="O479" i="3"/>
  <c r="N479" i="3"/>
  <c r="M479" i="3" s="1"/>
  <c r="L479" i="3"/>
  <c r="K479" i="3"/>
  <c r="J479" i="3"/>
  <c r="I479" i="3" s="1"/>
  <c r="P478" i="3"/>
  <c r="O478" i="3"/>
  <c r="N478" i="3"/>
  <c r="M478" i="3" s="1"/>
  <c r="L478" i="3"/>
  <c r="L477" i="3" s="1"/>
  <c r="L471" i="3" s="1"/>
  <c r="K478" i="3"/>
  <c r="K477" i="3" s="1"/>
  <c r="J478" i="3"/>
  <c r="P477" i="3"/>
  <c r="M477" i="3" s="1"/>
  <c r="O477" i="3"/>
  <c r="N477" i="3"/>
  <c r="J477" i="3"/>
  <c r="M476" i="3"/>
  <c r="I476" i="3"/>
  <c r="M475" i="3"/>
  <c r="I475" i="3"/>
  <c r="P474" i="3"/>
  <c r="O474" i="3"/>
  <c r="N474" i="3"/>
  <c r="M474" i="3" s="1"/>
  <c r="L474" i="3"/>
  <c r="I474" i="3" s="1"/>
  <c r="K474" i="3"/>
  <c r="J474" i="3"/>
  <c r="P473" i="3"/>
  <c r="O473" i="3"/>
  <c r="O472" i="3" s="1"/>
  <c r="N473" i="3"/>
  <c r="L473" i="3"/>
  <c r="I473" i="3" s="1"/>
  <c r="K473" i="3"/>
  <c r="J473" i="3"/>
  <c r="P472" i="3"/>
  <c r="P471" i="3" s="1"/>
  <c r="N472" i="3"/>
  <c r="L472" i="3"/>
  <c r="I472" i="3" s="1"/>
  <c r="K472" i="3"/>
  <c r="J472" i="3"/>
  <c r="M470" i="3"/>
  <c r="I470" i="3"/>
  <c r="P469" i="3"/>
  <c r="O469" i="3"/>
  <c r="N469" i="3"/>
  <c r="M469" i="3" s="1"/>
  <c r="L469" i="3"/>
  <c r="K469" i="3"/>
  <c r="J469" i="3"/>
  <c r="J466" i="3" s="1"/>
  <c r="I469" i="3"/>
  <c r="M468" i="3"/>
  <c r="I468" i="3"/>
  <c r="P467" i="3"/>
  <c r="O467" i="3"/>
  <c r="N467" i="3"/>
  <c r="M467" i="3" s="1"/>
  <c r="L467" i="3"/>
  <c r="K467" i="3"/>
  <c r="K466" i="3" s="1"/>
  <c r="K462" i="3" s="1"/>
  <c r="K461" i="3" s="1"/>
  <c r="J467" i="3"/>
  <c r="I467" i="3" s="1"/>
  <c r="P466" i="3"/>
  <c r="P462" i="3" s="1"/>
  <c r="P461" i="3" s="1"/>
  <c r="O466" i="3"/>
  <c r="L466" i="3"/>
  <c r="L462" i="3" s="1"/>
  <c r="L461" i="3" s="1"/>
  <c r="M465" i="3"/>
  <c r="I465" i="3"/>
  <c r="P464" i="3"/>
  <c r="O464" i="3"/>
  <c r="N464" i="3"/>
  <c r="M464" i="3" s="1"/>
  <c r="L464" i="3"/>
  <c r="K464" i="3"/>
  <c r="J464" i="3"/>
  <c r="I464" i="3" s="1"/>
  <c r="P463" i="3"/>
  <c r="O463" i="3"/>
  <c r="N463" i="3"/>
  <c r="L463" i="3"/>
  <c r="K463" i="3"/>
  <c r="J463" i="3"/>
  <c r="I463" i="3" s="1"/>
  <c r="O462" i="3"/>
  <c r="O461" i="3"/>
  <c r="M459" i="3"/>
  <c r="I459" i="3"/>
  <c r="P458" i="3"/>
  <c r="P457" i="3" s="1"/>
  <c r="P456" i="3" s="1"/>
  <c r="P455" i="3" s="1"/>
  <c r="P447" i="3" s="1"/>
  <c r="O458" i="3"/>
  <c r="N458" i="3"/>
  <c r="L458" i="3"/>
  <c r="K458" i="3"/>
  <c r="I458" i="3" s="1"/>
  <c r="J458" i="3"/>
  <c r="N457" i="3"/>
  <c r="L457" i="3"/>
  <c r="I457" i="3" s="1"/>
  <c r="K457" i="3"/>
  <c r="J457" i="3"/>
  <c r="N456" i="3"/>
  <c r="L456" i="3"/>
  <c r="I456" i="3" s="1"/>
  <c r="K456" i="3"/>
  <c r="J456" i="3"/>
  <c r="N455" i="3"/>
  <c r="L455" i="3"/>
  <c r="I455" i="3" s="1"/>
  <c r="K455" i="3"/>
  <c r="J455" i="3"/>
  <c r="M454" i="3"/>
  <c r="I454" i="3"/>
  <c r="P453" i="3"/>
  <c r="O453" i="3"/>
  <c r="N453" i="3"/>
  <c r="M453" i="3" s="1"/>
  <c r="L453" i="3"/>
  <c r="K453" i="3"/>
  <c r="J453" i="3"/>
  <c r="J450" i="3" s="1"/>
  <c r="I453" i="3"/>
  <c r="M452" i="3"/>
  <c r="I452" i="3"/>
  <c r="P451" i="3"/>
  <c r="M451" i="3" s="1"/>
  <c r="O451" i="3"/>
  <c r="N451" i="3"/>
  <c r="L451" i="3"/>
  <c r="K451" i="3"/>
  <c r="I451" i="3" s="1"/>
  <c r="J451" i="3"/>
  <c r="P450" i="3"/>
  <c r="O450" i="3"/>
  <c r="L450" i="3"/>
  <c r="K450" i="3"/>
  <c r="P449" i="3"/>
  <c r="O449" i="3"/>
  <c r="L449" i="3"/>
  <c r="L448" i="3" s="1"/>
  <c r="L447" i="3" s="1"/>
  <c r="K449" i="3"/>
  <c r="K448" i="3" s="1"/>
  <c r="K447" i="3" s="1"/>
  <c r="P448" i="3"/>
  <c r="O448" i="3"/>
  <c r="M446" i="3"/>
  <c r="I446" i="3"/>
  <c r="P445" i="3"/>
  <c r="O445" i="3"/>
  <c r="N445" i="3"/>
  <c r="N444" i="3" s="1"/>
  <c r="M445" i="3"/>
  <c r="L445" i="3"/>
  <c r="K445" i="3"/>
  <c r="J445" i="3"/>
  <c r="I445" i="3" s="1"/>
  <c r="P444" i="3"/>
  <c r="O444" i="3"/>
  <c r="L444" i="3"/>
  <c r="K444" i="3"/>
  <c r="J444" i="3"/>
  <c r="I444" i="3" s="1"/>
  <c r="P443" i="3"/>
  <c r="O443" i="3"/>
  <c r="L443" i="3"/>
  <c r="K443" i="3"/>
  <c r="J443" i="3"/>
  <c r="I443" i="3" s="1"/>
  <c r="P442" i="3"/>
  <c r="O442" i="3"/>
  <c r="L442" i="3"/>
  <c r="K442" i="3"/>
  <c r="J442" i="3"/>
  <c r="I442" i="3" s="1"/>
  <c r="P441" i="3"/>
  <c r="O441" i="3"/>
  <c r="L441" i="3"/>
  <c r="K441" i="3"/>
  <c r="J441" i="3"/>
  <c r="I441" i="3" s="1"/>
  <c r="M439" i="3"/>
  <c r="I439" i="3"/>
  <c r="N438" i="3"/>
  <c r="N435" i="3" s="1"/>
  <c r="M435" i="3" s="1"/>
  <c r="M438" i="3"/>
  <c r="L438" i="3"/>
  <c r="K438" i="3"/>
  <c r="I438" i="3"/>
  <c r="M437" i="3"/>
  <c r="I437" i="3"/>
  <c r="N436" i="3"/>
  <c r="M436" i="3"/>
  <c r="L436" i="3"/>
  <c r="L435" i="3" s="1"/>
  <c r="K436" i="3"/>
  <c r="K435" i="3"/>
  <c r="M434" i="3"/>
  <c r="I434" i="3"/>
  <c r="N433" i="3"/>
  <c r="M433" i="3"/>
  <c r="L433" i="3"/>
  <c r="I433" i="3" s="1"/>
  <c r="K433" i="3"/>
  <c r="M432" i="3"/>
  <c r="I432" i="3"/>
  <c r="N431" i="3"/>
  <c r="M431" i="3" s="1"/>
  <c r="L431" i="3"/>
  <c r="K431" i="3"/>
  <c r="I431" i="3" s="1"/>
  <c r="M430" i="3"/>
  <c r="I430" i="3"/>
  <c r="N429" i="3"/>
  <c r="L429" i="3"/>
  <c r="K429" i="3"/>
  <c r="I429" i="3" s="1"/>
  <c r="K428" i="3"/>
  <c r="M424" i="3"/>
  <c r="I424" i="3"/>
  <c r="M423" i="3"/>
  <c r="I423" i="3"/>
  <c r="P422" i="3"/>
  <c r="O422" i="3"/>
  <c r="N422" i="3"/>
  <c r="L422" i="3"/>
  <c r="K422" i="3"/>
  <c r="J422" i="3"/>
  <c r="I422" i="3" s="1"/>
  <c r="P421" i="3"/>
  <c r="O421" i="3"/>
  <c r="L421" i="3"/>
  <c r="K421" i="3"/>
  <c r="J421" i="3"/>
  <c r="I421" i="3" s="1"/>
  <c r="P420" i="3"/>
  <c r="O420" i="3"/>
  <c r="L420" i="3"/>
  <c r="K420" i="3"/>
  <c r="J420" i="3"/>
  <c r="I420" i="3" s="1"/>
  <c r="P419" i="3"/>
  <c r="O419" i="3"/>
  <c r="L419" i="3"/>
  <c r="K419" i="3"/>
  <c r="J419" i="3"/>
  <c r="I419" i="3" s="1"/>
  <c r="M418" i="3"/>
  <c r="I418" i="3"/>
  <c r="P417" i="3"/>
  <c r="O417" i="3"/>
  <c r="N417" i="3"/>
  <c r="M417" i="3" s="1"/>
  <c r="L417" i="3"/>
  <c r="K417" i="3"/>
  <c r="J417" i="3"/>
  <c r="I417" i="3" s="1"/>
  <c r="M416" i="3"/>
  <c r="I416" i="3"/>
  <c r="P415" i="3"/>
  <c r="O415" i="3"/>
  <c r="N415" i="3"/>
  <c r="M415" i="3"/>
  <c r="L415" i="3"/>
  <c r="I415" i="3" s="1"/>
  <c r="K415" i="3"/>
  <c r="J415" i="3"/>
  <c r="M414" i="3"/>
  <c r="I414" i="3"/>
  <c r="P413" i="3"/>
  <c r="O413" i="3"/>
  <c r="O410" i="3" s="1"/>
  <c r="O409" i="3" s="1"/>
  <c r="N413" i="3"/>
  <c r="L413" i="3"/>
  <c r="K413" i="3"/>
  <c r="K410" i="3" s="1"/>
  <c r="J413" i="3"/>
  <c r="I413" i="3" s="1"/>
  <c r="M412" i="3"/>
  <c r="I412" i="3"/>
  <c r="N411" i="3"/>
  <c r="M411" i="3" s="1"/>
  <c r="K411" i="3"/>
  <c r="I411" i="3"/>
  <c r="P410" i="3"/>
  <c r="L410" i="3"/>
  <c r="J410" i="3"/>
  <c r="P409" i="3"/>
  <c r="L409" i="3"/>
  <c r="J409" i="3"/>
  <c r="M408" i="3"/>
  <c r="I408" i="3"/>
  <c r="P407" i="3"/>
  <c r="O407" i="3"/>
  <c r="N407" i="3"/>
  <c r="M407" i="3" s="1"/>
  <c r="L407" i="3"/>
  <c r="K407" i="3"/>
  <c r="I407" i="3" s="1"/>
  <c r="J407" i="3"/>
  <c r="P406" i="3"/>
  <c r="O406" i="3"/>
  <c r="L406" i="3"/>
  <c r="K406" i="3"/>
  <c r="I406" i="3" s="1"/>
  <c r="J406" i="3"/>
  <c r="P405" i="3"/>
  <c r="O405" i="3"/>
  <c r="L405" i="3"/>
  <c r="K405" i="3"/>
  <c r="I405" i="3" s="1"/>
  <c r="J405" i="3"/>
  <c r="M404" i="3"/>
  <c r="I404" i="3"/>
  <c r="P403" i="3"/>
  <c r="O403" i="3"/>
  <c r="N403" i="3"/>
  <c r="L403" i="3"/>
  <c r="K403" i="3"/>
  <c r="J403" i="3"/>
  <c r="I403" i="3"/>
  <c r="O402" i="3"/>
  <c r="N402" i="3"/>
  <c r="L402" i="3"/>
  <c r="K402" i="3"/>
  <c r="J402" i="3"/>
  <c r="I402" i="3"/>
  <c r="M401" i="3"/>
  <c r="I401" i="3"/>
  <c r="P400" i="3"/>
  <c r="O400" i="3"/>
  <c r="M400" i="3" s="1"/>
  <c r="L400" i="3"/>
  <c r="K400" i="3"/>
  <c r="J400" i="3"/>
  <c r="J397" i="3" s="1"/>
  <c r="I400" i="3"/>
  <c r="M399" i="3"/>
  <c r="I399" i="3"/>
  <c r="P398" i="3"/>
  <c r="O398" i="3"/>
  <c r="N398" i="3"/>
  <c r="M398" i="3" s="1"/>
  <c r="L398" i="3"/>
  <c r="K398" i="3"/>
  <c r="I398" i="3" s="1"/>
  <c r="J398" i="3"/>
  <c r="N397" i="3"/>
  <c r="L397" i="3"/>
  <c r="L392" i="3" s="1"/>
  <c r="K397" i="3"/>
  <c r="M396" i="3"/>
  <c r="I396" i="3"/>
  <c r="P395" i="3"/>
  <c r="M395" i="3" s="1"/>
  <c r="L395" i="3"/>
  <c r="L394" i="3" s="1"/>
  <c r="L393" i="3" s="1"/>
  <c r="K395" i="3"/>
  <c r="J395" i="3"/>
  <c r="P394" i="3"/>
  <c r="P393" i="3" s="1"/>
  <c r="M393" i="3" s="1"/>
  <c r="J394" i="3"/>
  <c r="J393" i="3" s="1"/>
  <c r="N392" i="3"/>
  <c r="M391" i="3"/>
  <c r="I391" i="3"/>
  <c r="M390" i="3"/>
  <c r="I390" i="3"/>
  <c r="M389" i="3"/>
  <c r="I389" i="3"/>
  <c r="P388" i="3"/>
  <c r="O388" i="3"/>
  <c r="N388" i="3"/>
  <c r="M388" i="3"/>
  <c r="L388" i="3"/>
  <c r="K388" i="3"/>
  <c r="J388" i="3"/>
  <c r="I388" i="3" s="1"/>
  <c r="P387" i="3"/>
  <c r="O387" i="3"/>
  <c r="N387" i="3"/>
  <c r="M387" i="3"/>
  <c r="L387" i="3"/>
  <c r="K387" i="3"/>
  <c r="J387" i="3"/>
  <c r="I387" i="3" s="1"/>
  <c r="P386" i="3"/>
  <c r="O386" i="3"/>
  <c r="N386" i="3"/>
  <c r="M386" i="3"/>
  <c r="L386" i="3"/>
  <c r="K386" i="3"/>
  <c r="J386" i="3"/>
  <c r="I386" i="3" s="1"/>
  <c r="M385" i="3"/>
  <c r="I385" i="3"/>
  <c r="M384" i="3"/>
  <c r="I384" i="3"/>
  <c r="M383" i="3"/>
  <c r="I383" i="3"/>
  <c r="P382" i="3"/>
  <c r="O382" i="3"/>
  <c r="N382" i="3"/>
  <c r="M382" i="3" s="1"/>
  <c r="L382" i="3"/>
  <c r="K382" i="3"/>
  <c r="K381" i="3" s="1"/>
  <c r="J382" i="3"/>
  <c r="P381" i="3"/>
  <c r="O381" i="3"/>
  <c r="N381" i="3"/>
  <c r="M381" i="3" s="1"/>
  <c r="L381" i="3"/>
  <c r="J381" i="3"/>
  <c r="P380" i="3"/>
  <c r="O380" i="3"/>
  <c r="N380" i="3"/>
  <c r="M380" i="3" s="1"/>
  <c r="L380" i="3"/>
  <c r="J380" i="3"/>
  <c r="M378" i="3"/>
  <c r="I378" i="3"/>
  <c r="N377" i="3"/>
  <c r="M377" i="3" s="1"/>
  <c r="L377" i="3"/>
  <c r="K377" i="3"/>
  <c r="M376" i="3"/>
  <c r="I376" i="3"/>
  <c r="P375" i="3"/>
  <c r="O375" i="3"/>
  <c r="N375" i="3"/>
  <c r="M375" i="3"/>
  <c r="L375" i="3"/>
  <c r="I375" i="3" s="1"/>
  <c r="K375" i="3"/>
  <c r="J375" i="3"/>
  <c r="P374" i="3"/>
  <c r="O374" i="3"/>
  <c r="N374" i="3"/>
  <c r="M374" i="3"/>
  <c r="J374" i="3"/>
  <c r="M373" i="3"/>
  <c r="I373" i="3"/>
  <c r="P372" i="3"/>
  <c r="O372" i="3"/>
  <c r="N372" i="3"/>
  <c r="M372" i="3" s="1"/>
  <c r="L372" i="3"/>
  <c r="K372" i="3"/>
  <c r="I372" i="3" s="1"/>
  <c r="J372" i="3"/>
  <c r="M371" i="3"/>
  <c r="I371" i="3"/>
  <c r="M370" i="3"/>
  <c r="I370" i="3"/>
  <c r="P369" i="3"/>
  <c r="O369" i="3"/>
  <c r="M369" i="3" s="1"/>
  <c r="N369" i="3"/>
  <c r="L369" i="3"/>
  <c r="K369" i="3"/>
  <c r="J369" i="3"/>
  <c r="M368" i="3"/>
  <c r="I368" i="3"/>
  <c r="M367" i="3"/>
  <c r="I367" i="3"/>
  <c r="P366" i="3"/>
  <c r="O366" i="3"/>
  <c r="N366" i="3"/>
  <c r="M366" i="3" s="1"/>
  <c r="L366" i="3"/>
  <c r="K366" i="3"/>
  <c r="I366" i="3" s="1"/>
  <c r="J366" i="3"/>
  <c r="P365" i="3"/>
  <c r="O365" i="3"/>
  <c r="P364" i="3"/>
  <c r="O364" i="3"/>
  <c r="P363" i="3"/>
  <c r="O363" i="3"/>
  <c r="M362" i="3"/>
  <c r="I362" i="3"/>
  <c r="P361" i="3"/>
  <c r="M361" i="3" s="1"/>
  <c r="O361" i="3"/>
  <c r="N361" i="3"/>
  <c r="L361" i="3"/>
  <c r="K361" i="3"/>
  <c r="J361" i="3"/>
  <c r="I361" i="3"/>
  <c r="O360" i="3"/>
  <c r="N360" i="3"/>
  <c r="L360" i="3"/>
  <c r="K360" i="3"/>
  <c r="J360" i="3"/>
  <c r="I360" i="3"/>
  <c r="M359" i="3"/>
  <c r="I359" i="3"/>
  <c r="M358" i="3"/>
  <c r="L358" i="3"/>
  <c r="I358" i="3" s="1"/>
  <c r="J358" i="3"/>
  <c r="M357" i="3"/>
  <c r="I357" i="3"/>
  <c r="M356" i="3"/>
  <c r="L356" i="3"/>
  <c r="J356" i="3"/>
  <c r="J355" i="3" s="1"/>
  <c r="I356" i="3"/>
  <c r="M355" i="3"/>
  <c r="M354" i="3"/>
  <c r="I354" i="3"/>
  <c r="N353" i="3"/>
  <c r="M353" i="3"/>
  <c r="L353" i="3"/>
  <c r="K353" i="3"/>
  <c r="I353" i="3" s="1"/>
  <c r="M352" i="3"/>
  <c r="I352" i="3"/>
  <c r="N351" i="3"/>
  <c r="M351" i="3" s="1"/>
  <c r="L351" i="3"/>
  <c r="I351" i="3" s="1"/>
  <c r="K351" i="3"/>
  <c r="M350" i="3"/>
  <c r="I350" i="3"/>
  <c r="P349" i="3"/>
  <c r="O349" i="3"/>
  <c r="N349" i="3"/>
  <c r="L349" i="3"/>
  <c r="K349" i="3"/>
  <c r="J349" i="3"/>
  <c r="I349" i="3"/>
  <c r="M348" i="3"/>
  <c r="I348" i="3"/>
  <c r="N347" i="3"/>
  <c r="M347" i="3"/>
  <c r="L347" i="3"/>
  <c r="K347" i="3"/>
  <c r="J347" i="3"/>
  <c r="I347" i="3"/>
  <c r="M346" i="3"/>
  <c r="I346" i="3"/>
  <c r="P345" i="3"/>
  <c r="O345" i="3"/>
  <c r="M345" i="3" s="1"/>
  <c r="N345" i="3"/>
  <c r="L345" i="3"/>
  <c r="K345" i="3"/>
  <c r="J345" i="3"/>
  <c r="M344" i="3"/>
  <c r="I344" i="3"/>
  <c r="N343" i="3"/>
  <c r="M343" i="3"/>
  <c r="K343" i="3"/>
  <c r="I343" i="3"/>
  <c r="M342" i="3"/>
  <c r="I342" i="3"/>
  <c r="N341" i="3"/>
  <c r="M341" i="3"/>
  <c r="K341" i="3"/>
  <c r="I341" i="3"/>
  <c r="M340" i="3"/>
  <c r="I340" i="3"/>
  <c r="N339" i="3"/>
  <c r="M339" i="3" s="1"/>
  <c r="K339" i="3"/>
  <c r="I339" i="3"/>
  <c r="M338" i="3"/>
  <c r="I338" i="3"/>
  <c r="N337" i="3"/>
  <c r="M337" i="3"/>
  <c r="K337" i="3"/>
  <c r="I337" i="3" s="1"/>
  <c r="M336" i="3"/>
  <c r="I336" i="3"/>
  <c r="P335" i="3"/>
  <c r="O335" i="3"/>
  <c r="N335" i="3"/>
  <c r="M335" i="3"/>
  <c r="L335" i="3"/>
  <c r="I335" i="3" s="1"/>
  <c r="K335" i="3"/>
  <c r="J335" i="3"/>
  <c r="O334" i="3"/>
  <c r="N334" i="3"/>
  <c r="K334" i="3"/>
  <c r="M333" i="3"/>
  <c r="I333" i="3"/>
  <c r="P332" i="3"/>
  <c r="O332" i="3"/>
  <c r="N332" i="3"/>
  <c r="M332" i="3" s="1"/>
  <c r="L332" i="3"/>
  <c r="K332" i="3"/>
  <c r="I332" i="3" s="1"/>
  <c r="J332" i="3"/>
  <c r="M331" i="3"/>
  <c r="I331" i="3"/>
  <c r="P330" i="3"/>
  <c r="M330" i="3" s="1"/>
  <c r="O330" i="3"/>
  <c r="N330" i="3"/>
  <c r="L330" i="3"/>
  <c r="K330" i="3"/>
  <c r="J330" i="3"/>
  <c r="I330" i="3"/>
  <c r="M329" i="3"/>
  <c r="I329" i="3"/>
  <c r="P328" i="3"/>
  <c r="O328" i="3"/>
  <c r="M328" i="3" s="1"/>
  <c r="N328" i="3"/>
  <c r="L328" i="3"/>
  <c r="K328" i="3"/>
  <c r="J328" i="3"/>
  <c r="I328" i="3" s="1"/>
  <c r="M327" i="3"/>
  <c r="I327" i="3"/>
  <c r="P326" i="3"/>
  <c r="O326" i="3"/>
  <c r="N326" i="3"/>
  <c r="M326" i="3"/>
  <c r="L326" i="3"/>
  <c r="K326" i="3"/>
  <c r="J326" i="3"/>
  <c r="M325" i="3"/>
  <c r="I325" i="3"/>
  <c r="P324" i="3"/>
  <c r="O324" i="3"/>
  <c r="O319" i="3" s="1"/>
  <c r="O318" i="3" s="1"/>
  <c r="O317" i="3" s="1"/>
  <c r="N324" i="3"/>
  <c r="L324" i="3"/>
  <c r="K324" i="3"/>
  <c r="I324" i="3" s="1"/>
  <c r="J324" i="3"/>
  <c r="M323" i="3"/>
  <c r="I323" i="3"/>
  <c r="P322" i="3"/>
  <c r="M322" i="3" s="1"/>
  <c r="O322" i="3"/>
  <c r="N322" i="3"/>
  <c r="L322" i="3"/>
  <c r="K322" i="3"/>
  <c r="J322" i="3"/>
  <c r="I322" i="3"/>
  <c r="M321" i="3"/>
  <c r="I321" i="3"/>
  <c r="P320" i="3"/>
  <c r="O320" i="3"/>
  <c r="M320" i="3" s="1"/>
  <c r="N320" i="3"/>
  <c r="L320" i="3"/>
  <c r="K320" i="3"/>
  <c r="J320" i="3"/>
  <c r="I320" i="3" s="1"/>
  <c r="K319" i="3"/>
  <c r="K318" i="3"/>
  <c r="K317" i="3"/>
  <c r="M316" i="3"/>
  <c r="I316" i="3"/>
  <c r="P315" i="3"/>
  <c r="O315" i="3"/>
  <c r="N315" i="3"/>
  <c r="M315" i="3"/>
  <c r="L315" i="3"/>
  <c r="I315" i="3" s="1"/>
  <c r="K315" i="3"/>
  <c r="J315" i="3"/>
  <c r="P314" i="3"/>
  <c r="O314" i="3"/>
  <c r="N314" i="3"/>
  <c r="M314" i="3"/>
  <c r="K314" i="3"/>
  <c r="J314" i="3"/>
  <c r="M313" i="3"/>
  <c r="I313" i="3"/>
  <c r="N312" i="3"/>
  <c r="M312" i="3"/>
  <c r="K312" i="3"/>
  <c r="M311" i="3"/>
  <c r="I311" i="3"/>
  <c r="P310" i="3"/>
  <c r="O310" i="3"/>
  <c r="N310" i="3"/>
  <c r="M310" i="3"/>
  <c r="L310" i="3"/>
  <c r="K310" i="3"/>
  <c r="J310" i="3"/>
  <c r="P309" i="3"/>
  <c r="O309" i="3"/>
  <c r="N309" i="3"/>
  <c r="M309" i="3"/>
  <c r="J309" i="3"/>
  <c r="M308" i="3"/>
  <c r="I308" i="3"/>
  <c r="P307" i="3"/>
  <c r="O307" i="3"/>
  <c r="O300" i="3" s="1"/>
  <c r="O299" i="3" s="1"/>
  <c r="O298" i="3" s="1"/>
  <c r="N307" i="3"/>
  <c r="L307" i="3"/>
  <c r="K307" i="3"/>
  <c r="I307" i="3" s="1"/>
  <c r="J307" i="3"/>
  <c r="M306" i="3"/>
  <c r="I306" i="3"/>
  <c r="P305" i="3"/>
  <c r="O305" i="3"/>
  <c r="N305" i="3"/>
  <c r="L305" i="3"/>
  <c r="K305" i="3"/>
  <c r="J305" i="3"/>
  <c r="I305" i="3"/>
  <c r="M304" i="3"/>
  <c r="I304" i="3"/>
  <c r="P303" i="3"/>
  <c r="O303" i="3"/>
  <c r="M303" i="3" s="1"/>
  <c r="N303" i="3"/>
  <c r="L303" i="3"/>
  <c r="K303" i="3"/>
  <c r="J303" i="3"/>
  <c r="M302" i="3"/>
  <c r="I302" i="3"/>
  <c r="P301" i="3"/>
  <c r="O301" i="3"/>
  <c r="N301" i="3"/>
  <c r="M301" i="3"/>
  <c r="L301" i="3"/>
  <c r="K301" i="3"/>
  <c r="J301" i="3"/>
  <c r="M296" i="3"/>
  <c r="I296" i="3"/>
  <c r="M295" i="3"/>
  <c r="I295" i="3"/>
  <c r="P294" i="3"/>
  <c r="M294" i="3" s="1"/>
  <c r="O294" i="3"/>
  <c r="N294" i="3"/>
  <c r="L294" i="3"/>
  <c r="K294" i="3"/>
  <c r="J294" i="3"/>
  <c r="I294" i="3"/>
  <c r="O293" i="3"/>
  <c r="N293" i="3"/>
  <c r="L293" i="3"/>
  <c r="K293" i="3"/>
  <c r="J293" i="3"/>
  <c r="I293" i="3"/>
  <c r="O292" i="3"/>
  <c r="N292" i="3"/>
  <c r="L292" i="3"/>
  <c r="K292" i="3"/>
  <c r="J292" i="3"/>
  <c r="I292" i="3"/>
  <c r="O291" i="3"/>
  <c r="N291" i="3"/>
  <c r="L291" i="3"/>
  <c r="K291" i="3"/>
  <c r="J291" i="3"/>
  <c r="I291" i="3"/>
  <c r="O290" i="3"/>
  <c r="N290" i="3"/>
  <c r="L290" i="3"/>
  <c r="K290" i="3"/>
  <c r="J290" i="3"/>
  <c r="I290" i="3"/>
  <c r="M288" i="3"/>
  <c r="I288" i="3"/>
  <c r="P287" i="3"/>
  <c r="O287" i="3"/>
  <c r="M287" i="3" s="1"/>
  <c r="N287" i="3"/>
  <c r="L287" i="3"/>
  <c r="K287" i="3"/>
  <c r="J287" i="3"/>
  <c r="I287" i="3" s="1"/>
  <c r="P286" i="3"/>
  <c r="O286" i="3"/>
  <c r="M286" i="3" s="1"/>
  <c r="N286" i="3"/>
  <c r="L286" i="3"/>
  <c r="K286" i="3"/>
  <c r="J286" i="3"/>
  <c r="I286" i="3" s="1"/>
  <c r="M285" i="3"/>
  <c r="I285" i="3"/>
  <c r="P284" i="3"/>
  <c r="O284" i="3"/>
  <c r="N284" i="3"/>
  <c r="M284" i="3"/>
  <c r="L284" i="3"/>
  <c r="I284" i="3" s="1"/>
  <c r="K284" i="3"/>
  <c r="J284" i="3"/>
  <c r="P283" i="3"/>
  <c r="O283" i="3"/>
  <c r="N283" i="3"/>
  <c r="M283" i="3"/>
  <c r="K283" i="3"/>
  <c r="J283" i="3"/>
  <c r="M282" i="3"/>
  <c r="I282" i="3"/>
  <c r="M281" i="3"/>
  <c r="I281" i="3"/>
  <c r="E18" i="2" s="1"/>
  <c r="M280" i="3"/>
  <c r="I280" i="3"/>
  <c r="P279" i="3"/>
  <c r="O279" i="3"/>
  <c r="M279" i="3" s="1"/>
  <c r="N279" i="3"/>
  <c r="L279" i="3"/>
  <c r="K279" i="3"/>
  <c r="J279" i="3"/>
  <c r="P278" i="3"/>
  <c r="O278" i="3"/>
  <c r="M278" i="3" s="1"/>
  <c r="N278" i="3"/>
  <c r="L278" i="3"/>
  <c r="K278" i="3"/>
  <c r="K277" i="3" s="1"/>
  <c r="K276" i="3" s="1"/>
  <c r="K275" i="3" s="1"/>
  <c r="K274" i="3" s="1"/>
  <c r="P277" i="3"/>
  <c r="O277" i="3"/>
  <c r="M277" i="3" s="1"/>
  <c r="N277" i="3"/>
  <c r="P276" i="3"/>
  <c r="O276" i="3"/>
  <c r="M276" i="3" s="1"/>
  <c r="N276" i="3"/>
  <c r="P275" i="3"/>
  <c r="O275" i="3"/>
  <c r="M275" i="3" s="1"/>
  <c r="N275" i="3"/>
  <c r="P274" i="3"/>
  <c r="O274" i="3"/>
  <c r="M274" i="3" s="1"/>
  <c r="N274" i="3"/>
  <c r="M273" i="3"/>
  <c r="I273" i="3"/>
  <c r="P272" i="3"/>
  <c r="O272" i="3"/>
  <c r="N272" i="3"/>
  <c r="M272" i="3"/>
  <c r="L272" i="3"/>
  <c r="I272" i="3" s="1"/>
  <c r="K272" i="3"/>
  <c r="J272" i="3"/>
  <c r="P271" i="3"/>
  <c r="O271" i="3"/>
  <c r="N271" i="3"/>
  <c r="M271" i="3"/>
  <c r="L271" i="3"/>
  <c r="K271" i="3"/>
  <c r="J271" i="3"/>
  <c r="M270" i="3"/>
  <c r="I270" i="3"/>
  <c r="P269" i="3"/>
  <c r="O269" i="3"/>
  <c r="N269" i="3"/>
  <c r="M269" i="3" s="1"/>
  <c r="L269" i="3"/>
  <c r="K269" i="3"/>
  <c r="I269" i="3" s="1"/>
  <c r="J269" i="3"/>
  <c r="P268" i="3"/>
  <c r="O268" i="3"/>
  <c r="O267" i="3" s="1"/>
  <c r="L268" i="3"/>
  <c r="K268" i="3"/>
  <c r="I268" i="3" s="1"/>
  <c r="J268" i="3"/>
  <c r="P267" i="3"/>
  <c r="K267" i="3"/>
  <c r="J267" i="3"/>
  <c r="M266" i="3"/>
  <c r="I266" i="3"/>
  <c r="M265" i="3"/>
  <c r="I265" i="3"/>
  <c r="P264" i="3"/>
  <c r="O264" i="3"/>
  <c r="M264" i="3" s="1"/>
  <c r="N264" i="3"/>
  <c r="L264" i="3"/>
  <c r="K264" i="3"/>
  <c r="K260" i="3" s="1"/>
  <c r="K259" i="3" s="1"/>
  <c r="K258" i="3" s="1"/>
  <c r="K257" i="3" s="1"/>
  <c r="K250" i="3" s="1"/>
  <c r="J264" i="3"/>
  <c r="M263" i="3"/>
  <c r="I263" i="3"/>
  <c r="M262" i="3"/>
  <c r="I262" i="3"/>
  <c r="P261" i="3"/>
  <c r="O261" i="3"/>
  <c r="O260" i="3" s="1"/>
  <c r="O259" i="3" s="1"/>
  <c r="O258" i="3" s="1"/>
  <c r="O257" i="3" s="1"/>
  <c r="O250" i="3" s="1"/>
  <c r="N261" i="3"/>
  <c r="L261" i="3"/>
  <c r="K261" i="3"/>
  <c r="I261" i="3" s="1"/>
  <c r="J261" i="3"/>
  <c r="P260" i="3"/>
  <c r="L260" i="3"/>
  <c r="P259" i="3"/>
  <c r="L259" i="3"/>
  <c r="P258" i="3"/>
  <c r="P257" i="3"/>
  <c r="M256" i="3"/>
  <c r="I256" i="3"/>
  <c r="E43" i="2" s="1"/>
  <c r="E42" i="2" s="1"/>
  <c r="E41" i="2" s="1"/>
  <c r="P255" i="3"/>
  <c r="M255" i="3" s="1"/>
  <c r="O255" i="3"/>
  <c r="N255" i="3"/>
  <c r="L255" i="3"/>
  <c r="K255" i="3"/>
  <c r="J255" i="3"/>
  <c r="I255" i="3"/>
  <c r="P254" i="3"/>
  <c r="M254" i="3" s="1"/>
  <c r="O254" i="3"/>
  <c r="N254" i="3"/>
  <c r="L254" i="3"/>
  <c r="K254" i="3"/>
  <c r="J254" i="3"/>
  <c r="I254" i="3"/>
  <c r="O253" i="3"/>
  <c r="N253" i="3"/>
  <c r="L253" i="3"/>
  <c r="K253" i="3"/>
  <c r="J253" i="3"/>
  <c r="I253" i="3"/>
  <c r="O252" i="3"/>
  <c r="N252" i="3"/>
  <c r="L252" i="3"/>
  <c r="K252" i="3"/>
  <c r="J252" i="3"/>
  <c r="I252" i="3"/>
  <c r="O251" i="3"/>
  <c r="N251" i="3"/>
  <c r="L251" i="3"/>
  <c r="K251" i="3"/>
  <c r="J251" i="3"/>
  <c r="I251" i="3"/>
  <c r="M249" i="3"/>
  <c r="I249" i="3"/>
  <c r="P248" i="3"/>
  <c r="O248" i="3"/>
  <c r="M248" i="3" s="1"/>
  <c r="N248" i="3"/>
  <c r="L248" i="3"/>
  <c r="K248" i="3"/>
  <c r="K247" i="3" s="1"/>
  <c r="K246" i="3" s="1"/>
  <c r="K245" i="3" s="1"/>
  <c r="K235" i="3" s="1"/>
  <c r="K234" i="3" s="1"/>
  <c r="J248" i="3"/>
  <c r="P247" i="3"/>
  <c r="O247" i="3"/>
  <c r="N247" i="3"/>
  <c r="L247" i="3"/>
  <c r="P246" i="3"/>
  <c r="N246" i="3"/>
  <c r="L246" i="3"/>
  <c r="P245" i="3"/>
  <c r="N245" i="3"/>
  <c r="L245" i="3"/>
  <c r="M244" i="3"/>
  <c r="I244" i="3"/>
  <c r="M243" i="3"/>
  <c r="I243" i="3"/>
  <c r="P242" i="3"/>
  <c r="O242" i="3"/>
  <c r="M242" i="3" s="1"/>
  <c r="N242" i="3"/>
  <c r="L242" i="3"/>
  <c r="K242" i="3"/>
  <c r="J242" i="3"/>
  <c r="I242" i="3"/>
  <c r="P241" i="3"/>
  <c r="P237" i="3" s="1"/>
  <c r="P236" i="3" s="1"/>
  <c r="P235" i="3" s="1"/>
  <c r="P234" i="3" s="1"/>
  <c r="N241" i="3"/>
  <c r="L241" i="3"/>
  <c r="K241" i="3"/>
  <c r="J241" i="3"/>
  <c r="I241" i="3"/>
  <c r="M240" i="3"/>
  <c r="F326" i="2" s="1"/>
  <c r="F325" i="2" s="1"/>
  <c r="F324" i="2" s="1"/>
  <c r="I240" i="3"/>
  <c r="P239" i="3"/>
  <c r="O239" i="3"/>
  <c r="N239" i="3"/>
  <c r="M239" i="3"/>
  <c r="L239" i="3"/>
  <c r="K239" i="3"/>
  <c r="J239" i="3"/>
  <c r="I239" i="3" s="1"/>
  <c r="P238" i="3"/>
  <c r="O238" i="3"/>
  <c r="N238" i="3"/>
  <c r="M238" i="3"/>
  <c r="L238" i="3"/>
  <c r="K238" i="3"/>
  <c r="N237" i="3"/>
  <c r="L237" i="3"/>
  <c r="K237" i="3"/>
  <c r="N236" i="3"/>
  <c r="L236" i="3"/>
  <c r="K236" i="3"/>
  <c r="N235" i="3"/>
  <c r="L235" i="3"/>
  <c r="N234" i="3"/>
  <c r="L234" i="3"/>
  <c r="M233" i="3"/>
  <c r="I233" i="3"/>
  <c r="M232" i="3"/>
  <c r="I232" i="3"/>
  <c r="P231" i="3"/>
  <c r="O231" i="3"/>
  <c r="N231" i="3"/>
  <c r="M231" i="3"/>
  <c r="L231" i="3"/>
  <c r="K231" i="3"/>
  <c r="J231" i="3"/>
  <c r="I231" i="3"/>
  <c r="P230" i="3"/>
  <c r="O230" i="3"/>
  <c r="N230" i="3"/>
  <c r="M230" i="3"/>
  <c r="L230" i="3"/>
  <c r="K230" i="3"/>
  <c r="J230" i="3"/>
  <c r="I230" i="3"/>
  <c r="P229" i="3"/>
  <c r="O229" i="3"/>
  <c r="N229" i="3"/>
  <c r="M229" i="3"/>
  <c r="L229" i="3"/>
  <c r="K229" i="3"/>
  <c r="J229" i="3"/>
  <c r="I229" i="3"/>
  <c r="P228" i="3"/>
  <c r="O228" i="3"/>
  <c r="N228" i="3"/>
  <c r="M228" i="3"/>
  <c r="L228" i="3"/>
  <c r="K228" i="3"/>
  <c r="J228" i="3"/>
  <c r="I228" i="3"/>
  <c r="P227" i="3"/>
  <c r="O227" i="3"/>
  <c r="N227" i="3"/>
  <c r="N214" i="3" s="1"/>
  <c r="M227" i="3"/>
  <c r="L227" i="3"/>
  <c r="K227" i="3"/>
  <c r="J227" i="3"/>
  <c r="I227" i="3"/>
  <c r="M226" i="3"/>
  <c r="I226" i="3"/>
  <c r="P225" i="3"/>
  <c r="O225" i="3"/>
  <c r="O224" i="3" s="1"/>
  <c r="N225" i="3"/>
  <c r="L225" i="3"/>
  <c r="K225" i="3"/>
  <c r="J225" i="3"/>
  <c r="I225" i="3"/>
  <c r="P224" i="3"/>
  <c r="N224" i="3"/>
  <c r="L224" i="3"/>
  <c r="K224" i="3"/>
  <c r="J224" i="3"/>
  <c r="I224" i="3"/>
  <c r="P223" i="3"/>
  <c r="N223" i="3"/>
  <c r="L223" i="3"/>
  <c r="K223" i="3"/>
  <c r="J223" i="3"/>
  <c r="I223" i="3"/>
  <c r="P222" i="3"/>
  <c r="P215" i="3" s="1"/>
  <c r="P214" i="3" s="1"/>
  <c r="N222" i="3"/>
  <c r="L222" i="3"/>
  <c r="K222" i="3"/>
  <c r="J222" i="3"/>
  <c r="I222" i="3"/>
  <c r="M221" i="3"/>
  <c r="I221" i="3"/>
  <c r="E19" i="2" s="1"/>
  <c r="M220" i="3"/>
  <c r="I220" i="3"/>
  <c r="P219" i="3"/>
  <c r="O219" i="3"/>
  <c r="N219" i="3"/>
  <c r="M219" i="3"/>
  <c r="L219" i="3"/>
  <c r="L218" i="3" s="1"/>
  <c r="L217" i="3" s="1"/>
  <c r="L216" i="3" s="1"/>
  <c r="L215" i="3" s="1"/>
  <c r="L214" i="3" s="1"/>
  <c r="K219" i="3"/>
  <c r="J219" i="3"/>
  <c r="P218" i="3"/>
  <c r="O218" i="3"/>
  <c r="N218" i="3"/>
  <c r="M218" i="3"/>
  <c r="J218" i="3"/>
  <c r="P217" i="3"/>
  <c r="O217" i="3"/>
  <c r="N217" i="3"/>
  <c r="M217" i="3"/>
  <c r="J217" i="3"/>
  <c r="P216" i="3"/>
  <c r="O216" i="3"/>
  <c r="N216" i="3"/>
  <c r="M216" i="3"/>
  <c r="J216" i="3"/>
  <c r="N215" i="3"/>
  <c r="J215" i="3"/>
  <c r="J214" i="3"/>
  <c r="M213" i="3"/>
  <c r="I213" i="3"/>
  <c r="M212" i="3"/>
  <c r="I212" i="3"/>
  <c r="P211" i="3"/>
  <c r="O211" i="3"/>
  <c r="N211" i="3"/>
  <c r="L211" i="3"/>
  <c r="K211" i="3"/>
  <c r="J211" i="3"/>
  <c r="I211" i="3"/>
  <c r="M210" i="3"/>
  <c r="F249" i="2" s="1"/>
  <c r="F248" i="2" s="1"/>
  <c r="I210" i="3"/>
  <c r="N209" i="3"/>
  <c r="M209" i="3"/>
  <c r="L209" i="3"/>
  <c r="K209" i="3"/>
  <c r="J209" i="3"/>
  <c r="I209" i="3"/>
  <c r="P208" i="3"/>
  <c r="O208" i="3"/>
  <c r="N208" i="3"/>
  <c r="L208" i="3"/>
  <c r="K208" i="3"/>
  <c r="J208" i="3"/>
  <c r="I208" i="3"/>
  <c r="P207" i="3"/>
  <c r="P200" i="3" s="1"/>
  <c r="P195" i="3" s="1"/>
  <c r="O207" i="3"/>
  <c r="N207" i="3"/>
  <c r="L207" i="3"/>
  <c r="K207" i="3"/>
  <c r="J207" i="3"/>
  <c r="I207" i="3"/>
  <c r="M206" i="3"/>
  <c r="I206" i="3"/>
  <c r="E218" i="2" s="1"/>
  <c r="E217" i="2" s="1"/>
  <c r="P205" i="3"/>
  <c r="O205" i="3"/>
  <c r="N205" i="3"/>
  <c r="M205" i="3"/>
  <c r="L205" i="3"/>
  <c r="K205" i="3"/>
  <c r="J205" i="3"/>
  <c r="J202" i="3" s="1"/>
  <c r="I205" i="3"/>
  <c r="M204" i="3"/>
  <c r="I204" i="3"/>
  <c r="P203" i="3"/>
  <c r="O203" i="3"/>
  <c r="N203" i="3"/>
  <c r="M203" i="3"/>
  <c r="L203" i="3"/>
  <c r="L202" i="3" s="1"/>
  <c r="L201" i="3" s="1"/>
  <c r="L200" i="3" s="1"/>
  <c r="L195" i="3" s="1"/>
  <c r="K203" i="3"/>
  <c r="J203" i="3"/>
  <c r="P202" i="3"/>
  <c r="O202" i="3"/>
  <c r="N202" i="3"/>
  <c r="M202" i="3"/>
  <c r="P201" i="3"/>
  <c r="O201" i="3"/>
  <c r="N201" i="3"/>
  <c r="M201" i="3"/>
  <c r="N200" i="3"/>
  <c r="M199" i="3"/>
  <c r="I199" i="3"/>
  <c r="P198" i="3"/>
  <c r="O198" i="3"/>
  <c r="N198" i="3"/>
  <c r="M198" i="3" s="1"/>
  <c r="L198" i="3"/>
  <c r="K198" i="3"/>
  <c r="J198" i="3"/>
  <c r="I198" i="3"/>
  <c r="P197" i="3"/>
  <c r="O197" i="3"/>
  <c r="N197" i="3"/>
  <c r="M197" i="3" s="1"/>
  <c r="L197" i="3"/>
  <c r="K197" i="3"/>
  <c r="J197" i="3"/>
  <c r="I197" i="3"/>
  <c r="P196" i="3"/>
  <c r="O196" i="3"/>
  <c r="N196" i="3"/>
  <c r="N195" i="3" s="1"/>
  <c r="L196" i="3"/>
  <c r="K196" i="3"/>
  <c r="J196" i="3"/>
  <c r="I196" i="3"/>
  <c r="M194" i="3"/>
  <c r="I194" i="3"/>
  <c r="M193" i="3"/>
  <c r="I193" i="3"/>
  <c r="M192" i="3"/>
  <c r="I192" i="3"/>
  <c r="P191" i="3"/>
  <c r="O191" i="3"/>
  <c r="M191" i="3" s="1"/>
  <c r="N191" i="3"/>
  <c r="L191" i="3"/>
  <c r="K191" i="3"/>
  <c r="J191" i="3"/>
  <c r="I191" i="3" s="1"/>
  <c r="P190" i="3"/>
  <c r="O190" i="3"/>
  <c r="M190" i="3" s="1"/>
  <c r="N190" i="3"/>
  <c r="L190" i="3"/>
  <c r="L189" i="3" s="1"/>
  <c r="K190" i="3"/>
  <c r="K189" i="3" s="1"/>
  <c r="J190" i="3"/>
  <c r="P189" i="3"/>
  <c r="O189" i="3"/>
  <c r="M189" i="3" s="1"/>
  <c r="N189" i="3"/>
  <c r="J189" i="3"/>
  <c r="P188" i="3"/>
  <c r="O188" i="3"/>
  <c r="M188" i="3" s="1"/>
  <c r="N188" i="3"/>
  <c r="L188" i="3"/>
  <c r="L182" i="3" s="1"/>
  <c r="K188" i="3"/>
  <c r="J188" i="3"/>
  <c r="M187" i="3"/>
  <c r="I187" i="3"/>
  <c r="N186" i="3"/>
  <c r="M186" i="3"/>
  <c r="L186" i="3"/>
  <c r="L185" i="3" s="1"/>
  <c r="L184" i="3" s="1"/>
  <c r="L183" i="3" s="1"/>
  <c r="K186" i="3"/>
  <c r="N185" i="3"/>
  <c r="M185" i="3" s="1"/>
  <c r="N184" i="3"/>
  <c r="N183" i="3" s="1"/>
  <c r="P182" i="3"/>
  <c r="O182" i="3"/>
  <c r="J182" i="3"/>
  <c r="M181" i="3"/>
  <c r="I181" i="3"/>
  <c r="M180" i="3"/>
  <c r="I180" i="3"/>
  <c r="P179" i="3"/>
  <c r="O179" i="3"/>
  <c r="N179" i="3"/>
  <c r="M179" i="3"/>
  <c r="L179" i="3"/>
  <c r="K179" i="3"/>
  <c r="J179" i="3"/>
  <c r="I179" i="3"/>
  <c r="P178" i="3"/>
  <c r="O178" i="3"/>
  <c r="N178" i="3"/>
  <c r="M178" i="3"/>
  <c r="L178" i="3"/>
  <c r="K178" i="3"/>
  <c r="J178" i="3"/>
  <c r="I178" i="3"/>
  <c r="M177" i="3"/>
  <c r="I177" i="3"/>
  <c r="P176" i="3"/>
  <c r="P175" i="3" s="1"/>
  <c r="P169" i="3" s="1"/>
  <c r="P164" i="3" s="1"/>
  <c r="P163" i="3" s="1"/>
  <c r="O176" i="3"/>
  <c r="N176" i="3"/>
  <c r="L176" i="3"/>
  <c r="K176" i="3"/>
  <c r="I176" i="3" s="1"/>
  <c r="J176" i="3"/>
  <c r="N175" i="3"/>
  <c r="L175" i="3"/>
  <c r="K175" i="3"/>
  <c r="I175" i="3" s="1"/>
  <c r="J175" i="3"/>
  <c r="M174" i="3"/>
  <c r="I174" i="3"/>
  <c r="P173" i="3"/>
  <c r="O173" i="3"/>
  <c r="N173" i="3"/>
  <c r="M173" i="3"/>
  <c r="L173" i="3"/>
  <c r="K173" i="3"/>
  <c r="J173" i="3"/>
  <c r="I173" i="3" s="1"/>
  <c r="M172" i="3"/>
  <c r="I172" i="3"/>
  <c r="P171" i="3"/>
  <c r="N171" i="3"/>
  <c r="N170" i="3" s="1"/>
  <c r="M171" i="3"/>
  <c r="L171" i="3"/>
  <c r="J171" i="3"/>
  <c r="J170" i="3" s="1"/>
  <c r="P170" i="3"/>
  <c r="O170" i="3"/>
  <c r="L170" i="3"/>
  <c r="L169" i="3" s="1"/>
  <c r="K170" i="3"/>
  <c r="K169" i="3"/>
  <c r="M168" i="3"/>
  <c r="I168" i="3"/>
  <c r="P167" i="3"/>
  <c r="O167" i="3"/>
  <c r="N167" i="3"/>
  <c r="M167" i="3" s="1"/>
  <c r="L167" i="3"/>
  <c r="L166" i="3" s="1"/>
  <c r="K167" i="3"/>
  <c r="J167" i="3"/>
  <c r="P166" i="3"/>
  <c r="O166" i="3"/>
  <c r="K166" i="3"/>
  <c r="J166" i="3"/>
  <c r="P165" i="3"/>
  <c r="O165" i="3"/>
  <c r="L165" i="3"/>
  <c r="L164" i="3" s="1"/>
  <c r="L163" i="3" s="1"/>
  <c r="J165" i="3"/>
  <c r="M162" i="3"/>
  <c r="I162" i="3"/>
  <c r="N161" i="3"/>
  <c r="L161" i="3"/>
  <c r="L160" i="3" s="1"/>
  <c r="L159" i="3" s="1"/>
  <c r="K161" i="3"/>
  <c r="K160" i="3"/>
  <c r="M158" i="3"/>
  <c r="I158" i="3"/>
  <c r="P157" i="3"/>
  <c r="O157" i="3"/>
  <c r="N157" i="3"/>
  <c r="L157" i="3"/>
  <c r="K157" i="3"/>
  <c r="J157" i="3"/>
  <c r="I157" i="3"/>
  <c r="P156" i="3"/>
  <c r="O156" i="3"/>
  <c r="O155" i="3" s="1"/>
  <c r="O150" i="3" s="1"/>
  <c r="N156" i="3"/>
  <c r="L156" i="3"/>
  <c r="K156" i="3"/>
  <c r="J156" i="3"/>
  <c r="I156" i="3"/>
  <c r="P155" i="3"/>
  <c r="N155" i="3"/>
  <c r="L155" i="3"/>
  <c r="K155" i="3"/>
  <c r="J155" i="3"/>
  <c r="I155" i="3"/>
  <c r="M154" i="3"/>
  <c r="I154" i="3"/>
  <c r="P153" i="3"/>
  <c r="M153" i="3" s="1"/>
  <c r="O153" i="3"/>
  <c r="N153" i="3"/>
  <c r="L153" i="3"/>
  <c r="K153" i="3"/>
  <c r="K152" i="3" s="1"/>
  <c r="K151" i="3" s="1"/>
  <c r="J153" i="3"/>
  <c r="I153" i="3"/>
  <c r="P152" i="3"/>
  <c r="M152" i="3" s="1"/>
  <c r="O152" i="3"/>
  <c r="N152" i="3"/>
  <c r="L152" i="3"/>
  <c r="J152" i="3"/>
  <c r="I152" i="3"/>
  <c r="P151" i="3"/>
  <c r="M151" i="3" s="1"/>
  <c r="O151" i="3"/>
  <c r="N151" i="3"/>
  <c r="L151" i="3"/>
  <c r="J151" i="3"/>
  <c r="L150" i="3"/>
  <c r="J150" i="3"/>
  <c r="M149" i="3"/>
  <c r="I149" i="3"/>
  <c r="P148" i="3"/>
  <c r="O148" i="3"/>
  <c r="N148" i="3"/>
  <c r="M148" i="3"/>
  <c r="L148" i="3"/>
  <c r="K148" i="3"/>
  <c r="K147" i="3" s="1"/>
  <c r="K146" i="3" s="1"/>
  <c r="K145" i="3" s="1"/>
  <c r="J148" i="3"/>
  <c r="P147" i="3"/>
  <c r="O147" i="3"/>
  <c r="N147" i="3"/>
  <c r="M147" i="3"/>
  <c r="L147" i="3"/>
  <c r="J147" i="3"/>
  <c r="P146" i="3"/>
  <c r="O146" i="3"/>
  <c r="N146" i="3"/>
  <c r="M146" i="3"/>
  <c r="L146" i="3"/>
  <c r="P145" i="3"/>
  <c r="O145" i="3"/>
  <c r="N145" i="3"/>
  <c r="M145" i="3"/>
  <c r="L145" i="3"/>
  <c r="M144" i="3"/>
  <c r="I144" i="3"/>
  <c r="P143" i="3"/>
  <c r="O143" i="3"/>
  <c r="N143" i="3"/>
  <c r="M143" i="3"/>
  <c r="L143" i="3"/>
  <c r="I143" i="3" s="1"/>
  <c r="E237" i="2" s="1"/>
  <c r="E236" i="2" s="1"/>
  <c r="E235" i="2" s="1"/>
  <c r="E234" i="2" s="1"/>
  <c r="K143" i="3"/>
  <c r="J143" i="3"/>
  <c r="P142" i="3"/>
  <c r="O142" i="3"/>
  <c r="M142" i="3" s="1"/>
  <c r="N142" i="3"/>
  <c r="K142" i="3"/>
  <c r="J142" i="3"/>
  <c r="P141" i="3"/>
  <c r="O141" i="3"/>
  <c r="O140" i="3" s="1"/>
  <c r="M140" i="3" s="1"/>
  <c r="H23" i="1" s="1"/>
  <c r="N141" i="3"/>
  <c r="K141" i="3"/>
  <c r="J141" i="3"/>
  <c r="P140" i="3"/>
  <c r="N140" i="3"/>
  <c r="K140" i="3"/>
  <c r="J140" i="3"/>
  <c r="O139" i="3"/>
  <c r="M138" i="3"/>
  <c r="I138" i="3"/>
  <c r="N137" i="3"/>
  <c r="M137" i="3"/>
  <c r="L137" i="3"/>
  <c r="K137" i="3"/>
  <c r="N136" i="3"/>
  <c r="M136" i="3" s="1"/>
  <c r="K136" i="3"/>
  <c r="N135" i="3"/>
  <c r="M135" i="3" s="1"/>
  <c r="K135" i="3"/>
  <c r="M134" i="3"/>
  <c r="I134" i="3"/>
  <c r="P133" i="3"/>
  <c r="O133" i="3"/>
  <c r="N133" i="3"/>
  <c r="L133" i="3"/>
  <c r="K133" i="3"/>
  <c r="J133" i="3"/>
  <c r="I133" i="3" s="1"/>
  <c r="P132" i="3"/>
  <c r="P131" i="3" s="1"/>
  <c r="O132" i="3"/>
  <c r="N132" i="3"/>
  <c r="L132" i="3"/>
  <c r="K132" i="3"/>
  <c r="J132" i="3"/>
  <c r="I132" i="3" s="1"/>
  <c r="N131" i="3"/>
  <c r="L131" i="3"/>
  <c r="K131" i="3"/>
  <c r="M130" i="3"/>
  <c r="I130" i="3"/>
  <c r="P129" i="3"/>
  <c r="O129" i="3"/>
  <c r="N129" i="3"/>
  <c r="M129" i="3" s="1"/>
  <c r="L129" i="3"/>
  <c r="I129" i="3" s="1"/>
  <c r="K129" i="3"/>
  <c r="J129" i="3"/>
  <c r="P128" i="3"/>
  <c r="O128" i="3"/>
  <c r="N128" i="3"/>
  <c r="M128" i="3"/>
  <c r="L128" i="3"/>
  <c r="I128" i="3" s="1"/>
  <c r="K128" i="3"/>
  <c r="J128" i="3"/>
  <c r="J124" i="3" s="1"/>
  <c r="M127" i="3"/>
  <c r="I127" i="3"/>
  <c r="P126" i="3"/>
  <c r="O126" i="3"/>
  <c r="N126" i="3"/>
  <c r="L126" i="3"/>
  <c r="K126" i="3"/>
  <c r="J126" i="3"/>
  <c r="P125" i="3"/>
  <c r="O125" i="3"/>
  <c r="L125" i="3"/>
  <c r="L124" i="3" s="1"/>
  <c r="L119" i="3" s="1"/>
  <c r="K125" i="3"/>
  <c r="J125" i="3"/>
  <c r="P124" i="3"/>
  <c r="O124" i="3"/>
  <c r="M123" i="3"/>
  <c r="I123" i="3"/>
  <c r="P122" i="3"/>
  <c r="O122" i="3"/>
  <c r="N122" i="3"/>
  <c r="M122" i="3" s="1"/>
  <c r="L122" i="3"/>
  <c r="K122" i="3"/>
  <c r="J122" i="3"/>
  <c r="I122" i="3"/>
  <c r="P121" i="3"/>
  <c r="O121" i="3"/>
  <c r="N121" i="3"/>
  <c r="M121" i="3" s="1"/>
  <c r="L121" i="3"/>
  <c r="K121" i="3"/>
  <c r="J121" i="3"/>
  <c r="I121" i="3"/>
  <c r="P120" i="3"/>
  <c r="O120" i="3"/>
  <c r="N120" i="3"/>
  <c r="L120" i="3"/>
  <c r="K120" i="3"/>
  <c r="J120" i="3"/>
  <c r="I120" i="3" s="1"/>
  <c r="P119" i="3"/>
  <c r="M118" i="3"/>
  <c r="I118" i="3"/>
  <c r="P117" i="3"/>
  <c r="O117" i="3"/>
  <c r="M117" i="3" s="1"/>
  <c r="N117" i="3"/>
  <c r="L117" i="3"/>
  <c r="K117" i="3"/>
  <c r="J117" i="3"/>
  <c r="I117" i="3" s="1"/>
  <c r="P116" i="3"/>
  <c r="P115" i="3" s="1"/>
  <c r="O116" i="3"/>
  <c r="N116" i="3"/>
  <c r="L116" i="3"/>
  <c r="K116" i="3"/>
  <c r="J116" i="3"/>
  <c r="N115" i="3"/>
  <c r="L115" i="3"/>
  <c r="K115" i="3"/>
  <c r="P114" i="3"/>
  <c r="N114" i="3"/>
  <c r="L114" i="3"/>
  <c r="K114" i="3"/>
  <c r="M113" i="3"/>
  <c r="I113" i="3"/>
  <c r="P112" i="3"/>
  <c r="O112" i="3"/>
  <c r="N112" i="3"/>
  <c r="M112" i="3"/>
  <c r="L112" i="3"/>
  <c r="I112" i="3" s="1"/>
  <c r="K112" i="3"/>
  <c r="J112" i="3"/>
  <c r="J109" i="3" s="1"/>
  <c r="M111" i="3"/>
  <c r="I111" i="3"/>
  <c r="P110" i="3"/>
  <c r="O110" i="3"/>
  <c r="N110" i="3"/>
  <c r="M110" i="3" s="1"/>
  <c r="L110" i="3"/>
  <c r="L109" i="3" s="1"/>
  <c r="K110" i="3"/>
  <c r="J110" i="3"/>
  <c r="P109" i="3"/>
  <c r="O109" i="3"/>
  <c r="K109" i="3"/>
  <c r="P108" i="3"/>
  <c r="O108" i="3"/>
  <c r="L108" i="3"/>
  <c r="K108" i="3"/>
  <c r="M107" i="3"/>
  <c r="I107" i="3"/>
  <c r="M106" i="3"/>
  <c r="I106" i="3"/>
  <c r="M105" i="3"/>
  <c r="I105" i="3"/>
  <c r="M104" i="3"/>
  <c r="I104" i="3"/>
  <c r="P103" i="3"/>
  <c r="O103" i="3"/>
  <c r="N103" i="3"/>
  <c r="M103" i="3" s="1"/>
  <c r="L103" i="3"/>
  <c r="L102" i="3" s="1"/>
  <c r="L101" i="3" s="1"/>
  <c r="L100" i="3" s="1"/>
  <c r="L99" i="3" s="1"/>
  <c r="K103" i="3"/>
  <c r="J103" i="3"/>
  <c r="P102" i="3"/>
  <c r="O102" i="3"/>
  <c r="K102" i="3"/>
  <c r="J102" i="3"/>
  <c r="P101" i="3"/>
  <c r="O101" i="3"/>
  <c r="J101" i="3"/>
  <c r="P100" i="3"/>
  <c r="O100" i="3"/>
  <c r="M98" i="3"/>
  <c r="I98" i="3"/>
  <c r="P97" i="3"/>
  <c r="O97" i="3"/>
  <c r="N97" i="3"/>
  <c r="M97" i="3" s="1"/>
  <c r="L97" i="3"/>
  <c r="K97" i="3"/>
  <c r="J97" i="3"/>
  <c r="I97" i="3"/>
  <c r="P96" i="3"/>
  <c r="O96" i="3"/>
  <c r="N96" i="3"/>
  <c r="N91" i="3" s="1"/>
  <c r="L96" i="3"/>
  <c r="K96" i="3"/>
  <c r="J96" i="3"/>
  <c r="I96" i="3"/>
  <c r="M95" i="3"/>
  <c r="I95" i="3"/>
  <c r="P94" i="3"/>
  <c r="P91" i="3" s="1"/>
  <c r="O94" i="3"/>
  <c r="N94" i="3"/>
  <c r="L94" i="3"/>
  <c r="K94" i="3"/>
  <c r="K91" i="3" s="1"/>
  <c r="J94" i="3"/>
  <c r="I94" i="3" s="1"/>
  <c r="M93" i="3"/>
  <c r="I93" i="3"/>
  <c r="P92" i="3"/>
  <c r="O92" i="3"/>
  <c r="N92" i="3"/>
  <c r="M92" i="3"/>
  <c r="L92" i="3"/>
  <c r="I92" i="3" s="1"/>
  <c r="K92" i="3"/>
  <c r="J92" i="3"/>
  <c r="L91" i="3"/>
  <c r="J91" i="3"/>
  <c r="I91" i="3" s="1"/>
  <c r="M90" i="3"/>
  <c r="I90" i="3"/>
  <c r="P89" i="3"/>
  <c r="O89" i="3"/>
  <c r="N89" i="3"/>
  <c r="M89" i="3" s="1"/>
  <c r="L89" i="3"/>
  <c r="L88" i="3" s="1"/>
  <c r="L87" i="3" s="1"/>
  <c r="K89" i="3"/>
  <c r="J89" i="3"/>
  <c r="P88" i="3"/>
  <c r="O88" i="3"/>
  <c r="N88" i="3"/>
  <c r="M88" i="3" s="1"/>
  <c r="J88" i="3"/>
  <c r="P87" i="3"/>
  <c r="O87" i="3"/>
  <c r="J87" i="3"/>
  <c r="M86" i="3"/>
  <c r="I86" i="3"/>
  <c r="M85" i="3"/>
  <c r="F85" i="2" s="1"/>
  <c r="I85" i="3"/>
  <c r="M84" i="3"/>
  <c r="I84" i="3"/>
  <c r="P83" i="3"/>
  <c r="O83" i="3"/>
  <c r="N83" i="3"/>
  <c r="M83" i="3" s="1"/>
  <c r="L83" i="3"/>
  <c r="L82" i="3" s="1"/>
  <c r="K83" i="3"/>
  <c r="J83" i="3"/>
  <c r="P82" i="3"/>
  <c r="O82" i="3"/>
  <c r="N82" i="3"/>
  <c r="M82" i="3" s="1"/>
  <c r="K82" i="3"/>
  <c r="J82" i="3"/>
  <c r="I82" i="3" s="1"/>
  <c r="M81" i="3"/>
  <c r="I81" i="3"/>
  <c r="M80" i="3"/>
  <c r="I80" i="3"/>
  <c r="M79" i="3"/>
  <c r="I79" i="3"/>
  <c r="P78" i="3"/>
  <c r="P77" i="3" s="1"/>
  <c r="O78" i="3"/>
  <c r="N78" i="3"/>
  <c r="L78" i="3"/>
  <c r="K78" i="3"/>
  <c r="J78" i="3"/>
  <c r="I78" i="3" s="1"/>
  <c r="O77" i="3"/>
  <c r="N77" i="3"/>
  <c r="L77" i="3"/>
  <c r="K77" i="3"/>
  <c r="J77" i="3"/>
  <c r="I77" i="3" s="1"/>
  <c r="M76" i="3"/>
  <c r="I76" i="3"/>
  <c r="M75" i="3"/>
  <c r="I75" i="3"/>
  <c r="M74" i="3"/>
  <c r="I74" i="3"/>
  <c r="P73" i="3"/>
  <c r="O73" i="3"/>
  <c r="N73" i="3"/>
  <c r="M73" i="3" s="1"/>
  <c r="L73" i="3"/>
  <c r="K73" i="3"/>
  <c r="J73" i="3"/>
  <c r="I73" i="3" s="1"/>
  <c r="P72" i="3"/>
  <c r="O72" i="3"/>
  <c r="N72" i="3"/>
  <c r="M72" i="3" s="1"/>
  <c r="L72" i="3"/>
  <c r="K72" i="3"/>
  <c r="J72" i="3"/>
  <c r="I72" i="3" s="1"/>
  <c r="N71" i="3"/>
  <c r="M71" i="3" s="1"/>
  <c r="F60" i="2" s="1"/>
  <c r="K71" i="3"/>
  <c r="I71" i="3" s="1"/>
  <c r="E60" i="2" s="1"/>
  <c r="N70" i="3"/>
  <c r="M70" i="3" s="1"/>
  <c r="K70" i="3"/>
  <c r="I70" i="3" s="1"/>
  <c r="N69" i="3"/>
  <c r="K69" i="3"/>
  <c r="K68" i="3" s="1"/>
  <c r="K67" i="3" s="1"/>
  <c r="K66" i="3" s="1"/>
  <c r="I69" i="3"/>
  <c r="E58" i="2" s="1"/>
  <c r="P68" i="3"/>
  <c r="O68" i="3"/>
  <c r="L68" i="3"/>
  <c r="J68" i="3"/>
  <c r="I68" i="3" s="1"/>
  <c r="P67" i="3"/>
  <c r="O67" i="3"/>
  <c r="L67" i="3"/>
  <c r="L66" i="3" s="1"/>
  <c r="J67" i="3"/>
  <c r="M65" i="3"/>
  <c r="I65" i="3"/>
  <c r="P64" i="3"/>
  <c r="O64" i="3"/>
  <c r="N64" i="3"/>
  <c r="M64" i="3" s="1"/>
  <c r="L64" i="3"/>
  <c r="K64" i="3"/>
  <c r="K63" i="3" s="1"/>
  <c r="J64" i="3"/>
  <c r="P63" i="3"/>
  <c r="O63" i="3"/>
  <c r="N63" i="3"/>
  <c r="M63" i="3" s="1"/>
  <c r="L63" i="3"/>
  <c r="L56" i="3" s="1"/>
  <c r="J63" i="3"/>
  <c r="M62" i="3"/>
  <c r="I62" i="3"/>
  <c r="P61" i="3"/>
  <c r="O61" i="3"/>
  <c r="N61" i="3"/>
  <c r="N60" i="3" s="1"/>
  <c r="N56" i="3" s="1"/>
  <c r="L61" i="3"/>
  <c r="K61" i="3"/>
  <c r="J61" i="3"/>
  <c r="I61" i="3" s="1"/>
  <c r="P60" i="3"/>
  <c r="O60" i="3"/>
  <c r="L60" i="3"/>
  <c r="K60" i="3"/>
  <c r="J60" i="3"/>
  <c r="I60" i="3" s="1"/>
  <c r="M59" i="3"/>
  <c r="I59" i="3"/>
  <c r="P58" i="3"/>
  <c r="O58" i="3"/>
  <c r="M58" i="3" s="1"/>
  <c r="N58" i="3"/>
  <c r="L58" i="3"/>
  <c r="K58" i="3"/>
  <c r="J58" i="3"/>
  <c r="I58" i="3" s="1"/>
  <c r="P57" i="3"/>
  <c r="P56" i="3" s="1"/>
  <c r="O57" i="3"/>
  <c r="N57" i="3"/>
  <c r="L57" i="3"/>
  <c r="K57" i="3"/>
  <c r="J57" i="3"/>
  <c r="M54" i="3"/>
  <c r="F333" i="2" s="1"/>
  <c r="F332" i="2" s="1"/>
  <c r="I54" i="3"/>
  <c r="E333" i="2" s="1"/>
  <c r="E332" i="2" s="1"/>
  <c r="E331" i="2" s="1"/>
  <c r="P53" i="3"/>
  <c r="O53" i="3"/>
  <c r="N53" i="3"/>
  <c r="M53" i="3"/>
  <c r="L53" i="3"/>
  <c r="K53" i="3"/>
  <c r="J53" i="3"/>
  <c r="J52" i="3" s="1"/>
  <c r="J51" i="3" s="1"/>
  <c r="J50" i="3" s="1"/>
  <c r="P52" i="3"/>
  <c r="O52" i="3"/>
  <c r="N52" i="3"/>
  <c r="M52" i="3" s="1"/>
  <c r="L52" i="3"/>
  <c r="K52" i="3"/>
  <c r="I52" i="3"/>
  <c r="P51" i="3"/>
  <c r="O51" i="3"/>
  <c r="N51" i="3"/>
  <c r="M51" i="3"/>
  <c r="L51" i="3"/>
  <c r="K51" i="3"/>
  <c r="P50" i="3"/>
  <c r="O50" i="3"/>
  <c r="N50" i="3"/>
  <c r="M50" i="3"/>
  <c r="L50" i="3"/>
  <c r="K50" i="3"/>
  <c r="I50" i="3"/>
  <c r="M49" i="3"/>
  <c r="I49" i="3"/>
  <c r="P48" i="3"/>
  <c r="O48" i="3"/>
  <c r="N48" i="3"/>
  <c r="M48" i="3" s="1"/>
  <c r="L48" i="3"/>
  <c r="K48" i="3"/>
  <c r="I48" i="3" s="1"/>
  <c r="J48" i="3"/>
  <c r="P47" i="3"/>
  <c r="O47" i="3"/>
  <c r="L47" i="3"/>
  <c r="L46" i="3" s="1"/>
  <c r="K47" i="3"/>
  <c r="J47" i="3"/>
  <c r="P46" i="3"/>
  <c r="O46" i="3"/>
  <c r="J46" i="3"/>
  <c r="M45" i="3"/>
  <c r="I45" i="3"/>
  <c r="P44" i="3"/>
  <c r="O44" i="3"/>
  <c r="N44" i="3"/>
  <c r="M44" i="3" s="1"/>
  <c r="L44" i="3"/>
  <c r="K44" i="3"/>
  <c r="J44" i="3"/>
  <c r="I44" i="3"/>
  <c r="M43" i="3"/>
  <c r="I43" i="3"/>
  <c r="M42" i="3"/>
  <c r="F37" i="2" s="1"/>
  <c r="F36" i="2" s="1"/>
  <c r="I42" i="3"/>
  <c r="P41" i="3"/>
  <c r="O41" i="3"/>
  <c r="N41" i="3"/>
  <c r="M41" i="3"/>
  <c r="L41" i="3"/>
  <c r="K41" i="3"/>
  <c r="J41" i="3"/>
  <c r="I41" i="3" s="1"/>
  <c r="M40" i="3"/>
  <c r="I40" i="3"/>
  <c r="M39" i="3"/>
  <c r="I39" i="3"/>
  <c r="P38" i="3"/>
  <c r="P34" i="3" s="1"/>
  <c r="P33" i="3" s="1"/>
  <c r="P32" i="3" s="1"/>
  <c r="O38" i="3"/>
  <c r="N38" i="3"/>
  <c r="L38" i="3"/>
  <c r="K38" i="3"/>
  <c r="J38" i="3"/>
  <c r="I38" i="3"/>
  <c r="M37" i="3"/>
  <c r="I37" i="3"/>
  <c r="M36" i="3"/>
  <c r="F17" i="2" s="1"/>
  <c r="I36" i="3"/>
  <c r="P35" i="3"/>
  <c r="O35" i="3"/>
  <c r="N35" i="3"/>
  <c r="M35" i="3" s="1"/>
  <c r="L35" i="3"/>
  <c r="L34" i="3" s="1"/>
  <c r="L33" i="3" s="1"/>
  <c r="L32" i="3" s="1"/>
  <c r="K35" i="3"/>
  <c r="J35" i="3"/>
  <c r="I35" i="3" s="1"/>
  <c r="O34" i="3"/>
  <c r="K34" i="3"/>
  <c r="O33" i="3"/>
  <c r="K33" i="3"/>
  <c r="O32" i="3"/>
  <c r="K32" i="3"/>
  <c r="M31" i="3"/>
  <c r="I31" i="3"/>
  <c r="P30" i="3"/>
  <c r="O30" i="3"/>
  <c r="N30" i="3"/>
  <c r="M30" i="3" s="1"/>
  <c r="L30" i="3"/>
  <c r="K30" i="3"/>
  <c r="I30" i="3" s="1"/>
  <c r="J30" i="3"/>
  <c r="P29" i="3"/>
  <c r="O29" i="3"/>
  <c r="L29" i="3"/>
  <c r="L28" i="3" s="1"/>
  <c r="L27" i="3" s="1"/>
  <c r="K29" i="3"/>
  <c r="J29" i="3"/>
  <c r="P28" i="3"/>
  <c r="O28" i="3"/>
  <c r="J28" i="3"/>
  <c r="P27" i="3"/>
  <c r="O27" i="3"/>
  <c r="J27" i="3"/>
  <c r="M24" i="3"/>
  <c r="I24" i="3"/>
  <c r="P23" i="3"/>
  <c r="O23" i="3"/>
  <c r="N23" i="3"/>
  <c r="M23" i="3" s="1"/>
  <c r="L23" i="3"/>
  <c r="K23" i="3"/>
  <c r="J23" i="3"/>
  <c r="I23" i="3" s="1"/>
  <c r="P22" i="3"/>
  <c r="O22" i="3"/>
  <c r="N22" i="3"/>
  <c r="M22" i="3" s="1"/>
  <c r="L22" i="3"/>
  <c r="K22" i="3"/>
  <c r="J22" i="3"/>
  <c r="I22" i="3"/>
  <c r="P21" i="3"/>
  <c r="O21" i="3"/>
  <c r="N21" i="3"/>
  <c r="N20" i="3" s="1"/>
  <c r="L21" i="3"/>
  <c r="I21" i="3" s="1"/>
  <c r="K21" i="3"/>
  <c r="J21" i="3"/>
  <c r="P20" i="3"/>
  <c r="P10" i="3" s="1"/>
  <c r="P9" i="3" s="1"/>
  <c r="O20" i="3"/>
  <c r="L20" i="3"/>
  <c r="K20" i="3"/>
  <c r="J20" i="3"/>
  <c r="I20" i="3"/>
  <c r="M19" i="3"/>
  <c r="F330" i="2" s="1"/>
  <c r="I19" i="3"/>
  <c r="M18" i="3"/>
  <c r="I18" i="3"/>
  <c r="P17" i="3"/>
  <c r="O17" i="3"/>
  <c r="N17" i="3"/>
  <c r="M17" i="3"/>
  <c r="L17" i="3"/>
  <c r="I17" i="3" s="1"/>
  <c r="K17" i="3"/>
  <c r="J17" i="3"/>
  <c r="P16" i="3"/>
  <c r="O16" i="3"/>
  <c r="N16" i="3"/>
  <c r="M16" i="3"/>
  <c r="K16" i="3"/>
  <c r="J16" i="3"/>
  <c r="J12" i="3" s="1"/>
  <c r="M15" i="3"/>
  <c r="I15" i="3"/>
  <c r="P14" i="3"/>
  <c r="O14" i="3"/>
  <c r="N14" i="3"/>
  <c r="L14" i="3"/>
  <c r="K14" i="3"/>
  <c r="J14" i="3"/>
  <c r="P13" i="3"/>
  <c r="O13" i="3"/>
  <c r="L13" i="3"/>
  <c r="K13" i="3"/>
  <c r="J13" i="3"/>
  <c r="P12" i="3"/>
  <c r="O12" i="3"/>
  <c r="P11" i="3"/>
  <c r="O11" i="3"/>
  <c r="O10" i="3"/>
  <c r="O9" i="3"/>
  <c r="G563" i="2"/>
  <c r="F337" i="2"/>
  <c r="E337" i="2"/>
  <c r="F336" i="2"/>
  <c r="E336" i="2"/>
  <c r="F335" i="2"/>
  <c r="F334" i="2" s="1"/>
  <c r="E335" i="2"/>
  <c r="E334" i="2" s="1"/>
  <c r="F331" i="2"/>
  <c r="E330" i="2"/>
  <c r="F329" i="2"/>
  <c r="E329" i="2"/>
  <c r="E328" i="2" s="1"/>
  <c r="E327" i="2"/>
  <c r="E326" i="2"/>
  <c r="E325" i="2"/>
  <c r="E324" i="2" s="1"/>
  <c r="F323" i="2"/>
  <c r="F322" i="2" s="1"/>
  <c r="E323" i="2"/>
  <c r="E322" i="2" s="1"/>
  <c r="F321" i="2"/>
  <c r="F320" i="2" s="1"/>
  <c r="E321" i="2"/>
  <c r="E320" i="2" s="1"/>
  <c r="F319" i="2"/>
  <c r="E319" i="2"/>
  <c r="F318" i="2"/>
  <c r="E318" i="2"/>
  <c r="F317" i="2"/>
  <c r="E317" i="2"/>
  <c r="F316" i="2"/>
  <c r="E316" i="2"/>
  <c r="F315" i="2"/>
  <c r="E315" i="2"/>
  <c r="F314" i="2"/>
  <c r="E314" i="2"/>
  <c r="F313" i="2"/>
  <c r="E313" i="2"/>
  <c r="F312" i="2"/>
  <c r="E312" i="2"/>
  <c r="F311" i="2"/>
  <c r="E311" i="2"/>
  <c r="F310" i="2"/>
  <c r="E310" i="2"/>
  <c r="F309" i="2"/>
  <c r="E309" i="2"/>
  <c r="F307" i="2"/>
  <c r="E307" i="2"/>
  <c r="F306" i="2"/>
  <c r="E306" i="2"/>
  <c r="F305" i="2"/>
  <c r="F304" i="2" s="1"/>
  <c r="E305" i="2"/>
  <c r="E304" i="2" s="1"/>
  <c r="F303" i="2"/>
  <c r="F302" i="2" s="1"/>
  <c r="F301" i="2" s="1"/>
  <c r="E303" i="2"/>
  <c r="E302" i="2" s="1"/>
  <c r="E301" i="2" s="1"/>
  <c r="F300" i="2"/>
  <c r="E300" i="2"/>
  <c r="F299" i="2"/>
  <c r="E299" i="2"/>
  <c r="F298" i="2"/>
  <c r="E298" i="2"/>
  <c r="F297" i="2"/>
  <c r="E297" i="2"/>
  <c r="F294" i="2"/>
  <c r="E294" i="2"/>
  <c r="F293" i="2"/>
  <c r="F292" i="2" s="1"/>
  <c r="E293" i="2"/>
  <c r="E292" i="2" s="1"/>
  <c r="F291" i="2"/>
  <c r="E291" i="2"/>
  <c r="F290" i="2"/>
  <c r="E290" i="2"/>
  <c r="F289" i="2"/>
  <c r="F288" i="2" s="1"/>
  <c r="F287" i="2" s="1"/>
  <c r="E289" i="2"/>
  <c r="E288" i="2" s="1"/>
  <c r="E287" i="2" s="1"/>
  <c r="F286" i="2"/>
  <c r="E286" i="2"/>
  <c r="F285" i="2"/>
  <c r="E285" i="2"/>
  <c r="F284" i="2"/>
  <c r="E284" i="2"/>
  <c r="F283" i="2"/>
  <c r="E283" i="2"/>
  <c r="F282" i="2"/>
  <c r="E282" i="2"/>
  <c r="F281" i="2"/>
  <c r="E281" i="2"/>
  <c r="F280" i="2"/>
  <c r="E280" i="2"/>
  <c r="E278" i="2" s="1"/>
  <c r="F279" i="2"/>
  <c r="F278" i="2" s="1"/>
  <c r="E279" i="2"/>
  <c r="F275" i="2"/>
  <c r="F274" i="2" s="1"/>
  <c r="F273" i="2" s="1"/>
  <c r="F272" i="2" s="1"/>
  <c r="E275" i="2"/>
  <c r="E274" i="2" s="1"/>
  <c r="E273" i="2" s="1"/>
  <c r="E272" i="2" s="1"/>
  <c r="F271" i="2"/>
  <c r="F270" i="2" s="1"/>
  <c r="F269" i="2" s="1"/>
  <c r="F268" i="2" s="1"/>
  <c r="E271" i="2"/>
  <c r="E270" i="2" s="1"/>
  <c r="E269" i="2" s="1"/>
  <c r="E268" i="2" s="1"/>
  <c r="F267" i="2"/>
  <c r="F266" i="2" s="1"/>
  <c r="F265" i="2" s="1"/>
  <c r="E267" i="2"/>
  <c r="E266" i="2" s="1"/>
  <c r="E265" i="2" s="1"/>
  <c r="F264" i="2"/>
  <c r="E264" i="2"/>
  <c r="F263" i="2"/>
  <c r="F262" i="2" s="1"/>
  <c r="F261" i="2" s="1"/>
  <c r="E263" i="2"/>
  <c r="E262" i="2" s="1"/>
  <c r="E261" i="2" s="1"/>
  <c r="F259" i="2"/>
  <c r="F258" i="2" s="1"/>
  <c r="F257" i="2" s="1"/>
  <c r="F256" i="2" s="1"/>
  <c r="E259" i="2"/>
  <c r="E258" i="2" s="1"/>
  <c r="E257" i="2" s="1"/>
  <c r="E256" i="2" s="1"/>
  <c r="F255" i="2"/>
  <c r="F254" i="2" s="1"/>
  <c r="F253" i="2" s="1"/>
  <c r="E255" i="2"/>
  <c r="E254" i="2" s="1"/>
  <c r="E253" i="2" s="1"/>
  <c r="F252" i="2"/>
  <c r="E252" i="2"/>
  <c r="F251" i="2"/>
  <c r="F250" i="2" s="1"/>
  <c r="E251" i="2"/>
  <c r="E249" i="2"/>
  <c r="E248" i="2" s="1"/>
  <c r="F247" i="2"/>
  <c r="F245" i="2"/>
  <c r="F244" i="2" s="1"/>
  <c r="F243" i="2" s="1"/>
  <c r="F242" i="2" s="1"/>
  <c r="E245" i="2"/>
  <c r="E244" i="2" s="1"/>
  <c r="E243" i="2"/>
  <c r="E242" i="2" s="1"/>
  <c r="F241" i="2"/>
  <c r="F240" i="2" s="1"/>
  <c r="F239" i="2" s="1"/>
  <c r="F238" i="2" s="1"/>
  <c r="E241" i="2"/>
  <c r="E240" i="2" s="1"/>
  <c r="E239" i="2"/>
  <c r="E238" i="2" s="1"/>
  <c r="F237" i="2"/>
  <c r="F236" i="2" s="1"/>
  <c r="F235" i="2" s="1"/>
  <c r="F234" i="2" s="1"/>
  <c r="F233" i="2"/>
  <c r="E233" i="2"/>
  <c r="F232" i="2"/>
  <c r="E232" i="2"/>
  <c r="F231" i="2"/>
  <c r="F230" i="2" s="1"/>
  <c r="F220" i="2" s="1"/>
  <c r="F219" i="2" s="1"/>
  <c r="E231" i="2"/>
  <c r="E230" i="2" s="1"/>
  <c r="E220" i="2" s="1"/>
  <c r="E219" i="2" s="1"/>
  <c r="F229" i="2"/>
  <c r="F228" i="2" s="1"/>
  <c r="E229" i="2"/>
  <c r="E228" i="2" s="1"/>
  <c r="F227" i="2"/>
  <c r="E227" i="2"/>
  <c r="F226" i="2"/>
  <c r="E226" i="2"/>
  <c r="F225" i="2"/>
  <c r="E225" i="2"/>
  <c r="F224" i="2"/>
  <c r="E224" i="2"/>
  <c r="F223" i="2"/>
  <c r="E223" i="2"/>
  <c r="F222" i="2"/>
  <c r="E222" i="2"/>
  <c r="F221" i="2"/>
  <c r="E221" i="2"/>
  <c r="F218" i="2"/>
  <c r="F217" i="2"/>
  <c r="F216" i="2"/>
  <c r="E216" i="2"/>
  <c r="F215" i="2"/>
  <c r="E215" i="2"/>
  <c r="F212" i="2"/>
  <c r="E212" i="2"/>
  <c r="F211" i="2"/>
  <c r="E211" i="2"/>
  <c r="F210" i="2"/>
  <c r="E210" i="2"/>
  <c r="F209" i="2"/>
  <c r="F208" i="2" s="1"/>
  <c r="E209" i="2"/>
  <c r="E208" i="2" s="1"/>
  <c r="F207" i="2"/>
  <c r="F206" i="2" s="1"/>
  <c r="F205" i="2" s="1"/>
  <c r="E207" i="2"/>
  <c r="E206" i="2" s="1"/>
  <c r="E205" i="2" s="1"/>
  <c r="F203" i="2"/>
  <c r="F202" i="2" s="1"/>
  <c r="F201" i="2" s="1"/>
  <c r="E203" i="2"/>
  <c r="E202" i="2" s="1"/>
  <c r="E201" i="2" s="1"/>
  <c r="F200" i="2"/>
  <c r="E200" i="2"/>
  <c r="F199" i="2"/>
  <c r="E199" i="2"/>
  <c r="F198" i="2"/>
  <c r="E198" i="2"/>
  <c r="F197" i="2"/>
  <c r="F196" i="2" s="1"/>
  <c r="E197" i="2"/>
  <c r="E196" i="2" s="1"/>
  <c r="F195" i="2"/>
  <c r="F194" i="2" s="1"/>
  <c r="E195" i="2"/>
  <c r="E194" i="2" s="1"/>
  <c r="F192" i="2"/>
  <c r="E192" i="2"/>
  <c r="F191" i="2"/>
  <c r="E191" i="2"/>
  <c r="F190" i="2"/>
  <c r="E190" i="2"/>
  <c r="E189" i="2" s="1"/>
  <c r="E188" i="2" s="1"/>
  <c r="F189" i="2"/>
  <c r="F188" i="2" s="1"/>
  <c r="F187" i="2"/>
  <c r="F186" i="2" s="1"/>
  <c r="E187" i="2"/>
  <c r="E186" i="2" s="1"/>
  <c r="F185" i="2"/>
  <c r="F184" i="2" s="1"/>
  <c r="E185" i="2"/>
  <c r="E184" i="2"/>
  <c r="F183" i="2"/>
  <c r="F181" i="2" s="1"/>
  <c r="E183" i="2"/>
  <c r="F182" i="2"/>
  <c r="E182" i="2"/>
  <c r="F180" i="2"/>
  <c r="E180" i="2"/>
  <c r="F179" i="2"/>
  <c r="F178" i="2" s="1"/>
  <c r="E179" i="2"/>
  <c r="E178" i="2" s="1"/>
  <c r="F176" i="2"/>
  <c r="E176" i="2"/>
  <c r="F175" i="2"/>
  <c r="E175" i="2"/>
  <c r="F174" i="2"/>
  <c r="E174" i="2"/>
  <c r="F173" i="2"/>
  <c r="E173" i="2"/>
  <c r="E170" i="2" s="1"/>
  <c r="F172" i="2"/>
  <c r="E172" i="2"/>
  <c r="F171" i="2"/>
  <c r="E171" i="2"/>
  <c r="F169" i="2"/>
  <c r="F168" i="2" s="1"/>
  <c r="F167" i="2"/>
  <c r="F166" i="2"/>
  <c r="E166" i="2"/>
  <c r="F165" i="2"/>
  <c r="E165" i="2"/>
  <c r="F164" i="2"/>
  <c r="E164" i="2"/>
  <c r="F163" i="2"/>
  <c r="E163" i="2"/>
  <c r="F162" i="2"/>
  <c r="E162" i="2"/>
  <c r="F161" i="2"/>
  <c r="E161" i="2"/>
  <c r="F160" i="2"/>
  <c r="E160" i="2"/>
  <c r="F159" i="2"/>
  <c r="E159" i="2"/>
  <c r="F158" i="2"/>
  <c r="E158" i="2"/>
  <c r="F157" i="2"/>
  <c r="E157" i="2"/>
  <c r="F156" i="2"/>
  <c r="E156" i="2"/>
  <c r="F155" i="2"/>
  <c r="E155" i="2"/>
  <c r="F154" i="2"/>
  <c r="E154" i="2"/>
  <c r="F153" i="2"/>
  <c r="E153" i="2"/>
  <c r="F152" i="2"/>
  <c r="E152" i="2"/>
  <c r="F151" i="2"/>
  <c r="E151" i="2"/>
  <c r="F150" i="2"/>
  <c r="E150" i="2"/>
  <c r="E149" i="2" s="1"/>
  <c r="F149" i="2"/>
  <c r="F148" i="2"/>
  <c r="E148" i="2"/>
  <c r="F147" i="2"/>
  <c r="E147" i="2"/>
  <c r="E146" i="2" s="1"/>
  <c r="F145" i="2"/>
  <c r="F144" i="2" s="1"/>
  <c r="E145" i="2"/>
  <c r="E144" i="2"/>
  <c r="F143" i="2"/>
  <c r="F142" i="2" s="1"/>
  <c r="E143" i="2"/>
  <c r="E142" i="2" s="1"/>
  <c r="F141" i="2"/>
  <c r="F140" i="2" s="1"/>
  <c r="E141" i="2"/>
  <c r="E140" i="2"/>
  <c r="F139" i="2"/>
  <c r="F138" i="2" s="1"/>
  <c r="E139" i="2"/>
  <c r="E138" i="2" s="1"/>
  <c r="E131" i="2" s="1"/>
  <c r="F137" i="2"/>
  <c r="F136" i="2" s="1"/>
  <c r="E137" i="2"/>
  <c r="E136" i="2"/>
  <c r="F135" i="2"/>
  <c r="F134" i="2" s="1"/>
  <c r="E135" i="2"/>
  <c r="E134" i="2" s="1"/>
  <c r="F133" i="2"/>
  <c r="F132" i="2" s="1"/>
  <c r="E133" i="2"/>
  <c r="E132" i="2" s="1"/>
  <c r="F129" i="2"/>
  <c r="F128" i="2" s="1"/>
  <c r="F127" i="2" s="1"/>
  <c r="F126" i="2" s="1"/>
  <c r="E129" i="2"/>
  <c r="E128" i="2" s="1"/>
  <c r="E127" i="2"/>
  <c r="E126" i="2" s="1"/>
  <c r="F125" i="2"/>
  <c r="F124" i="2" s="1"/>
  <c r="F123" i="2" s="1"/>
  <c r="F122" i="2" s="1"/>
  <c r="E125" i="2"/>
  <c r="E124" i="2" s="1"/>
  <c r="E123" i="2"/>
  <c r="E122" i="2" s="1"/>
  <c r="F121" i="2"/>
  <c r="F120" i="2" s="1"/>
  <c r="F119" i="2" s="1"/>
  <c r="F115" i="2" s="1"/>
  <c r="E121" i="2"/>
  <c r="E120" i="2" s="1"/>
  <c r="E119" i="2"/>
  <c r="E115" i="2" s="1"/>
  <c r="F118" i="2"/>
  <c r="E118" i="2"/>
  <c r="F117" i="2"/>
  <c r="F116" i="2" s="1"/>
  <c r="E117" i="2"/>
  <c r="E116" i="2" s="1"/>
  <c r="F114" i="2"/>
  <c r="E114" i="2"/>
  <c r="F113" i="2"/>
  <c r="E113" i="2"/>
  <c r="F112" i="2"/>
  <c r="E112" i="2"/>
  <c r="F111" i="2"/>
  <c r="E111" i="2"/>
  <c r="E110" i="2"/>
  <c r="E109" i="2" s="1"/>
  <c r="F108" i="2"/>
  <c r="E108" i="2"/>
  <c r="F107" i="2"/>
  <c r="E107" i="2"/>
  <c r="F106" i="2"/>
  <c r="E106" i="2"/>
  <c r="E105" i="2" s="1"/>
  <c r="F105" i="2"/>
  <c r="F102" i="2"/>
  <c r="E102" i="2"/>
  <c r="F101" i="2"/>
  <c r="E101" i="2"/>
  <c r="F100" i="2"/>
  <c r="E100" i="2"/>
  <c r="F99" i="2"/>
  <c r="F98" i="2" s="1"/>
  <c r="F97" i="2" s="1"/>
  <c r="E99" i="2"/>
  <c r="E98" i="2" s="1"/>
  <c r="E97" i="2" s="1"/>
  <c r="F96" i="2"/>
  <c r="E96" i="2"/>
  <c r="F95" i="2"/>
  <c r="F93" i="2" s="1"/>
  <c r="F92" i="2" s="1"/>
  <c r="E95" i="2"/>
  <c r="F94" i="2"/>
  <c r="E94" i="2"/>
  <c r="E93" i="2" s="1"/>
  <c r="E92" i="2" s="1"/>
  <c r="F91" i="2"/>
  <c r="E91" i="2"/>
  <c r="F90" i="2"/>
  <c r="E90" i="2"/>
  <c r="F89" i="2"/>
  <c r="F88" i="2" s="1"/>
  <c r="E89" i="2"/>
  <c r="F87" i="2"/>
  <c r="F86" i="2"/>
  <c r="E86" i="2"/>
  <c r="E85" i="2"/>
  <c r="F84" i="2"/>
  <c r="E84" i="2"/>
  <c r="F83" i="2"/>
  <c r="F82" i="2" s="1"/>
  <c r="E83" i="2"/>
  <c r="E82" i="2" s="1"/>
  <c r="F81" i="2"/>
  <c r="E81" i="2"/>
  <c r="F80" i="2"/>
  <c r="E80" i="2"/>
  <c r="F79" i="2"/>
  <c r="F78" i="2" s="1"/>
  <c r="F77" i="2" s="1"/>
  <c r="E79" i="2"/>
  <c r="E78" i="2" s="1"/>
  <c r="E77" i="2" s="1"/>
  <c r="F76" i="2"/>
  <c r="E76" i="2"/>
  <c r="F75" i="2"/>
  <c r="E75" i="2"/>
  <c r="F74" i="2"/>
  <c r="E74" i="2"/>
  <c r="F73" i="2"/>
  <c r="E73" i="2"/>
  <c r="E72" i="2" s="1"/>
  <c r="E71" i="2"/>
  <c r="F70" i="2"/>
  <c r="E70" i="2"/>
  <c r="F69" i="2"/>
  <c r="E69" i="2"/>
  <c r="F68" i="2"/>
  <c r="E68" i="2"/>
  <c r="F67" i="2"/>
  <c r="F66" i="2" s="1"/>
  <c r="E67" i="2"/>
  <c r="E66" i="2" s="1"/>
  <c r="F65" i="2"/>
  <c r="E65" i="2"/>
  <c r="F64" i="2"/>
  <c r="E64" i="2"/>
  <c r="F63" i="2"/>
  <c r="F62" i="2" s="1"/>
  <c r="F61" i="2" s="1"/>
  <c r="E63" i="2"/>
  <c r="E62" i="2" s="1"/>
  <c r="E61" i="2" s="1"/>
  <c r="F59" i="2"/>
  <c r="E59" i="2"/>
  <c r="F54" i="2"/>
  <c r="E54" i="2"/>
  <c r="F53" i="2"/>
  <c r="F52" i="2" s="1"/>
  <c r="E53" i="2"/>
  <c r="E52" i="2" s="1"/>
  <c r="F51" i="2"/>
  <c r="E51" i="2"/>
  <c r="F50" i="2"/>
  <c r="E50" i="2"/>
  <c r="F49" i="2"/>
  <c r="F48" i="2" s="1"/>
  <c r="E49" i="2"/>
  <c r="E48" i="2" s="1"/>
  <c r="F47" i="2"/>
  <c r="F46" i="2" s="1"/>
  <c r="F45" i="2" s="1"/>
  <c r="E47" i="2"/>
  <c r="E46" i="2" s="1"/>
  <c r="E45" i="2" s="1"/>
  <c r="F44" i="2"/>
  <c r="E44" i="2"/>
  <c r="F43" i="2"/>
  <c r="F42" i="2" s="1"/>
  <c r="F41" i="2" s="1"/>
  <c r="F40" i="2"/>
  <c r="E40" i="2"/>
  <c r="F39" i="2"/>
  <c r="E39" i="2"/>
  <c r="F38" i="2"/>
  <c r="E38" i="2"/>
  <c r="E37" i="2"/>
  <c r="E36" i="2" s="1"/>
  <c r="F35" i="2"/>
  <c r="E35" i="2"/>
  <c r="F34" i="2"/>
  <c r="E34" i="2"/>
  <c r="F33" i="2"/>
  <c r="F32" i="2" s="1"/>
  <c r="E33" i="2"/>
  <c r="F31" i="2"/>
  <c r="E31" i="2"/>
  <c r="F30" i="2"/>
  <c r="E30" i="2"/>
  <c r="F29" i="2"/>
  <c r="F28" i="2" s="1"/>
  <c r="E29" i="2"/>
  <c r="F27" i="2"/>
  <c r="F26" i="2" s="1"/>
  <c r="E27" i="2"/>
  <c r="E26" i="2" s="1"/>
  <c r="F25" i="2"/>
  <c r="E25" i="2"/>
  <c r="F24" i="2"/>
  <c r="E24" i="2"/>
  <c r="F23" i="2"/>
  <c r="E23" i="2"/>
  <c r="F22" i="2"/>
  <c r="E22" i="2"/>
  <c r="F21" i="2"/>
  <c r="F20" i="2" s="1"/>
  <c r="E21" i="2"/>
  <c r="E20" i="2" s="1"/>
  <c r="F19" i="2"/>
  <c r="F18" i="2"/>
  <c r="E17" i="2"/>
  <c r="F14" i="2"/>
  <c r="E14" i="2"/>
  <c r="F13" i="2"/>
  <c r="E13" i="2"/>
  <c r="F12" i="2"/>
  <c r="E12" i="2"/>
  <c r="F11" i="2"/>
  <c r="F10" i="2" s="1"/>
  <c r="E11" i="2"/>
  <c r="E10" i="2" s="1"/>
  <c r="H48" i="1"/>
  <c r="G48" i="1"/>
  <c r="H47" i="1"/>
  <c r="G47" i="1"/>
  <c r="H46" i="1"/>
  <c r="G46" i="1"/>
  <c r="H45" i="1"/>
  <c r="H43" i="1"/>
  <c r="G38" i="1"/>
  <c r="H24" i="1"/>
  <c r="H15" i="1"/>
  <c r="G15" i="1"/>
  <c r="I116" i="3" l="1"/>
  <c r="J115" i="3"/>
  <c r="I125" i="3"/>
  <c r="K124" i="3"/>
  <c r="K119" i="3" s="1"/>
  <c r="I203" i="3"/>
  <c r="K202" i="3"/>
  <c r="K201" i="3" s="1"/>
  <c r="K200" i="3" s="1"/>
  <c r="K195" i="3" s="1"/>
  <c r="L16" i="3"/>
  <c r="I16" i="3" s="1"/>
  <c r="I89" i="3"/>
  <c r="K88" i="3"/>
  <c r="I137" i="3"/>
  <c r="L136" i="3"/>
  <c r="I151" i="3"/>
  <c r="N169" i="3"/>
  <c r="M170" i="3"/>
  <c r="E104" i="2"/>
  <c r="E103" i="2" s="1"/>
  <c r="E181" i="2"/>
  <c r="E193" i="2"/>
  <c r="F246" i="2"/>
  <c r="M14" i="3"/>
  <c r="N13" i="3"/>
  <c r="M20" i="3"/>
  <c r="N34" i="3"/>
  <c r="M38" i="3"/>
  <c r="I53" i="3"/>
  <c r="M132" i="3"/>
  <c r="O131" i="3"/>
  <c r="L142" i="3"/>
  <c r="M224" i="3"/>
  <c r="O223" i="3"/>
  <c r="P253" i="3"/>
  <c r="F193" i="2"/>
  <c r="F328" i="2"/>
  <c r="F327" i="2" s="1"/>
  <c r="I13" i="3"/>
  <c r="K12" i="3"/>
  <c r="K11" i="3" s="1"/>
  <c r="K10" i="3" s="1"/>
  <c r="K9" i="3" s="1"/>
  <c r="F16" i="2"/>
  <c r="F15" i="2" s="1"/>
  <c r="M61" i="3"/>
  <c r="M77" i="3"/>
  <c r="O66" i="3"/>
  <c r="O55" i="3" s="1"/>
  <c r="O26" i="3" s="1"/>
  <c r="P150" i="3"/>
  <c r="P139" i="3" s="1"/>
  <c r="I188" i="3"/>
  <c r="E214" i="2"/>
  <c r="E213" i="2" s="1"/>
  <c r="F146" i="2"/>
  <c r="F131" i="2" s="1"/>
  <c r="F130" i="2" s="1"/>
  <c r="F214" i="2"/>
  <c r="F213" i="2" s="1"/>
  <c r="E296" i="2"/>
  <c r="E295" i="2" s="1"/>
  <c r="J34" i="3"/>
  <c r="F308" i="2"/>
  <c r="I301" i="3"/>
  <c r="E32" i="2"/>
  <c r="E88" i="2"/>
  <c r="E87" i="2" s="1"/>
  <c r="F260" i="2"/>
  <c r="F296" i="2"/>
  <c r="F295" i="2" s="1"/>
  <c r="I51" i="3"/>
  <c r="M60" i="3"/>
  <c r="I83" i="3"/>
  <c r="J238" i="3"/>
  <c r="F9" i="2"/>
  <c r="E204" i="2"/>
  <c r="E250" i="2"/>
  <c r="E247" i="2" s="1"/>
  <c r="E246" i="2" s="1"/>
  <c r="E277" i="2"/>
  <c r="E276" i="2" s="1"/>
  <c r="E308" i="2"/>
  <c r="I67" i="3"/>
  <c r="J66" i="3"/>
  <c r="E57" i="2"/>
  <c r="E56" i="2" s="1"/>
  <c r="P99" i="3"/>
  <c r="I170" i="3"/>
  <c r="J169" i="3"/>
  <c r="M176" i="3"/>
  <c r="O175" i="3"/>
  <c r="I279" i="3"/>
  <c r="J278" i="3"/>
  <c r="I219" i="3"/>
  <c r="K218" i="3"/>
  <c r="E260" i="2"/>
  <c r="L12" i="3"/>
  <c r="L11" i="3" s="1"/>
  <c r="L10" i="3" s="1"/>
  <c r="L9" i="3" s="1"/>
  <c r="I57" i="3"/>
  <c r="J56" i="3"/>
  <c r="I186" i="3"/>
  <c r="K185" i="3"/>
  <c r="E177" i="2"/>
  <c r="E130" i="2" s="1"/>
  <c r="E16" i="2"/>
  <c r="E28" i="2"/>
  <c r="F72" i="2"/>
  <c r="F71" i="2" s="1"/>
  <c r="F170" i="2"/>
  <c r="F177" i="2"/>
  <c r="F204" i="2"/>
  <c r="F277" i="2"/>
  <c r="F276" i="2" s="1"/>
  <c r="I63" i="3"/>
  <c r="K56" i="3"/>
  <c r="L55" i="3"/>
  <c r="L26" i="3" s="1"/>
  <c r="M94" i="3"/>
  <c r="O91" i="3"/>
  <c r="M91" i="3" s="1"/>
  <c r="M96" i="3"/>
  <c r="M126" i="3"/>
  <c r="N125" i="3"/>
  <c r="M207" i="3"/>
  <c r="O200" i="3"/>
  <c r="K159" i="3"/>
  <c r="I159" i="3" s="1"/>
  <c r="I160" i="3"/>
  <c r="J201" i="3"/>
  <c r="I202" i="3"/>
  <c r="M403" i="3"/>
  <c r="P402" i="3"/>
  <c r="I553" i="3"/>
  <c r="K535" i="3"/>
  <c r="K534" i="3" s="1"/>
  <c r="K527" i="3" s="1"/>
  <c r="N68" i="3"/>
  <c r="M69" i="3"/>
  <c r="F58" i="2" s="1"/>
  <c r="F57" i="2" s="1"/>
  <c r="F56" i="2" s="1"/>
  <c r="F55" i="2" s="1"/>
  <c r="I103" i="3"/>
  <c r="I110" i="3"/>
  <c r="J108" i="3"/>
  <c r="I109" i="3"/>
  <c r="M141" i="3"/>
  <c r="M157" i="3"/>
  <c r="I161" i="3"/>
  <c r="I167" i="3"/>
  <c r="I190" i="3"/>
  <c r="M196" i="3"/>
  <c r="H38" i="1" s="1"/>
  <c r="I345" i="3"/>
  <c r="J334" i="3"/>
  <c r="I381" i="3"/>
  <c r="K380" i="3"/>
  <c r="M21" i="3"/>
  <c r="I29" i="3"/>
  <c r="I47" i="3"/>
  <c r="M57" i="3"/>
  <c r="I64" i="3"/>
  <c r="M116" i="3"/>
  <c r="M120" i="3"/>
  <c r="I148" i="3"/>
  <c r="M156" i="3"/>
  <c r="I171" i="3"/>
  <c r="M225" i="3"/>
  <c r="P319" i="3"/>
  <c r="P318" i="3" s="1"/>
  <c r="M444" i="3"/>
  <c r="N443" i="3"/>
  <c r="M458" i="3"/>
  <c r="O457" i="3"/>
  <c r="I514" i="3"/>
  <c r="J513" i="3"/>
  <c r="I102" i="3"/>
  <c r="I147" i="3"/>
  <c r="M155" i="3"/>
  <c r="N160" i="3"/>
  <c r="M161" i="3"/>
  <c r="I166" i="3"/>
  <c r="I189" i="3"/>
  <c r="M247" i="3"/>
  <c r="O246" i="3"/>
  <c r="M463" i="3"/>
  <c r="M472" i="3"/>
  <c r="O471" i="3"/>
  <c r="O460" i="3" s="1"/>
  <c r="I14" i="3"/>
  <c r="J11" i="3"/>
  <c r="K28" i="3"/>
  <c r="N29" i="3"/>
  <c r="K46" i="3"/>
  <c r="I46" i="3" s="1"/>
  <c r="G13" i="1" s="1"/>
  <c r="N47" i="3"/>
  <c r="O56" i="3"/>
  <c r="M56" i="3" s="1"/>
  <c r="M78" i="3"/>
  <c r="N87" i="3"/>
  <c r="M87" i="3" s="1"/>
  <c r="O115" i="3"/>
  <c r="I126" i="3"/>
  <c r="I124" i="3"/>
  <c r="J131" i="3"/>
  <c r="I131" i="3" s="1"/>
  <c r="M133" i="3"/>
  <c r="J146" i="3"/>
  <c r="M184" i="3"/>
  <c r="M208" i="3"/>
  <c r="M211" i="3"/>
  <c r="O241" i="3"/>
  <c r="I312" i="3"/>
  <c r="K309" i="3"/>
  <c r="I309" i="3" s="1"/>
  <c r="P66" i="3"/>
  <c r="P55" i="3" s="1"/>
  <c r="P26" i="3" s="1"/>
  <c r="P25" i="3" s="1"/>
  <c r="K101" i="3"/>
  <c r="N102" i="3"/>
  <c r="N109" i="3"/>
  <c r="K165" i="3"/>
  <c r="N166" i="3"/>
  <c r="N182" i="3"/>
  <c r="M182" i="3" s="1"/>
  <c r="M183" i="3"/>
  <c r="L267" i="3"/>
  <c r="L258" i="3" s="1"/>
  <c r="L257" i="3" s="1"/>
  <c r="L250" i="3" s="1"/>
  <c r="I271" i="3"/>
  <c r="I303" i="3"/>
  <c r="J300" i="3"/>
  <c r="I310" i="3"/>
  <c r="L309" i="3"/>
  <c r="L300" i="3" s="1"/>
  <c r="L299" i="3" s="1"/>
  <c r="L298" i="3" s="1"/>
  <c r="I264" i="3"/>
  <c r="J260" i="3"/>
  <c r="L379" i="3"/>
  <c r="I435" i="3"/>
  <c r="L428" i="3"/>
  <c r="L427" i="3" s="1"/>
  <c r="L426" i="3" s="1"/>
  <c r="L425" i="3" s="1"/>
  <c r="I477" i="3"/>
  <c r="I248" i="3"/>
  <c r="M261" i="3"/>
  <c r="J492" i="3"/>
  <c r="I492" i="3" s="1"/>
  <c r="I493" i="3"/>
  <c r="N268" i="3"/>
  <c r="M307" i="3"/>
  <c r="N300" i="3"/>
  <c r="I369" i="3"/>
  <c r="J365" i="3"/>
  <c r="I395" i="3"/>
  <c r="K394" i="3"/>
  <c r="K409" i="3"/>
  <c r="I409" i="3" s="1"/>
  <c r="I410" i="3"/>
  <c r="M567" i="3"/>
  <c r="N566" i="3"/>
  <c r="J247" i="3"/>
  <c r="N260" i="3"/>
  <c r="I377" i="3"/>
  <c r="K374" i="3"/>
  <c r="I397" i="3"/>
  <c r="J392" i="3"/>
  <c r="N406" i="3"/>
  <c r="I547" i="3"/>
  <c r="J557" i="3"/>
  <c r="I557" i="3" s="1"/>
  <c r="I558" i="3"/>
  <c r="J573" i="3"/>
  <c r="I574" i="3"/>
  <c r="N586" i="3"/>
  <c r="M589" i="3"/>
  <c r="M305" i="3"/>
  <c r="P300" i="3"/>
  <c r="P299" i="3" s="1"/>
  <c r="P298" i="3" s="1"/>
  <c r="I326" i="3"/>
  <c r="M413" i="3"/>
  <c r="N410" i="3"/>
  <c r="M587" i="3"/>
  <c r="O586" i="3"/>
  <c r="O585" i="3" s="1"/>
  <c r="O584" i="3" s="1"/>
  <c r="O583" i="3" s="1"/>
  <c r="L283" i="3"/>
  <c r="P293" i="3"/>
  <c r="L314" i="3"/>
  <c r="I314" i="3" s="1"/>
  <c r="M324" i="3"/>
  <c r="N319" i="3"/>
  <c r="L334" i="3"/>
  <c r="L319" i="3" s="1"/>
  <c r="L318" i="3" s="1"/>
  <c r="L317" i="3" s="1"/>
  <c r="M349" i="3"/>
  <c r="P334" i="3"/>
  <c r="M334" i="3" s="1"/>
  <c r="I355" i="3"/>
  <c r="E169" i="2" s="1"/>
  <c r="E168" i="2" s="1"/>
  <c r="E167" i="2" s="1"/>
  <c r="P360" i="3"/>
  <c r="M360" i="3" s="1"/>
  <c r="N365" i="3"/>
  <c r="L374" i="3"/>
  <c r="L365" i="3" s="1"/>
  <c r="L364" i="3" s="1"/>
  <c r="L363" i="3" s="1"/>
  <c r="I382" i="3"/>
  <c r="M422" i="3"/>
  <c r="N421" i="3"/>
  <c r="N536" i="3"/>
  <c r="M537" i="3"/>
  <c r="P583" i="3"/>
  <c r="P571" i="3" s="1"/>
  <c r="I466" i="3"/>
  <c r="J462" i="3"/>
  <c r="J449" i="3"/>
  <c r="I450" i="3"/>
  <c r="I536" i="3"/>
  <c r="L355" i="3"/>
  <c r="I428" i="3"/>
  <c r="K427" i="3"/>
  <c r="O502" i="3"/>
  <c r="M518" i="3"/>
  <c r="I524" i="3"/>
  <c r="I548" i="3"/>
  <c r="N578" i="3"/>
  <c r="N596" i="3"/>
  <c r="M597" i="3"/>
  <c r="M394" i="3"/>
  <c r="O397" i="3"/>
  <c r="O392" i="3" s="1"/>
  <c r="M473" i="3"/>
  <c r="M483" i="3"/>
  <c r="I494" i="3"/>
  <c r="K508" i="3"/>
  <c r="M516" i="3"/>
  <c r="O513" i="3"/>
  <c r="O512" i="3" s="1"/>
  <c r="O511" i="3" s="1"/>
  <c r="N512" i="3"/>
  <c r="L535" i="3"/>
  <c r="L534" i="3" s="1"/>
  <c r="L527" i="3" s="1"/>
  <c r="I555" i="3"/>
  <c r="O562" i="3"/>
  <c r="I581" i="3"/>
  <c r="L460" i="3"/>
  <c r="L440" i="3" s="1"/>
  <c r="M471" i="3"/>
  <c r="H36" i="1" s="1"/>
  <c r="I523" i="3"/>
  <c r="K578" i="3"/>
  <c r="I579" i="3"/>
  <c r="K583" i="3"/>
  <c r="O597" i="3"/>
  <c r="O596" i="3" s="1"/>
  <c r="O595" i="3" s="1"/>
  <c r="O530" i="3"/>
  <c r="O542" i="3"/>
  <c r="I554" i="3"/>
  <c r="M429" i="3"/>
  <c r="N428" i="3"/>
  <c r="I436" i="3"/>
  <c r="P460" i="3"/>
  <c r="P440" i="3" s="1"/>
  <c r="I478" i="3"/>
  <c r="K488" i="3"/>
  <c r="K522" i="3"/>
  <c r="N450" i="3"/>
  <c r="N466" i="3"/>
  <c r="M466" i="3" s="1"/>
  <c r="J471" i="3"/>
  <c r="J586" i="3"/>
  <c r="J597" i="3"/>
  <c r="L297" i="3" l="1"/>
  <c r="L289" i="3" s="1"/>
  <c r="J585" i="3"/>
  <c r="I586" i="3"/>
  <c r="I146" i="3"/>
  <c r="J145" i="3"/>
  <c r="I334" i="3"/>
  <c r="J319" i="3"/>
  <c r="J164" i="3"/>
  <c r="I169" i="3"/>
  <c r="L135" i="3"/>
  <c r="I135" i="3" s="1"/>
  <c r="I136" i="3"/>
  <c r="N427" i="3"/>
  <c r="M428" i="3"/>
  <c r="I283" i="3"/>
  <c r="L277" i="3"/>
  <c r="L276" i="3" s="1"/>
  <c r="L275" i="3" s="1"/>
  <c r="L274" i="3" s="1"/>
  <c r="I267" i="3"/>
  <c r="M397" i="3"/>
  <c r="J259" i="3"/>
  <c r="I260" i="3"/>
  <c r="J100" i="3"/>
  <c r="I108" i="3"/>
  <c r="M200" i="3"/>
  <c r="O195" i="3"/>
  <c r="M195" i="3" s="1"/>
  <c r="E15" i="2"/>
  <c r="E9" i="2" s="1"/>
  <c r="I115" i="3"/>
  <c r="J114" i="3"/>
  <c r="I114" i="3" s="1"/>
  <c r="G19" i="1" s="1"/>
  <c r="M562" i="3"/>
  <c r="O561" i="3"/>
  <c r="M561" i="3" s="1"/>
  <c r="M293" i="3"/>
  <c r="P292" i="3"/>
  <c r="M402" i="3"/>
  <c r="P397" i="3"/>
  <c r="P392" i="3" s="1"/>
  <c r="P379" i="3" s="1"/>
  <c r="N420" i="3"/>
  <c r="M421" i="3"/>
  <c r="J364" i="3"/>
  <c r="N449" i="3"/>
  <c r="M450" i="3"/>
  <c r="M513" i="3"/>
  <c r="M392" i="3"/>
  <c r="O379" i="3"/>
  <c r="O297" i="3" s="1"/>
  <c r="O289" i="3" s="1"/>
  <c r="J448" i="3"/>
  <c r="I449" i="3"/>
  <c r="M406" i="3"/>
  <c r="N405" i="3"/>
  <c r="I247" i="3"/>
  <c r="J246" i="3"/>
  <c r="M166" i="3"/>
  <c r="N165" i="3"/>
  <c r="M241" i="3"/>
  <c r="O237" i="3"/>
  <c r="J119" i="3"/>
  <c r="I119" i="3" s="1"/>
  <c r="G20" i="1" s="1"/>
  <c r="N462" i="3"/>
  <c r="M160" i="3"/>
  <c r="N159" i="3"/>
  <c r="M457" i="3"/>
  <c r="O456" i="3"/>
  <c r="J200" i="3"/>
  <c r="I201" i="3"/>
  <c r="M125" i="3"/>
  <c r="N124" i="3"/>
  <c r="E55" i="2"/>
  <c r="M223" i="3"/>
  <c r="O222" i="3"/>
  <c r="N535" i="3"/>
  <c r="K393" i="3"/>
  <c r="I394" i="3"/>
  <c r="O582" i="3"/>
  <c r="M253" i="3"/>
  <c r="P252" i="3"/>
  <c r="I522" i="3"/>
  <c r="K521" i="3"/>
  <c r="M502" i="3"/>
  <c r="O501" i="3"/>
  <c r="N585" i="3"/>
  <c r="M586" i="3"/>
  <c r="J379" i="3"/>
  <c r="N565" i="3"/>
  <c r="M565" i="3" s="1"/>
  <c r="M566" i="3"/>
  <c r="N299" i="3"/>
  <c r="M300" i="3"/>
  <c r="I165" i="3"/>
  <c r="K164" i="3"/>
  <c r="K163" i="3" s="1"/>
  <c r="M29" i="3"/>
  <c r="N28" i="3"/>
  <c r="K184" i="3"/>
  <c r="I185" i="3"/>
  <c r="I278" i="3"/>
  <c r="J277" i="3"/>
  <c r="I66" i="3"/>
  <c r="J55" i="3"/>
  <c r="I238" i="3"/>
  <c r="J237" i="3"/>
  <c r="N33" i="3"/>
  <c r="M34" i="3"/>
  <c r="M260" i="3"/>
  <c r="N259" i="3"/>
  <c r="M47" i="3"/>
  <c r="N46" i="3"/>
  <c r="M46" i="3" s="1"/>
  <c r="H13" i="1" s="1"/>
  <c r="I88" i="3"/>
  <c r="K87" i="3"/>
  <c r="I87" i="3" s="1"/>
  <c r="J461" i="3"/>
  <c r="I462" i="3"/>
  <c r="K426" i="3"/>
  <c r="I427" i="3"/>
  <c r="N318" i="3"/>
  <c r="M319" i="3"/>
  <c r="N409" i="3"/>
  <c r="M409" i="3" s="1"/>
  <c r="M410" i="3"/>
  <c r="J299" i="3"/>
  <c r="I300" i="3"/>
  <c r="M109" i="3"/>
  <c r="N108" i="3"/>
  <c r="M108" i="3" s="1"/>
  <c r="I28" i="3"/>
  <c r="K27" i="3"/>
  <c r="N67" i="3"/>
  <c r="M68" i="3"/>
  <c r="K300" i="3"/>
  <c r="K299" i="3" s="1"/>
  <c r="K298" i="3" s="1"/>
  <c r="P317" i="3"/>
  <c r="P297" i="3" s="1"/>
  <c r="I578" i="3"/>
  <c r="K572" i="3"/>
  <c r="K571" i="3" s="1"/>
  <c r="J33" i="3"/>
  <c r="I34" i="3"/>
  <c r="I488" i="3"/>
  <c r="K487" i="3"/>
  <c r="M542" i="3"/>
  <c r="O536" i="3"/>
  <c r="O535" i="3" s="1"/>
  <c r="O534" i="3" s="1"/>
  <c r="M530" i="3"/>
  <c r="O529" i="3"/>
  <c r="N595" i="3"/>
  <c r="M595" i="3" s="1"/>
  <c r="H40" i="1" s="1"/>
  <c r="M596" i="3"/>
  <c r="I573" i="3"/>
  <c r="J572" i="3"/>
  <c r="I374" i="3"/>
  <c r="K365" i="3"/>
  <c r="K364" i="3" s="1"/>
  <c r="K363" i="3" s="1"/>
  <c r="M268" i="3"/>
  <c r="N267" i="3"/>
  <c r="M267" i="3" s="1"/>
  <c r="M102" i="3"/>
  <c r="N101" i="3"/>
  <c r="M115" i="3"/>
  <c r="O114" i="3"/>
  <c r="M114" i="3" s="1"/>
  <c r="H19" i="1" s="1"/>
  <c r="I12" i="3"/>
  <c r="M246" i="3"/>
  <c r="O245" i="3"/>
  <c r="M245" i="3" s="1"/>
  <c r="M443" i="3"/>
  <c r="N442" i="3"/>
  <c r="I380" i="3"/>
  <c r="I56" i="3"/>
  <c r="M175" i="3"/>
  <c r="O169" i="3"/>
  <c r="O164" i="3" s="1"/>
  <c r="O163" i="3" s="1"/>
  <c r="I142" i="3"/>
  <c r="L141" i="3"/>
  <c r="M13" i="3"/>
  <c r="N12" i="3"/>
  <c r="N572" i="3"/>
  <c r="I513" i="3"/>
  <c r="J512" i="3"/>
  <c r="J535" i="3"/>
  <c r="I218" i="3"/>
  <c r="K217" i="3"/>
  <c r="N511" i="3"/>
  <c r="M512" i="3"/>
  <c r="J596" i="3"/>
  <c r="I597" i="3"/>
  <c r="I508" i="3"/>
  <c r="K507" i="3"/>
  <c r="M365" i="3"/>
  <c r="N364" i="3"/>
  <c r="I101" i="3"/>
  <c r="K100" i="3"/>
  <c r="K99" i="3" s="1"/>
  <c r="J10" i="3"/>
  <c r="I11" i="3"/>
  <c r="G11" i="1" s="1"/>
  <c r="M131" i="3"/>
  <c r="O119" i="3"/>
  <c r="O99" i="3" s="1"/>
  <c r="O25" i="3" s="1"/>
  <c r="K150" i="3"/>
  <c r="J258" i="3" l="1"/>
  <c r="I259" i="3"/>
  <c r="N441" i="3"/>
  <c r="M441" i="3" s="1"/>
  <c r="M442" i="3"/>
  <c r="I55" i="3"/>
  <c r="O581" i="3"/>
  <c r="M582" i="3"/>
  <c r="M529" i="3"/>
  <c r="O528" i="3"/>
  <c r="M528" i="3" s="1"/>
  <c r="N317" i="3"/>
  <c r="M317" i="3" s="1"/>
  <c r="H30" i="1" s="1"/>
  <c r="M318" i="3"/>
  <c r="N584" i="3"/>
  <c r="M585" i="3"/>
  <c r="M159" i="3"/>
  <c r="N150" i="3"/>
  <c r="J245" i="3"/>
  <c r="I245" i="3" s="1"/>
  <c r="I246" i="3"/>
  <c r="E8" i="2"/>
  <c r="N66" i="3"/>
  <c r="M67" i="3"/>
  <c r="M165" i="3"/>
  <c r="N164" i="3"/>
  <c r="M259" i="3"/>
  <c r="N258" i="3"/>
  <c r="I277" i="3"/>
  <c r="J276" i="3"/>
  <c r="M501" i="3"/>
  <c r="O500" i="3"/>
  <c r="J584" i="3"/>
  <c r="I585" i="3"/>
  <c r="M101" i="3"/>
  <c r="N100" i="3"/>
  <c r="I145" i="3"/>
  <c r="G24" i="1" s="1"/>
  <c r="J139" i="3"/>
  <c r="I507" i="3"/>
  <c r="K506" i="3"/>
  <c r="I506" i="3" s="1"/>
  <c r="G43" i="1" s="1"/>
  <c r="I33" i="3"/>
  <c r="J32" i="3"/>
  <c r="N419" i="3"/>
  <c r="M419" i="3" s="1"/>
  <c r="M420" i="3"/>
  <c r="J534" i="3"/>
  <c r="I535" i="3"/>
  <c r="O527" i="3"/>
  <c r="I426" i="3"/>
  <c r="G42" i="1" s="1"/>
  <c r="K425" i="3"/>
  <c r="I425" i="3" s="1"/>
  <c r="N298" i="3"/>
  <c r="M299" i="3"/>
  <c r="I393" i="3"/>
  <c r="K392" i="3"/>
  <c r="M124" i="3"/>
  <c r="N119" i="3"/>
  <c r="M119" i="3" s="1"/>
  <c r="H20" i="1" s="1"/>
  <c r="N461" i="3"/>
  <c r="M462" i="3"/>
  <c r="M405" i="3"/>
  <c r="N379" i="3"/>
  <c r="M379" i="3" s="1"/>
  <c r="N448" i="3"/>
  <c r="M449" i="3"/>
  <c r="M292" i="3"/>
  <c r="P291" i="3"/>
  <c r="J163" i="3"/>
  <c r="I163" i="3" s="1"/>
  <c r="I164" i="3"/>
  <c r="G27" i="1" s="1"/>
  <c r="G26" i="1" s="1"/>
  <c r="I150" i="3"/>
  <c r="G25" i="1" s="1"/>
  <c r="K139" i="3"/>
  <c r="M456" i="3"/>
  <c r="O455" i="3"/>
  <c r="M169" i="3"/>
  <c r="I521" i="3"/>
  <c r="G45" i="1" s="1"/>
  <c r="K498" i="3"/>
  <c r="K491" i="3" s="1"/>
  <c r="N534" i="3"/>
  <c r="M535" i="3"/>
  <c r="M222" i="3"/>
  <c r="O215" i="3"/>
  <c r="I141" i="3"/>
  <c r="L140" i="3"/>
  <c r="I512" i="3"/>
  <c r="J511" i="3"/>
  <c r="I10" i="3"/>
  <c r="J9" i="3"/>
  <c r="N498" i="3"/>
  <c r="M511" i="3"/>
  <c r="H44" i="1" s="1"/>
  <c r="I572" i="3"/>
  <c r="I487" i="3"/>
  <c r="K471" i="3"/>
  <c r="J298" i="3"/>
  <c r="I299" i="3"/>
  <c r="N32" i="3"/>
  <c r="M32" i="3" s="1"/>
  <c r="H12" i="1" s="1"/>
  <c r="M33" i="3"/>
  <c r="I184" i="3"/>
  <c r="K183" i="3"/>
  <c r="M536" i="3"/>
  <c r="O236" i="3"/>
  <c r="M237" i="3"/>
  <c r="I365" i="3"/>
  <c r="J99" i="3"/>
  <c r="I99" i="3" s="1"/>
  <c r="I100" i="3"/>
  <c r="G18" i="1" s="1"/>
  <c r="G17" i="1" s="1"/>
  <c r="I319" i="3"/>
  <c r="J318" i="3"/>
  <c r="I27" i="3"/>
  <c r="G10" i="1" s="1"/>
  <c r="K26" i="3"/>
  <c r="J595" i="3"/>
  <c r="I595" i="3" s="1"/>
  <c r="G40" i="1" s="1"/>
  <c r="I596" i="3"/>
  <c r="J460" i="3"/>
  <c r="I461" i="3"/>
  <c r="G35" i="1" s="1"/>
  <c r="M364" i="3"/>
  <c r="N363" i="3"/>
  <c r="M363" i="3" s="1"/>
  <c r="I217" i="3"/>
  <c r="K216" i="3"/>
  <c r="M12" i="3"/>
  <c r="N11" i="3"/>
  <c r="J236" i="3"/>
  <c r="I237" i="3"/>
  <c r="M28" i="3"/>
  <c r="N27" i="3"/>
  <c r="M252" i="3"/>
  <c r="P251" i="3"/>
  <c r="I200" i="3"/>
  <c r="J195" i="3"/>
  <c r="I195" i="3" s="1"/>
  <c r="J447" i="3"/>
  <c r="I448" i="3"/>
  <c r="J363" i="3"/>
  <c r="I363" i="3" s="1"/>
  <c r="G31" i="1" s="1"/>
  <c r="I364" i="3"/>
  <c r="M427" i="3"/>
  <c r="N426" i="3"/>
  <c r="K55" i="3"/>
  <c r="J26" i="3" l="1"/>
  <c r="I32" i="3"/>
  <c r="G12" i="1" s="1"/>
  <c r="J498" i="3"/>
  <c r="I511" i="3"/>
  <c r="G44" i="1" s="1"/>
  <c r="J583" i="3"/>
  <c r="I584" i="3"/>
  <c r="G39" i="1" s="1"/>
  <c r="G37" i="1" s="1"/>
  <c r="M461" i="3"/>
  <c r="H35" i="1" s="1"/>
  <c r="H34" i="1" s="1"/>
  <c r="N460" i="3"/>
  <c r="M460" i="3" s="1"/>
  <c r="G41" i="1"/>
  <c r="M500" i="3"/>
  <c r="O499" i="3"/>
  <c r="N583" i="3"/>
  <c r="M584" i="3"/>
  <c r="I298" i="3"/>
  <c r="G29" i="1" s="1"/>
  <c r="K25" i="3"/>
  <c r="I318" i="3"/>
  <c r="J317" i="3"/>
  <c r="I317" i="3" s="1"/>
  <c r="G30" i="1" s="1"/>
  <c r="I183" i="3"/>
  <c r="G32" i="1" s="1"/>
  <c r="K182" i="3"/>
  <c r="I182" i="3" s="1"/>
  <c r="I140" i="3"/>
  <c r="G23" i="1" s="1"/>
  <c r="L139" i="3"/>
  <c r="L25" i="3" s="1"/>
  <c r="L8" i="3" s="1"/>
  <c r="M291" i="3"/>
  <c r="P290" i="3"/>
  <c r="N55" i="3"/>
  <c r="M55" i="3" s="1"/>
  <c r="H16" i="1" s="1"/>
  <c r="M66" i="3"/>
  <c r="M27" i="3"/>
  <c r="H10" i="1" s="1"/>
  <c r="I447" i="3"/>
  <c r="J440" i="3"/>
  <c r="I139" i="3"/>
  <c r="O580" i="3"/>
  <c r="M581" i="3"/>
  <c r="I236" i="3"/>
  <c r="J235" i="3"/>
  <c r="I276" i="3"/>
  <c r="G16" i="1" s="1"/>
  <c r="J275" i="3"/>
  <c r="M11" i="3"/>
  <c r="H11" i="1" s="1"/>
  <c r="N10" i="3"/>
  <c r="O214" i="3"/>
  <c r="M215" i="3"/>
  <c r="M455" i="3"/>
  <c r="O447" i="3"/>
  <c r="O440" i="3" s="1"/>
  <c r="I392" i="3"/>
  <c r="K379" i="3"/>
  <c r="I534" i="3"/>
  <c r="J527" i="3"/>
  <c r="I527" i="3" s="1"/>
  <c r="J257" i="3"/>
  <c r="I258" i="3"/>
  <c r="G22" i="1" s="1"/>
  <c r="G21" i="1" s="1"/>
  <c r="M164" i="3"/>
  <c r="H27" i="1" s="1"/>
  <c r="H26" i="1" s="1"/>
  <c r="N163" i="3"/>
  <c r="M163" i="3" s="1"/>
  <c r="K460" i="3"/>
  <c r="K440" i="3" s="1"/>
  <c r="I471" i="3"/>
  <c r="G36" i="1" s="1"/>
  <c r="G34" i="1" s="1"/>
  <c r="N491" i="3"/>
  <c r="N447" i="3"/>
  <c r="M448" i="3"/>
  <c r="H31" i="1" s="1"/>
  <c r="H39" i="1"/>
  <c r="H37" i="1" s="1"/>
  <c r="M100" i="3"/>
  <c r="H18" i="1" s="1"/>
  <c r="H17" i="1" s="1"/>
  <c r="N99" i="3"/>
  <c r="M99" i="3" s="1"/>
  <c r="M258" i="3"/>
  <c r="H22" i="1" s="1"/>
  <c r="H21" i="1" s="1"/>
  <c r="N257" i="3"/>
  <c r="N297" i="3"/>
  <c r="M298" i="3"/>
  <c r="H29" i="1" s="1"/>
  <c r="O235" i="3"/>
  <c r="M236" i="3"/>
  <c r="H14" i="1" s="1"/>
  <c r="N527" i="3"/>
  <c r="M527" i="3" s="1"/>
  <c r="M534" i="3"/>
  <c r="I460" i="3"/>
  <c r="N425" i="3"/>
  <c r="M425" i="3" s="1"/>
  <c r="M426" i="3"/>
  <c r="M251" i="3"/>
  <c r="P250" i="3"/>
  <c r="I216" i="3"/>
  <c r="G14" i="1" s="1"/>
  <c r="K215" i="3"/>
  <c r="I9" i="3"/>
  <c r="M150" i="3"/>
  <c r="H25" i="1" s="1"/>
  <c r="N139" i="3"/>
  <c r="M139" i="3" s="1"/>
  <c r="G9" i="1" l="1"/>
  <c r="M447" i="3"/>
  <c r="N440" i="3"/>
  <c r="M440" i="3" s="1"/>
  <c r="I257" i="3"/>
  <c r="J250" i="3"/>
  <c r="I250" i="3" s="1"/>
  <c r="M214" i="3"/>
  <c r="M499" i="3"/>
  <c r="H42" i="1" s="1"/>
  <c r="H41" i="1" s="1"/>
  <c r="O498" i="3"/>
  <c r="N289" i="3"/>
  <c r="M297" i="3"/>
  <c r="N9" i="3"/>
  <c r="M10" i="3"/>
  <c r="O579" i="3"/>
  <c r="M580" i="3"/>
  <c r="M290" i="3"/>
  <c r="P289" i="3"/>
  <c r="P8" i="3" s="1"/>
  <c r="I498" i="3"/>
  <c r="J491" i="3"/>
  <c r="I491" i="3" s="1"/>
  <c r="J234" i="3"/>
  <c r="I234" i="3" s="1"/>
  <c r="I235" i="3"/>
  <c r="M257" i="3"/>
  <c r="N250" i="3"/>
  <c r="M250" i="3" s="1"/>
  <c r="H9" i="1"/>
  <c r="O234" i="3"/>
  <c r="M234" i="3" s="1"/>
  <c r="M235" i="3"/>
  <c r="I583" i="3"/>
  <c r="J571" i="3"/>
  <c r="I571" i="3" s="1"/>
  <c r="I379" i="3"/>
  <c r="G33" i="1" s="1"/>
  <c r="K297" i="3"/>
  <c r="K289" i="3" s="1"/>
  <c r="I275" i="3"/>
  <c r="J274" i="3"/>
  <c r="I274" i="3" s="1"/>
  <c r="I440" i="3"/>
  <c r="M583" i="3"/>
  <c r="N571" i="3"/>
  <c r="G28" i="1"/>
  <c r="J25" i="3"/>
  <c r="I26" i="3"/>
  <c r="I215" i="3"/>
  <c r="K214" i="3"/>
  <c r="I214" i="3" s="1"/>
  <c r="N26" i="3"/>
  <c r="J297" i="3"/>
  <c r="I297" i="3" l="1"/>
  <c r="J289" i="3"/>
  <c r="I289" i="3" s="1"/>
  <c r="M26" i="3"/>
  <c r="N25" i="3"/>
  <c r="M25" i="3" s="1"/>
  <c r="K8" i="3"/>
  <c r="M9" i="3"/>
  <c r="M289" i="3"/>
  <c r="I25" i="3"/>
  <c r="J8" i="3"/>
  <c r="O578" i="3"/>
  <c r="M579" i="3"/>
  <c r="O491" i="3"/>
  <c r="M498" i="3"/>
  <c r="G8" i="1"/>
  <c r="M491" i="3" l="1"/>
  <c r="N8" i="3"/>
  <c r="O577" i="3"/>
  <c r="M578" i="3"/>
  <c r="H33" i="1" s="1"/>
  <c r="I8" i="3"/>
  <c r="O576" i="3" l="1"/>
  <c r="M577" i="3"/>
  <c r="F110" i="2" s="1"/>
  <c r="F109" i="2" s="1"/>
  <c r="F104" i="2" s="1"/>
  <c r="F103" i="2" s="1"/>
  <c r="F8" i="2" s="1"/>
  <c r="O575" i="3" l="1"/>
  <c r="M576" i="3"/>
  <c r="O574" i="3" l="1"/>
  <c r="M575" i="3"/>
  <c r="O573" i="3" l="1"/>
  <c r="M574" i="3"/>
  <c r="O572" i="3" l="1"/>
  <c r="M573" i="3"/>
  <c r="H32" i="1" s="1"/>
  <c r="H28" i="1" s="1"/>
  <c r="H8" i="1" s="1"/>
  <c r="O571" i="3" l="1"/>
  <c r="M572" i="3"/>
  <c r="M571" i="3" l="1"/>
  <c r="O8" i="3"/>
  <c r="M8" i="3" s="1"/>
</calcChain>
</file>

<file path=xl/sharedStrings.xml><?xml version="1.0" encoding="utf-8"?>
<sst xmlns="http://schemas.openxmlformats.org/spreadsheetml/2006/main" count="2805" uniqueCount="350">
  <si>
    <t>Приложение 7</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</si>
  <si>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2027 и 2028 годы</t>
  </si>
  <si>
    <t>(рублей)</t>
  </si>
  <si>
    <t>№ п/п</t>
  </si>
  <si>
    <t>Наименование</t>
  </si>
  <si>
    <t>Коды бюджетной классификации</t>
  </si>
  <si>
    <t>2027 год</t>
  </si>
  <si>
    <t>2028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</si>
  <si>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</si>
  <si>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</si>
  <si>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</si>
  <si>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</si>
  <si>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</si>
  <si>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</si>
  <si>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</si>
  <si>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</si>
  <si>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</si>
  <si>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</si>
  <si>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</si>
  <si>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</si>
  <si>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</si>
  <si>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</si>
  <si>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</si>
  <si>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</si>
  <si>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</si>
  <si>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</si>
  <si>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</si>
  <si>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</si>
  <si>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</si>
  <si>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</si>
  <si>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</si>
  <si>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</si>
  <si>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</si>
  <si>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</si>
  <si>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</si>
  <si>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</si>
  <si>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</si>
  <si>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</si>
  <si>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</si>
  <si>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</si>
  <si>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</si>
  <si>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</si>
  <si>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</si>
  <si>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</si>
  <si>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</si>
  <si>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</si>
  <si>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</si>
  <si>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</si>
  <si>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</si>
  <si>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</si>
  <si>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</si>
  <si>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</si>
  <si>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</si>
  <si>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</si>
  <si>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</si>
  <si>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</si>
  <si>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</si>
  <si>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</si>
  <si>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</si>
  <si>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</si>
  <si>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</si>
  <si>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</si>
  <si>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</si>
  <si>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</si>
  <si>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</si>
  <si>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</si>
  <si>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</si>
  <si>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</si>
  <si>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</si>
  <si>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Социальная политика</t>
  </si>
  <si>
    <t>Социальное обеспечение населения</t>
  </si>
  <si>
    <t>Охрана семьи и детства</t>
  </si>
  <si>
    <t>Другие вопросы в области социальной политики</t>
  </si>
  <si>
    <t>8.</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</si>
  <si>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</si>
  <si>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</si>
  <si>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</si>
  <si>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</si>
  <si>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</si>
  <si>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</si>
  <si>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9.</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</si>
  <si>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</si>
  <si>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</si>
  <si>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</si>
  <si>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Условно утвержденные</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</si>
  <si>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</si>
  <si>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</si>
  <si>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</si>
  <si>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</si>
  <si>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</si>
  <si>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9</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</si>
  <si>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2027 и 2028 годы</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</si>
  <si>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</si>
  <si>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</si>
  <si>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</si>
  <si>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</si>
  <si>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</si>
  <si>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</si>
  <si>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</si>
  <si>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</si>
  <si>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</si>
  <si>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</si>
  <si>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</si>
  <si>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</si>
  <si>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</si>
  <si>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</si>
  <si>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</si>
  <si>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</si>
  <si>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</si>
  <si>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</si>
  <si>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</si>
  <si>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</si>
  <si>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</si>
  <si>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</si>
  <si>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</si>
  <si>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</si>
  <si>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</si>
  <si>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</si>
  <si>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</si>
  <si>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</si>
  <si>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</si>
  <si>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</si>
  <si>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</si>
  <si>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</si>
  <si>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</si>
  <si>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</si>
  <si>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</si>
  <si>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</si>
  <si>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</si>
  <si>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</si>
  <si>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</si>
  <si>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</si>
  <si>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</si>
  <si>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</si>
  <si>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</si>
  <si>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</si>
  <si>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</si>
  <si>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</si>
  <si>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</si>
  <si>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</si>
  <si>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</si>
  <si>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</si>
  <si>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</si>
  <si>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</si>
  <si>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</si>
  <si>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</si>
  <si>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</si>
  <si>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</si>
  <si>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</si>
  <si>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</si>
  <si>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</si>
  <si>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</si>
  <si>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</si>
  <si>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</si>
  <si>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</si>
  <si>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</si>
  <si>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</si>
  <si>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</si>
  <si>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</si>
  <si>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</si>
  <si>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</si>
  <si>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</si>
  <si>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</si>
  <si>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</si>
  <si>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</si>
  <si>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</si>
  <si>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</si>
  <si>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</si>
  <si>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</si>
  <si>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</si>
  <si>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</si>
  <si>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</si>
  <si>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Реализация мероприятий муниципальной целевой программы "Развитие образования"</t>
  </si>
  <si>
    <t>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</si>
  <si>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Расходы на обеспечение деятельности (оказание услуг) муниципальных учреждений (организация бесплатного питания детей участников СВО)</t>
  </si>
  <si>
    <t>Расходы на обеспечение деятельности (оказание услуг) муниципальных учреждений (доплата за питание детей из малообеспеченных семей)</t>
  </si>
  <si>
    <t>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</si>
  <si>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</si>
  <si>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</si>
  <si>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</si>
  <si>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</si>
  <si>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</si>
  <si>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58101S3550</t>
  </si>
  <si>
    <t>58101W3042</t>
  </si>
  <si>
    <t>58101W3550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</si>
  <si>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</si>
  <si>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</si>
  <si>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</si>
  <si>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</si>
  <si>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</si>
  <si>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</si>
  <si>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</si>
  <si>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</si>
  <si>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</si>
  <si>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</si>
  <si>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</si>
  <si>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</si>
  <si>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</si>
  <si>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</si>
  <si>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</si>
  <si>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</si>
  <si>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</si>
  <si>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</si>
  <si>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</si>
  <si>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</si>
  <si>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</si>
  <si>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</si>
  <si>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</si>
  <si>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</si>
  <si>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</si>
  <si>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</si>
  <si>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</si>
  <si>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</si>
  <si>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</si>
  <si>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</si>
  <si>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</si>
  <si>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10.</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</si>
  <si>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</si>
  <si>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</si>
  <si>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</si>
  <si>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</si>
  <si>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</si>
  <si>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</si>
  <si>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</si>
  <si>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11.</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</si>
  <si>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</si>
  <si>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</si>
  <si>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</si>
  <si>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12.</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</si>
  <si>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</si>
  <si>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</si>
  <si>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</si>
  <si>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13.</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</si>
  <si>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</si>
  <si>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</si>
  <si>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</si>
  <si>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</si>
  <si>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14.</t>
  </si>
  <si>
    <t>Муниципальная программа "Капитальные вложения (бюджетные инвестиции) в объекты муниципальной собственности"</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</si>
  <si>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</si>
  <si>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</si>
  <si>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</si>
  <si>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</si>
  <si>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</si>
  <si>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</si>
  <si>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</si>
  <si>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</si>
  <si>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</si>
  <si>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15.</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</si>
  <si>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</si>
  <si>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</si>
  <si>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</si>
  <si>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16.</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</si>
  <si>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</si>
  <si>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</si>
  <si>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</si>
  <si>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</si>
  <si>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</si>
  <si>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17.</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</si>
  <si>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</si>
  <si>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</si>
  <si>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</si>
  <si>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18.</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</si>
  <si>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</si>
  <si>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</si>
  <si>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</si>
  <si>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19.</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</si>
  <si>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</si>
  <si>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</si>
  <si>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</si>
  <si>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</si>
  <si>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</si>
  <si>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</si>
  <si>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</si>
  <si>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20.</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</si>
  <si>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</si>
  <si>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</si>
  <si>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</si>
  <si>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21.</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</si>
  <si>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</si>
  <si>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</si>
  <si>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</si>
  <si>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22.</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</si>
  <si>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</si>
  <si>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</si>
  <si>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</si>
  <si>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</si>
  <si>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</si>
  <si>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</si>
  <si>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</si>
  <si>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</si>
  <si>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23.</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</si>
  <si>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</si>
  <si>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</si>
  <si>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</si>
  <si>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</si>
  <si>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</si>
  <si>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</si>
  <si>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</si>
  <si>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</si>
  <si>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</si>
  <si>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</si>
  <si>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</si>
  <si>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</si>
  <si>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</si>
  <si>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</si>
  <si>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Условно утвержденные расходы</t>
  </si>
  <si>
    <t>Белореченский район</t>
  </si>
  <si>
    <t>Приложение 11</t>
  </si>
  <si>
    <t xml:space="preserve"> </t>
  </si>
  <si>
    <t>Ведомственная структура расходов   бюджета муниципального образования Белореченский муниципальный район Краснодарского края  на 2027 и 2028 годы</t>
  </si>
  <si>
    <t>№ п\п</t>
  </si>
  <si>
    <t>Первоначальный бюджет</t>
  </si>
  <si>
    <t>Изменения (+;-)</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</si>
  <si>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</si>
  <si>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</si>
  <si>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</si>
  <si>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</si>
  <si>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</si>
  <si>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</si>
  <si>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</si>
  <si>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</si>
  <si>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</si>
  <si>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</si>
  <si>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</si>
  <si>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</si>
  <si>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</si>
  <si>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</si>
  <si>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</si>
  <si>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</si>
  <si>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</si>
  <si>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</si>
  <si>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</si>
  <si>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</si>
  <si>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</si>
  <si>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</si>
  <si>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</si>
  <si>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</si>
  <si>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</si>
  <si>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</si>
  <si>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 xml:space="preserve">Физическая культура </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</si>
  <si>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</si>
  <si>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</si>
  <si>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</si>
  <si>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</si>
  <si>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</si>
  <si>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</si>
  <si>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</si>
  <si>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</si>
  <si>
    <t>к  решению Совета муниципального образования Белореченский район от 18 декабря 2025 г. № 231 «О бюджете муниципального образования Белореченский район на 2026 год и на плановый период 2027 и 2028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</si>
</sst>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dd/mm/yy"/>
    <numFmt numFmtId="170" formatCode="#,###.00"/>
  </numFmts>
  <fonts count="27">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ED1C24"/>
      <name val="Arial Cyr"/>
      <charset val="1"/>
    </font>
    <font>
      <sz val="12"/>
      <color rgb="FFCE181E"/>
      <name val="Times New Roman"/>
      <charset val="1"/>
    </font>
    <font>
      <sz val="14"/>
      <color rgb="FFCE181E"/>
      <name val="Times New Roman"/>
      <charset val="1"/>
    </font>
    <font>
      <b/>
      <sz val="12"/>
      <name val="Times New Roman"/>
      <charset val="1"/>
    </font>
    <font>
      <u/>
      <sz val="12"/>
      <color rgb="FF000000"/>
      <name val="Times New Roman"/>
      <charset val="1"/>
    </font>
    <font>
      <b/>
      <u/>
      <sz val="12"/>
      <color rgb="FFED1C24"/>
      <name val="Times New Roman"/>
      <charset val="1"/>
    </font>
    <font>
      <sz val="12"/>
      <color rgb="FF000000"/>
      <name val="Times New Roman"/>
      <charset val="1"/>
    </font>
    <font>
      <b/>
      <u/>
      <sz val="12"/>
      <color rgb="FFCE181E"/>
      <name val="Times New Roman"/>
      <charset val="1"/>
    </font>
    <font>
      <b/>
      <sz val="14"/>
      <color rgb="FFED1C24"/>
      <name val="Times New Roman"/>
      <charset val="1"/>
    </font>
    <font>
      <b/>
      <sz val="14"/>
      <color rgb="FFCE181E"/>
      <name val="Times New Roman"/>
      <charset val="1"/>
    </font>
    <font>
      <sz val="14"/>
      <color rgb="FFED1C24"/>
      <name val="Times New Roman"/>
      <charset val="1"/>
    </font>
    <font>
      <sz val="12"/>
      <color rgb="FFED1C24"/>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7">
    <xf numFmtId="0" fontId="0" fillId="0" borderId="0" xfId="0"/>
    <xf numFmtId="167" fontId="14" fillId="0" borderId="2" xfId="0" applyNumberFormat="1" applyFont="1" applyBorder="1" applyAlignment="1">
      <alignment horizontal="center" vertical="top" wrapText="1"/>
    </xf>
    <xf numFmtId="49" fontId="18"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1" fillId="0" borderId="0" xfId="0" applyFont="1" applyAlignment="1">
      <alignment horizontal="center" wrapText="1"/>
    </xf>
    <xf numFmtId="0" fontId="3" fillId="0" borderId="0" xfId="0" applyFont="1"/>
    <xf numFmtId="0" fontId="1" fillId="0" borderId="0" xfId="0" applyFont="1" applyAlignment="1">
      <alignment horizontal="right"/>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wrapText="1"/>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0" fontId="13" fillId="0" borderId="0" xfId="0"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2" fontId="11" fillId="0" borderId="0" xfId="0" applyNumberFormat="1"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wrapText="1"/>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4" fillId="0" borderId="0" xfId="0" applyFont="1" applyAlignment="1">
      <alignment vertical="top"/>
    </xf>
    <xf numFmtId="0" fontId="16" fillId="0" borderId="0" xfId="0" applyFont="1" applyAlignment="1">
      <alignment horizontal="right"/>
    </xf>
    <xf numFmtId="0" fontId="1" fillId="0" borderId="0" xfId="0" applyFont="1" applyAlignment="1">
      <alignment horizontal="center"/>
    </xf>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vertical="top" wrapText="1"/>
    </xf>
    <xf numFmtId="0" fontId="17" fillId="0" borderId="0" xfId="0" applyFont="1" applyAlignment="1">
      <alignment horizontal="left" vertical="center" wrapText="1"/>
    </xf>
    <xf numFmtId="0" fontId="14" fillId="0" borderId="0" xfId="0" applyFont="1" applyAlignment="1">
      <alignment horizontal="left"/>
    </xf>
    <xf numFmtId="0" fontId="18" fillId="0" borderId="0" xfId="0" applyFont="1" applyAlignment="1">
      <alignment horizontal="center" vertical="top"/>
    </xf>
    <xf numFmtId="0" fontId="1" fillId="0" borderId="0" xfId="0" applyFont="1" applyAlignment="1">
      <alignment vertical="top" wrapText="1"/>
    </xf>
    <xf numFmtId="0" fontId="17" fillId="0" borderId="0" xfId="0" applyFont="1" applyAlignment="1">
      <alignment horizontal="center" vertical="center" wrapText="1"/>
    </xf>
    <xf numFmtId="0" fontId="18"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 fillId="0" borderId="0" xfId="0" applyFont="1" applyAlignment="1">
      <alignment vertical="top"/>
    </xf>
    <xf numFmtId="0" fontId="14" fillId="0" borderId="2" xfId="0" applyFont="1" applyBorder="1" applyAlignment="1">
      <alignment horizontal="center" vertical="top"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wrapText="1"/>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23" fillId="0" borderId="0" xfId="0" applyNumberFormat="1" applyFont="1" applyAlignment="1">
      <alignment horizontal="right" vertical="top"/>
    </xf>
    <xf numFmtId="4" fontId="24"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right" vertical="top"/>
    </xf>
    <xf numFmtId="4" fontId="25" fillId="0" borderId="0" xfId="0" applyNumberFormat="1" applyFont="1" applyAlignment="1">
      <alignment horizontal="right" vertical="top"/>
    </xf>
    <xf numFmtId="4" fontId="17"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 fontId="14" fillId="0" borderId="0" xfId="0" applyNumberFormat="1" applyFont="1"/>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0" fontId="4" fillId="0" borderId="0" xfId="0" applyNumberFormat="1" applyFont="1"/>
    <xf numFmtId="168" fontId="1" fillId="0" borderId="0" xfId="0" applyNumberFormat="1" applyFont="1" applyAlignment="1">
      <alignment horizontal="left" vertical="top" wrapText="1"/>
    </xf>
    <xf numFmtId="0" fontId="21" fillId="0" borderId="0" xfId="0" applyFont="1" applyAlignment="1">
      <alignment horizontal="center" vertical="top"/>
    </xf>
    <xf numFmtId="49" fontId="12" fillId="0" borderId="0" xfId="0" applyNumberFormat="1" applyFont="1" applyAlignment="1">
      <alignment horizontal="center" vertical="top" wrapText="1"/>
    </xf>
    <xf numFmtId="49" fontId="2" fillId="0" borderId="0" xfId="0" applyNumberFormat="1" applyFont="1" applyAlignment="1">
      <alignment horizontal="left" vertical="top"/>
    </xf>
    <xf numFmtId="4" fontId="8" fillId="0" borderId="0" xfId="0" applyNumberFormat="1" applyFont="1"/>
    <xf numFmtId="4" fontId="14" fillId="0" borderId="0" xfId="0" applyNumberFormat="1" applyFont="1" applyAlignment="1">
      <alignment horizontal="right" vertical="top"/>
    </xf>
    <xf numFmtId="4" fontId="21" fillId="0" borderId="0" xfId="0" applyNumberFormat="1" applyFont="1" applyAlignment="1">
      <alignment horizontal="right" vertical="top"/>
    </xf>
    <xf numFmtId="4" fontId="26" fillId="0" borderId="0" xfId="0" applyNumberFormat="1" applyFont="1" applyAlignment="1">
      <alignment horizontal="right" vertical="top"/>
    </xf>
    <xf numFmtId="4" fontId="16" fillId="0" borderId="0" xfId="0" applyNumberFormat="1" applyFont="1" applyAlignment="1">
      <alignment horizontal="right" vertical="top"/>
    </xf>
    <xf numFmtId="4" fontId="1" fillId="0" borderId="0" xfId="0" applyNumberFormat="1" applyFont="1" applyAlignment="1">
      <alignment horizontal="right"/>
    </xf>
    <xf numFmtId="4" fontId="14" fillId="0" borderId="0" xfId="0" applyNumberFormat="1" applyFont="1" applyAlignment="1">
      <alignment horizontal="right"/>
    </xf>
    <xf numFmtId="4" fontId="1" fillId="0" borderId="0" xfId="0" applyNumberFormat="1" applyFont="1" applyAlignment="1">
      <alignment vertical="top"/>
    </xf>
    <xf numFmtId="4" fontId="16" fillId="0" borderId="0" xfId="0" applyNumberFormat="1" applyFont="1" applyAlignment="1">
      <alignment horizontal="right"/>
    </xf>
    <xf numFmtId="0" fontId="14" fillId="0" borderId="2" xfId="0" applyFont="1" applyBorder="1" applyAlignment="1">
      <alignment horizontal="center" vertical="top" wrapText="1"/>
    </xf>
    <xf numFmtId="49" fontId="5" fillId="0" borderId="2" xfId="0" applyNumberFormat="1" applyFont="1" applyBorder="1" applyAlignment="1">
      <alignment horizontal="center" vertical="center"/>
    </xf>
    <xf numFmtId="169"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5" fillId="0" borderId="2" xfId="0" applyFont="1" applyBorder="1" applyAlignment="1">
      <alignment horizontal="center" vertical="center" wrapText="1"/>
    </xf>
    <xf numFmtId="169" fontId="21" fillId="0" borderId="2" xfId="0" applyNumberFormat="1" applyFont="1" applyBorder="1" applyAlignment="1">
      <alignment horizontal="center" vertical="center" wrapText="1"/>
    </xf>
    <xf numFmtId="0" fontId="22"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ED1C24"/>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1"/>
  <sheetViews>
    <sheetView view="pageBreakPreview" zoomScale="65" zoomScaleNormal="60" zoomScalePageLayoutView="65" workbookViewId="0">
      <selection activeCell="C2" sqref="C2:H2"/>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8" width="19.7109375" customWidth="1"/>
    <col min="9" max="1025" width="7.28515625" customWidth="1"/>
  </cols>
  <sheetData>
    <row r="1" spans="1:10" ht="31.35" customHeight="1">
      <c r="A1" s="15"/>
      <c r="B1" s="15"/>
      <c r="C1" s="14" t="s">
        <v>0</v>
      </c>
      <c r="D1" s="14"/>
      <c r="E1" s="14"/>
      <c r="F1" s="14"/>
      <c r="G1" s="14"/>
    </row>
    <row r="2" spans="1:10" ht="91.35" customHeight="1">
      <c r="A2" s="15"/>
      <c r="B2" s="15"/>
      <c r="C2" s="13" t="s">
        <v>349</v>
      </c>
      <c r="D2" s="13"/>
      <c r="E2" s="13"/>
      <c r="F2" s="13"/>
      <c r="G2" s="13"/>
      <c r="H2" s="13"/>
    </row>
    <row r="3" spans="1:10" ht="60.75" customHeight="1">
      <c r="A3" s="15"/>
      <c r="B3" s="12" t="s">
        <v>1</v>
      </c>
      <c r="C3" s="12"/>
      <c r="D3" s="12"/>
      <c r="E3" s="12"/>
      <c r="F3" s="12"/>
      <c r="G3" s="12"/>
      <c r="H3" s="12"/>
    </row>
    <row r="4" spans="1:10" ht="22.35" customHeight="1">
      <c r="A4" s="18"/>
      <c r="B4" s="18"/>
      <c r="C4" s="18"/>
      <c r="D4" s="11"/>
      <c r="E4" s="11"/>
      <c r="F4" s="11"/>
      <c r="G4" s="11"/>
      <c r="H4" s="19" t="s">
        <v>2</v>
      </c>
      <c r="I4" s="15"/>
      <c r="J4" s="15"/>
    </row>
    <row r="5" spans="1:10" ht="72.2" customHeight="1">
      <c r="A5" s="10" t="s">
        <v>3</v>
      </c>
      <c r="B5" s="10" t="s">
        <v>4</v>
      </c>
      <c r="C5" s="9" t="s">
        <v>5</v>
      </c>
      <c r="D5" s="9"/>
      <c r="E5" s="9"/>
      <c r="F5" s="9"/>
      <c r="G5" s="8" t="s">
        <v>6</v>
      </c>
      <c r="H5" s="8" t="s">
        <v>7</v>
      </c>
    </row>
    <row r="6" spans="1:10" ht="36" customHeight="1">
      <c r="A6" s="10"/>
      <c r="B6" s="10"/>
      <c r="C6" s="20" t="s">
        <v>8</v>
      </c>
      <c r="D6" s="20" t="s">
        <v>9</v>
      </c>
      <c r="E6" s="22" t="s">
        <v>10</v>
      </c>
      <c r="F6" s="22" t="s">
        <v>11</v>
      </c>
      <c r="G6" s="8"/>
      <c r="H6" s="8"/>
    </row>
    <row r="7" spans="1:10" ht="18.75">
      <c r="A7" s="23">
        <v>1</v>
      </c>
      <c r="B7" s="20">
        <v>2</v>
      </c>
      <c r="C7" s="20">
        <v>3</v>
      </c>
      <c r="D7" s="20">
        <v>4</v>
      </c>
      <c r="E7" s="22" t="s">
        <v>12</v>
      </c>
      <c r="F7" s="22" t="s">
        <v>13</v>
      </c>
      <c r="G7" s="21">
        <v>5</v>
      </c>
      <c r="H7" s="21">
        <v>6</v>
      </c>
    </row>
    <row r="8" spans="1:10" ht="18.75">
      <c r="A8" s="17"/>
      <c r="B8" s="24" t="s">
        <v>14</v>
      </c>
      <c r="C8" s="25"/>
      <c r="D8" s="25"/>
      <c r="E8" s="26"/>
      <c r="F8" s="26"/>
      <c r="G8" s="27">
        <f>G9+G17+G21+G26+G28+G34+G37+G41+G46+G48</f>
        <v>4573902800</v>
      </c>
      <c r="H8" s="27">
        <f>H9+H17+H21+H26+H28+H34+H37+H41+H46+H48</f>
        <v>4559043400</v>
      </c>
    </row>
    <row r="9" spans="1:10" ht="18.75">
      <c r="A9" s="28" t="s">
        <v>15</v>
      </c>
      <c r="B9" s="29" t="s">
        <v>16</v>
      </c>
      <c r="C9" s="30" t="s">
        <v>17</v>
      </c>
      <c r="D9" s="31"/>
      <c r="E9" s="32"/>
      <c r="F9" s="32"/>
      <c r="G9" s="33">
        <f>G10+G11+G12+G14+G15+G16+G13</f>
        <v>347646300</v>
      </c>
      <c r="H9" s="33">
        <f>H10+H11+H12+H14+H15+H16+H13</f>
        <v>341200700</v>
      </c>
    </row>
    <row r="10" spans="1:10" ht="56.25">
      <c r="A10" s="34"/>
      <c r="B10" s="35" t="s">
        <v>18</v>
      </c>
      <c r="C10" s="36" t="s">
        <v>17</v>
      </c>
      <c r="D10" s="36" t="s">
        <v>19</v>
      </c>
      <c r="E10" s="36"/>
      <c r="F10" s="36"/>
      <c r="G10" s="37">
        <f>'приложение 11'!I27</f>
        <v>2214500</v>
      </c>
      <c r="H10" s="37">
        <f>'приложение 11'!M27</f>
        <v>2181300</v>
      </c>
    </row>
    <row r="11" spans="1:10" ht="75">
      <c r="A11" s="34"/>
      <c r="B11" s="35" t="s">
        <v>20</v>
      </c>
      <c r="C11" s="36" t="s">
        <v>17</v>
      </c>
      <c r="D11" s="36" t="s">
        <v>21</v>
      </c>
      <c r="E11" s="36" t="s">
        <v>22</v>
      </c>
      <c r="F11" s="36"/>
      <c r="G11" s="37">
        <f>'приложение 11'!I11</f>
        <v>6104300</v>
      </c>
      <c r="H11" s="37">
        <f>'приложение 11'!M11</f>
        <v>6012700</v>
      </c>
    </row>
    <row r="12" spans="1:10" ht="75">
      <c r="A12" s="34"/>
      <c r="B12" s="35" t="s">
        <v>23</v>
      </c>
      <c r="C12" s="36" t="s">
        <v>17</v>
      </c>
      <c r="D12" s="36" t="s">
        <v>24</v>
      </c>
      <c r="E12" s="36"/>
      <c r="F12" s="36"/>
      <c r="G12" s="37">
        <f>'приложение 11'!I32</f>
        <v>72929500</v>
      </c>
      <c r="H12" s="37">
        <f>'приложение 11'!M32</f>
        <v>71950200</v>
      </c>
    </row>
    <row r="13" spans="1:10" ht="18.75">
      <c r="A13" s="34"/>
      <c r="B13" s="38" t="s">
        <v>25</v>
      </c>
      <c r="C13" s="36" t="s">
        <v>17</v>
      </c>
      <c r="D13" s="36" t="s">
        <v>26</v>
      </c>
      <c r="E13" s="36"/>
      <c r="F13" s="36"/>
      <c r="G13" s="37">
        <f>'приложение 11'!I46</f>
        <v>9200</v>
      </c>
      <c r="H13" s="37">
        <f>'приложение 11'!M46</f>
        <v>9200</v>
      </c>
    </row>
    <row r="14" spans="1:10" ht="56.25">
      <c r="A14" s="34"/>
      <c r="B14" s="35" t="s">
        <v>27</v>
      </c>
      <c r="C14" s="36" t="s">
        <v>17</v>
      </c>
      <c r="D14" s="36" t="s">
        <v>28</v>
      </c>
      <c r="E14" s="36" t="s">
        <v>22</v>
      </c>
      <c r="F14" s="36"/>
      <c r="G14" s="37">
        <f>'приложение 11'!I216+'приложение 11'!I236</f>
        <v>27396900</v>
      </c>
      <c r="H14" s="37">
        <f>'приложение 11'!M216+'приложение 11'!M236</f>
        <v>26986400</v>
      </c>
    </row>
    <row r="15" spans="1:10" ht="18.75">
      <c r="A15" s="34"/>
      <c r="B15" s="35" t="s">
        <v>29</v>
      </c>
      <c r="C15" s="36" t="s">
        <v>17</v>
      </c>
      <c r="D15" s="36" t="s">
        <v>30</v>
      </c>
      <c r="E15" s="36" t="s">
        <v>31</v>
      </c>
      <c r="F15" s="36"/>
      <c r="G15" s="37">
        <f>'приложение 11'!I50</f>
        <v>5000000</v>
      </c>
      <c r="H15" s="37">
        <f>'приложение 11'!M50</f>
        <v>5000000</v>
      </c>
    </row>
    <row r="16" spans="1:10" ht="18.75">
      <c r="A16" s="34"/>
      <c r="B16" s="35" t="s">
        <v>32</v>
      </c>
      <c r="C16" s="36" t="s">
        <v>17</v>
      </c>
      <c r="D16" s="36" t="s">
        <v>33</v>
      </c>
      <c r="E16" s="36" t="s">
        <v>31</v>
      </c>
      <c r="F16" s="36" t="s">
        <v>34</v>
      </c>
      <c r="G16" s="37">
        <f>'приложение 11'!I55+'приложение 11'!I276+'приложение 11'!I222+'приложение 11'!I493+'приложение 11'!I291+'приложение 11'!I442+'приложение 11'!I245+'приложение 11'!I20+'приложение 11'!I252+'приложение 11'!I529</f>
        <v>233991900</v>
      </c>
      <c r="H16" s="37">
        <f>'приложение 11'!M55+'приложение 11'!M276+'приложение 11'!M222+'приложение 11'!M493+'приложение 11'!M291+'приложение 11'!M442+'приложение 11'!M245+'приложение 11'!M20+'приложение 11'!M252+'приложение 11'!M529</f>
        <v>229060900</v>
      </c>
    </row>
    <row r="17" spans="1:8" s="41" customFormat="1" ht="37.5">
      <c r="A17" s="28" t="s">
        <v>35</v>
      </c>
      <c r="B17" s="39" t="s">
        <v>36</v>
      </c>
      <c r="C17" s="40" t="s">
        <v>21</v>
      </c>
      <c r="D17" s="40"/>
      <c r="E17" s="40"/>
      <c r="F17" s="40"/>
      <c r="G17" s="33">
        <f>G18+G20+G19</f>
        <v>47464700</v>
      </c>
      <c r="H17" s="33">
        <f>H18+H20+H19</f>
        <v>47208700</v>
      </c>
    </row>
    <row r="18" spans="1:8" ht="18.75">
      <c r="A18" s="34"/>
      <c r="B18" s="35" t="s">
        <v>37</v>
      </c>
      <c r="C18" s="36" t="s">
        <v>21</v>
      </c>
      <c r="D18" s="36" t="s">
        <v>38</v>
      </c>
      <c r="E18" s="36"/>
      <c r="F18" s="36"/>
      <c r="G18" s="37">
        <f>'приложение 11'!I100</f>
        <v>35762700</v>
      </c>
      <c r="H18" s="37">
        <f>'приложение 11'!M100</f>
        <v>35406700</v>
      </c>
    </row>
    <row r="19" spans="1:8" ht="56.25">
      <c r="A19" s="34"/>
      <c r="B19" s="42" t="s">
        <v>39</v>
      </c>
      <c r="C19" s="43" t="s">
        <v>21</v>
      </c>
      <c r="D19" s="43" t="s">
        <v>40</v>
      </c>
      <c r="E19" s="36"/>
      <c r="F19" s="36"/>
      <c r="G19" s="37">
        <f>'приложение 11'!I114</f>
        <v>252000</v>
      </c>
      <c r="H19" s="37">
        <f>'приложение 11'!M114</f>
        <v>252000</v>
      </c>
    </row>
    <row r="20" spans="1:8" ht="56.25">
      <c r="A20" s="34"/>
      <c r="B20" s="35" t="s">
        <v>41</v>
      </c>
      <c r="C20" s="36" t="s">
        <v>21</v>
      </c>
      <c r="D20" s="36" t="s">
        <v>42</v>
      </c>
      <c r="E20" s="36"/>
      <c r="F20" s="36"/>
      <c r="G20" s="37">
        <f>'приложение 11'!I119</f>
        <v>11450000</v>
      </c>
      <c r="H20" s="37">
        <f>'приложение 11'!M119</f>
        <v>11550000</v>
      </c>
    </row>
    <row r="21" spans="1:8" s="41" customFormat="1" ht="18.75">
      <c r="A21" s="28" t="s">
        <v>43</v>
      </c>
      <c r="B21" s="39" t="s">
        <v>44</v>
      </c>
      <c r="C21" s="40" t="s">
        <v>24</v>
      </c>
      <c r="D21" s="40"/>
      <c r="E21" s="40"/>
      <c r="F21" s="40"/>
      <c r="G21" s="33">
        <f>G22+G24+G25+G23</f>
        <v>54257000</v>
      </c>
      <c r="H21" s="33">
        <f>H22+H24+H25+H23</f>
        <v>55031600</v>
      </c>
    </row>
    <row r="22" spans="1:8" ht="18.75">
      <c r="A22" s="34"/>
      <c r="B22" s="35" t="s">
        <v>45</v>
      </c>
      <c r="C22" s="36" t="s">
        <v>24</v>
      </c>
      <c r="D22" s="36" t="s">
        <v>26</v>
      </c>
      <c r="E22" s="36"/>
      <c r="F22" s="36"/>
      <c r="G22" s="37">
        <f>'приложение 11'!I258</f>
        <v>28950300</v>
      </c>
      <c r="H22" s="37">
        <f>'приложение 11'!M258</f>
        <v>28826200</v>
      </c>
    </row>
    <row r="23" spans="1:8" ht="18.75">
      <c r="A23" s="34"/>
      <c r="B23" s="38" t="s">
        <v>46</v>
      </c>
      <c r="C23" s="36" t="s">
        <v>24</v>
      </c>
      <c r="D23" s="36" t="s">
        <v>47</v>
      </c>
      <c r="E23" s="36"/>
      <c r="F23" s="36"/>
      <c r="G23" s="37">
        <f>'приложение 11'!I140</f>
        <v>11250000</v>
      </c>
      <c r="H23" s="37">
        <f>'приложение 11'!M140</f>
        <v>11250000</v>
      </c>
    </row>
    <row r="24" spans="1:8" ht="18.75">
      <c r="A24" s="34"/>
      <c r="B24" s="35" t="s">
        <v>48</v>
      </c>
      <c r="C24" s="36" t="s">
        <v>24</v>
      </c>
      <c r="D24" s="36" t="s">
        <v>38</v>
      </c>
      <c r="E24" s="36"/>
      <c r="F24" s="36"/>
      <c r="G24" s="37">
        <f>'приложение 11'!I145</f>
        <v>11986700</v>
      </c>
      <c r="H24" s="37">
        <f>'приложение 11'!M145</f>
        <v>12270400</v>
      </c>
    </row>
    <row r="25" spans="1:8" ht="37.5">
      <c r="A25" s="34"/>
      <c r="B25" s="38" t="s">
        <v>49</v>
      </c>
      <c r="C25" s="36" t="s">
        <v>24</v>
      </c>
      <c r="D25" s="36" t="s">
        <v>50</v>
      </c>
      <c r="E25" s="36"/>
      <c r="F25" s="36"/>
      <c r="G25" s="37">
        <f>'приложение 11'!I150</f>
        <v>2070000</v>
      </c>
      <c r="H25" s="37">
        <f>'приложение 11'!M150</f>
        <v>2685000</v>
      </c>
    </row>
    <row r="26" spans="1:8" s="41" customFormat="1" ht="18.75">
      <c r="A26" s="28" t="s">
        <v>51</v>
      </c>
      <c r="B26" s="39" t="s">
        <v>52</v>
      </c>
      <c r="C26" s="40" t="s">
        <v>26</v>
      </c>
      <c r="D26" s="40"/>
      <c r="E26" s="40"/>
      <c r="F26" s="40"/>
      <c r="G26" s="33">
        <f>G27</f>
        <v>32650300</v>
      </c>
      <c r="H26" s="33">
        <f>H27</f>
        <v>49535800</v>
      </c>
    </row>
    <row r="27" spans="1:8" ht="18.75">
      <c r="A27" s="28"/>
      <c r="B27" s="35" t="s">
        <v>53</v>
      </c>
      <c r="C27" s="36" t="s">
        <v>26</v>
      </c>
      <c r="D27" s="36" t="s">
        <v>19</v>
      </c>
      <c r="E27" s="40"/>
      <c r="F27" s="40"/>
      <c r="G27" s="37">
        <f>'приложение 11'!I164</f>
        <v>32650300</v>
      </c>
      <c r="H27" s="37">
        <f>'приложение 11'!M164</f>
        <v>49535800</v>
      </c>
    </row>
    <row r="28" spans="1:8" s="41" customFormat="1" ht="18.75">
      <c r="A28" s="28" t="s">
        <v>54</v>
      </c>
      <c r="B28" s="39" t="s">
        <v>55</v>
      </c>
      <c r="C28" s="40" t="s">
        <v>56</v>
      </c>
      <c r="D28" s="40"/>
      <c r="E28" s="40"/>
      <c r="F28" s="40"/>
      <c r="G28" s="33">
        <f>G29+G30+G32+G33+G31</f>
        <v>3372631900</v>
      </c>
      <c r="H28" s="33">
        <f>H29+H30+H32+H33+H31</f>
        <v>3306150000</v>
      </c>
    </row>
    <row r="29" spans="1:8" ht="18.75">
      <c r="A29" s="34"/>
      <c r="B29" s="35" t="s">
        <v>57</v>
      </c>
      <c r="C29" s="36" t="s">
        <v>56</v>
      </c>
      <c r="D29" s="36" t="s">
        <v>17</v>
      </c>
      <c r="E29" s="36"/>
      <c r="F29" s="36"/>
      <c r="G29" s="37">
        <f>'приложение 11'!I298</f>
        <v>1123623000</v>
      </c>
      <c r="H29" s="37">
        <f>'приложение 11'!M298</f>
        <v>1164551000</v>
      </c>
    </row>
    <row r="30" spans="1:8" ht="18.75">
      <c r="A30" s="34"/>
      <c r="B30" s="35" t="s">
        <v>58</v>
      </c>
      <c r="C30" s="36" t="s">
        <v>56</v>
      </c>
      <c r="D30" s="36" t="s">
        <v>19</v>
      </c>
      <c r="E30" s="36"/>
      <c r="F30" s="36"/>
      <c r="G30" s="37">
        <f>'приложение 11'!I317</f>
        <v>1971368100</v>
      </c>
      <c r="H30" s="37">
        <f>'приложение 11'!M317</f>
        <v>1861458900</v>
      </c>
    </row>
    <row r="31" spans="1:8" ht="18.75">
      <c r="A31" s="34"/>
      <c r="B31" s="42" t="s">
        <v>59</v>
      </c>
      <c r="C31" s="36" t="s">
        <v>56</v>
      </c>
      <c r="D31" s="36" t="s">
        <v>21</v>
      </c>
      <c r="E31" s="36"/>
      <c r="F31" s="36"/>
      <c r="G31" s="37">
        <f>'приложение 11'!I363+'приложение 11'!I448</f>
        <v>157302500</v>
      </c>
      <c r="H31" s="37">
        <f>'приложение 11'!M363+'приложение 11'!M448</f>
        <v>154427400</v>
      </c>
    </row>
    <row r="32" spans="1:8" ht="18.75">
      <c r="A32" s="34"/>
      <c r="B32" s="35" t="s">
        <v>60</v>
      </c>
      <c r="C32" s="36" t="s">
        <v>56</v>
      </c>
      <c r="D32" s="36" t="s">
        <v>56</v>
      </c>
      <c r="E32" s="36"/>
      <c r="F32" s="36"/>
      <c r="G32" s="37">
        <f>'приложение 11'!I535+'приложение 11'!I573+'приложение 11'!I183</f>
        <v>19957800</v>
      </c>
      <c r="H32" s="37">
        <f>'приложение 11'!M535+'приложение 11'!M573+'приложение 11'!M183</f>
        <v>19679900</v>
      </c>
    </row>
    <row r="33" spans="1:8" ht="18.75">
      <c r="A33" s="34"/>
      <c r="B33" s="35" t="s">
        <v>61</v>
      </c>
      <c r="C33" s="36" t="s">
        <v>56</v>
      </c>
      <c r="D33" s="36" t="s">
        <v>38</v>
      </c>
      <c r="E33" s="36"/>
      <c r="F33" s="36"/>
      <c r="G33" s="37">
        <f>'приложение 11'!I379+'приложение 11'!I188+'приложение 11'!I565+'приложение 11'!I455+'приложение 11'!I578</f>
        <v>100380500</v>
      </c>
      <c r="H33" s="37">
        <f>'приложение 11'!M379+'приложение 11'!M188+'приложение 11'!M565+'приложение 11'!M455+'приложение 11'!M578</f>
        <v>106032800</v>
      </c>
    </row>
    <row r="34" spans="1:8" s="41" customFormat="1" ht="18.75">
      <c r="A34" s="28" t="s">
        <v>62</v>
      </c>
      <c r="B34" s="39" t="s">
        <v>63</v>
      </c>
      <c r="C34" s="40" t="s">
        <v>47</v>
      </c>
      <c r="D34" s="40"/>
      <c r="E34" s="40"/>
      <c r="F34" s="40"/>
      <c r="G34" s="33">
        <f>G35+G36</f>
        <v>83298400</v>
      </c>
      <c r="H34" s="33">
        <f>H35+H36</f>
        <v>79971400</v>
      </c>
    </row>
    <row r="35" spans="1:8" ht="18.75">
      <c r="A35" s="34"/>
      <c r="B35" s="35" t="s">
        <v>64</v>
      </c>
      <c r="C35" s="36" t="s">
        <v>47</v>
      </c>
      <c r="D35" s="36" t="s">
        <v>17</v>
      </c>
      <c r="E35" s="36"/>
      <c r="F35" s="36"/>
      <c r="G35" s="37">
        <f>'приложение 11'!I461</f>
        <v>69138100</v>
      </c>
      <c r="H35" s="37">
        <f>'приложение 11'!M461</f>
        <v>65850300</v>
      </c>
    </row>
    <row r="36" spans="1:8" ht="37.5">
      <c r="A36" s="34"/>
      <c r="B36" s="35" t="s">
        <v>65</v>
      </c>
      <c r="C36" s="36" t="s">
        <v>47</v>
      </c>
      <c r="D36" s="36" t="s">
        <v>24</v>
      </c>
      <c r="E36" s="36" t="s">
        <v>66</v>
      </c>
      <c r="F36" s="36" t="s">
        <v>67</v>
      </c>
      <c r="G36" s="37">
        <f>'приложение 11'!I471</f>
        <v>14160300</v>
      </c>
      <c r="H36" s="37">
        <f>'приложение 11'!M471</f>
        <v>14121100</v>
      </c>
    </row>
    <row r="37" spans="1:8" s="41" customFormat="1" ht="18.75">
      <c r="A37" s="28" t="s">
        <v>68</v>
      </c>
      <c r="B37" s="39" t="s">
        <v>69</v>
      </c>
      <c r="C37" s="40" t="s">
        <v>40</v>
      </c>
      <c r="D37" s="40"/>
      <c r="E37" s="40"/>
      <c r="F37" s="40"/>
      <c r="G37" s="33">
        <f>G38+G39+G40</f>
        <v>221406900</v>
      </c>
      <c r="H37" s="33">
        <f>H38+H39+H40</f>
        <v>223596000</v>
      </c>
    </row>
    <row r="38" spans="1:8" ht="18.75">
      <c r="A38" s="34"/>
      <c r="B38" s="35" t="s">
        <v>70</v>
      </c>
      <c r="C38" s="36" t="s">
        <v>40</v>
      </c>
      <c r="D38" s="36" t="s">
        <v>21</v>
      </c>
      <c r="E38" s="36"/>
      <c r="F38" s="36"/>
      <c r="G38" s="37">
        <f>'приложение 11'!I196</f>
        <v>6162300</v>
      </c>
      <c r="H38" s="37">
        <f>'приложение 11'!M196</f>
        <v>6069900</v>
      </c>
    </row>
    <row r="39" spans="1:8" ht="18.75">
      <c r="A39" s="34"/>
      <c r="B39" s="35" t="s">
        <v>71</v>
      </c>
      <c r="C39" s="36" t="s">
        <v>40</v>
      </c>
      <c r="D39" s="36" t="s">
        <v>24</v>
      </c>
      <c r="E39" s="36"/>
      <c r="F39" s="36"/>
      <c r="G39" s="37">
        <f>'приложение 11'!I420+'приложение 11'!I584+'приложение 11'!I200</f>
        <v>200435200</v>
      </c>
      <c r="H39" s="37">
        <f>'приложение 11'!M420+'приложение 11'!M584+'приложение 11'!M200</f>
        <v>202716700</v>
      </c>
    </row>
    <row r="40" spans="1:8" ht="18.75">
      <c r="A40" s="34"/>
      <c r="B40" s="35" t="s">
        <v>72</v>
      </c>
      <c r="C40" s="36" t="s">
        <v>40</v>
      </c>
      <c r="D40" s="36" t="s">
        <v>28</v>
      </c>
      <c r="E40" s="36"/>
      <c r="F40" s="36"/>
      <c r="G40" s="37">
        <f>'приложение 11'!I595</f>
        <v>14809400</v>
      </c>
      <c r="H40" s="37">
        <f>'приложение 11'!M595</f>
        <v>14809400</v>
      </c>
    </row>
    <row r="41" spans="1:8" s="41" customFormat="1" ht="18.75">
      <c r="A41" s="28" t="s">
        <v>73</v>
      </c>
      <c r="B41" s="39" t="s">
        <v>74</v>
      </c>
      <c r="C41" s="40" t="s">
        <v>30</v>
      </c>
      <c r="D41" s="40"/>
      <c r="E41" s="40"/>
      <c r="F41" s="40"/>
      <c r="G41" s="33">
        <f>G42+G45+G44+G43</f>
        <v>345547300</v>
      </c>
      <c r="H41" s="33">
        <f>H42+H45+H44+H43</f>
        <v>342349200</v>
      </c>
    </row>
    <row r="42" spans="1:8" ht="18.75">
      <c r="A42" s="34"/>
      <c r="B42" s="35" t="s">
        <v>75</v>
      </c>
      <c r="C42" s="36" t="s">
        <v>30</v>
      </c>
      <c r="D42" s="36" t="s">
        <v>17</v>
      </c>
      <c r="E42" s="36"/>
      <c r="F42" s="36"/>
      <c r="G42" s="37">
        <f>'приложение 11'!I499+'приложение 11'!I426</f>
        <v>198155000</v>
      </c>
      <c r="H42" s="37">
        <f>'приложение 11'!M499+'приложение 11'!M426</f>
        <v>196724400</v>
      </c>
    </row>
    <row r="43" spans="1:8" ht="18.75">
      <c r="A43" s="34"/>
      <c r="B43" s="38" t="s">
        <v>76</v>
      </c>
      <c r="C43" s="36" t="s">
        <v>30</v>
      </c>
      <c r="D43" s="36" t="s">
        <v>19</v>
      </c>
      <c r="E43" s="36"/>
      <c r="F43" s="36"/>
      <c r="G43" s="37">
        <f>'приложение 11'!I506</f>
        <v>31300</v>
      </c>
      <c r="H43" s="37">
        <f>'приложение 11'!M506</f>
        <v>32600</v>
      </c>
    </row>
    <row r="44" spans="1:8" ht="18.75">
      <c r="A44" s="34"/>
      <c r="B44" s="44" t="s">
        <v>77</v>
      </c>
      <c r="C44" s="36" t="s">
        <v>30</v>
      </c>
      <c r="D44" s="36" t="s">
        <v>21</v>
      </c>
      <c r="E44" s="36"/>
      <c r="F44" s="36"/>
      <c r="G44" s="37">
        <f>'приложение 11'!I511</f>
        <v>144362400</v>
      </c>
      <c r="H44" s="37">
        <f>'приложение 11'!M511</f>
        <v>142638600</v>
      </c>
    </row>
    <row r="45" spans="1:8" ht="37.5">
      <c r="A45" s="34"/>
      <c r="B45" s="35" t="s">
        <v>78</v>
      </c>
      <c r="C45" s="36" t="s">
        <v>30</v>
      </c>
      <c r="D45" s="36" t="s">
        <v>26</v>
      </c>
      <c r="E45" s="36" t="s">
        <v>79</v>
      </c>
      <c r="F45" s="36"/>
      <c r="G45" s="37">
        <f>'приложение 11'!I521</f>
        <v>2998600</v>
      </c>
      <c r="H45" s="37">
        <f>'приложение 11'!M521</f>
        <v>2953600</v>
      </c>
    </row>
    <row r="46" spans="1:8" s="41" customFormat="1" ht="56.25">
      <c r="A46" s="28" t="s">
        <v>80</v>
      </c>
      <c r="B46" s="45" t="s">
        <v>81</v>
      </c>
      <c r="C46" s="40" t="s">
        <v>42</v>
      </c>
      <c r="D46" s="40" t="s">
        <v>82</v>
      </c>
      <c r="E46" s="40"/>
      <c r="F46" s="40"/>
      <c r="G46" s="33">
        <f>G47</f>
        <v>25000000</v>
      </c>
      <c r="H46" s="33">
        <f>H47</f>
        <v>25000000</v>
      </c>
    </row>
    <row r="47" spans="1:8" ht="56.25">
      <c r="A47" s="28"/>
      <c r="B47" s="46" t="s">
        <v>83</v>
      </c>
      <c r="C47" s="36" t="s">
        <v>42</v>
      </c>
      <c r="D47" s="36" t="s">
        <v>17</v>
      </c>
      <c r="E47" s="40"/>
      <c r="F47" s="40"/>
      <c r="G47" s="37">
        <f>'приложение 11'!I228</f>
        <v>25000000</v>
      </c>
      <c r="H47" s="37">
        <f>'приложение 11'!M228</f>
        <v>25000000</v>
      </c>
    </row>
    <row r="48" spans="1:8" ht="18.75">
      <c r="A48" s="28"/>
      <c r="B48" s="46" t="s">
        <v>84</v>
      </c>
      <c r="C48" s="36"/>
      <c r="D48" s="36"/>
      <c r="E48" s="40"/>
      <c r="F48" s="40"/>
      <c r="G48" s="37">
        <f>'приложение 11'!I233</f>
        <v>44000000</v>
      </c>
      <c r="H48" s="37">
        <f>'приложение 11'!M233</f>
        <v>89000000</v>
      </c>
    </row>
    <row r="49" spans="1:7" ht="18.75">
      <c r="A49" s="28"/>
      <c r="B49" s="47"/>
      <c r="C49" s="36"/>
      <c r="D49" s="36"/>
      <c r="E49" s="40"/>
      <c r="F49" s="40"/>
      <c r="G49" s="37"/>
    </row>
    <row r="50" spans="1:7" ht="18.75">
      <c r="B50" s="15" t="s">
        <v>85</v>
      </c>
      <c r="C50" s="35"/>
    </row>
    <row r="51" spans="1:7" ht="19.350000000000001" customHeight="1">
      <c r="B51" s="7" t="s">
        <v>86</v>
      </c>
      <c r="C51" s="7"/>
    </row>
    <row r="52" spans="1:7" ht="19.350000000000001" customHeight="1">
      <c r="B52" s="7" t="s">
        <v>87</v>
      </c>
      <c r="C52" s="7"/>
      <c r="G52" s="19"/>
    </row>
    <row r="53" spans="1:7" ht="18.75">
      <c r="B53" s="48" t="s">
        <v>88</v>
      </c>
      <c r="G53" s="19" t="s">
        <v>89</v>
      </c>
    </row>
    <row r="102" ht="47.25" customHeight="1"/>
    <row r="141" ht="70.5" customHeight="1"/>
  </sheetData>
  <mergeCells count="11">
    <mergeCell ref="B51:C51"/>
    <mergeCell ref="B52:C52"/>
    <mergeCell ref="C1:G1"/>
    <mergeCell ref="C2:H2"/>
    <mergeCell ref="B3:H3"/>
    <mergeCell ref="D4:G4"/>
    <mergeCell ref="A5:A6"/>
    <mergeCell ref="B5:B6"/>
    <mergeCell ref="C5:F5"/>
    <mergeCell ref="G5:G6"/>
    <mergeCell ref="H5:H6"/>
  </mergeCells>
  <pageMargins left="0.78749999999999998" right="0.196527777777778" top="0.78749999999999998" bottom="0.44722222222222202" header="0.51180555555555496" footer="0.51180555555555496"/>
  <pageSetup paperSize="9" scale="7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563"/>
  <sheetViews>
    <sheetView view="pageBreakPreview" zoomScale="65" zoomScaleNormal="60" zoomScalePageLayoutView="65" workbookViewId="0">
      <selection activeCell="B4" sqref="B4:F4"/>
    </sheetView>
  </sheetViews>
  <sheetFormatPr defaultRowHeight="18.75"/>
  <cols>
    <col min="1" max="1" width="4.42578125" style="49" customWidth="1"/>
    <col min="2" max="2" width="58.140625" style="42" customWidth="1"/>
    <col min="3" max="3" width="16.85546875" style="50" customWidth="1"/>
    <col min="4" max="4" width="11.140625" style="51" customWidth="1"/>
    <col min="5" max="5" width="20.7109375" style="52" customWidth="1"/>
    <col min="6" max="6" width="19.7109375" style="53" customWidth="1"/>
    <col min="7" max="7" width="0.42578125" style="54" customWidth="1"/>
    <col min="8" max="8" width="10.140625" style="54" customWidth="1"/>
    <col min="9" max="9" width="11.140625" style="54" customWidth="1"/>
    <col min="10" max="1025" width="7.28515625" style="54" customWidth="1"/>
  </cols>
  <sheetData>
    <row r="1" spans="1:7">
      <c r="A1" s="55"/>
      <c r="C1" s="56"/>
      <c r="D1" s="57"/>
      <c r="E1" s="58"/>
    </row>
    <row r="2" spans="1:7" ht="27.95" customHeight="1">
      <c r="A2" s="55"/>
      <c r="C2" s="6" t="s">
        <v>90</v>
      </c>
      <c r="D2" s="6"/>
      <c r="E2" s="6"/>
    </row>
    <row r="3" spans="1:7" ht="75" customHeight="1">
      <c r="A3" s="55"/>
      <c r="C3" s="13" t="s">
        <v>349</v>
      </c>
      <c r="D3" s="13"/>
      <c r="E3" s="13"/>
      <c r="F3" s="13"/>
      <c r="G3" s="59"/>
    </row>
    <row r="4" spans="1:7" ht="57.2" customHeight="1">
      <c r="A4" s="42"/>
      <c r="B4" s="5" t="s">
        <v>91</v>
      </c>
      <c r="C4" s="5"/>
      <c r="D4" s="5"/>
      <c r="E4" s="5"/>
      <c r="F4" s="5"/>
    </row>
    <row r="5" spans="1:7" ht="19.350000000000001" customHeight="1">
      <c r="A5" s="42"/>
      <c r="C5" s="56"/>
      <c r="D5" s="57"/>
      <c r="E5" s="58"/>
      <c r="F5" s="4" t="s">
        <v>2</v>
      </c>
      <c r="G5" s="4"/>
    </row>
    <row r="6" spans="1:7">
      <c r="A6" s="60"/>
      <c r="B6" s="60" t="s">
        <v>4</v>
      </c>
      <c r="C6" s="61" t="s">
        <v>92</v>
      </c>
      <c r="D6" s="62" t="s">
        <v>93</v>
      </c>
      <c r="E6" s="62" t="s">
        <v>6</v>
      </c>
      <c r="F6" s="62" t="s">
        <v>7</v>
      </c>
    </row>
    <row r="7" spans="1:7">
      <c r="A7" s="63">
        <v>1</v>
      </c>
      <c r="B7" s="60">
        <v>2</v>
      </c>
      <c r="C7" s="61" t="s">
        <v>94</v>
      </c>
      <c r="D7" s="64" t="s">
        <v>95</v>
      </c>
      <c r="E7" s="63">
        <v>5</v>
      </c>
      <c r="F7" s="63">
        <v>6</v>
      </c>
    </row>
    <row r="8" spans="1:7" s="69" customFormat="1">
      <c r="A8" s="65"/>
      <c r="B8" s="65" t="s">
        <v>96</v>
      </c>
      <c r="C8" s="66"/>
      <c r="D8" s="67"/>
      <c r="E8" s="68">
        <f>E9+E51+E55+E97+E103+E115+E130+E204+E219+E242+E246+E308+E276+E337+E238+E260+E272+E287+E256+E268+E295+E213+E234+E122+E126+E291</f>
        <v>4573902800</v>
      </c>
      <c r="F8" s="68">
        <f>F9+F51+F55+F97+F103+F115+F130+F204+F219+F242+F246+F308+F276+F337+F238+F260+F272+F287+F256+F268+F295+F213+F234+F122+F126+F291</f>
        <v>4559043400</v>
      </c>
    </row>
    <row r="9" spans="1:7" s="69" customFormat="1" ht="56.25">
      <c r="A9" s="65" t="s">
        <v>15</v>
      </c>
      <c r="B9" s="65" t="s">
        <v>97</v>
      </c>
      <c r="C9" s="70">
        <v>5000000000</v>
      </c>
      <c r="D9" s="71"/>
      <c r="E9" s="72">
        <f>E10+E15+E41+E45+E48</f>
        <v>181738500</v>
      </c>
      <c r="F9" s="72">
        <f>F10+F15+F41+F45+F48</f>
        <v>177998700</v>
      </c>
    </row>
    <row r="10" spans="1:7" ht="56.25">
      <c r="A10" s="42"/>
      <c r="B10" s="42" t="s">
        <v>98</v>
      </c>
      <c r="C10" s="56">
        <v>5010000000</v>
      </c>
      <c r="D10" s="73"/>
      <c r="E10" s="74">
        <f>E11+E13</f>
        <v>2466500</v>
      </c>
      <c r="F10" s="74">
        <f>F11+F13</f>
        <v>2433300</v>
      </c>
    </row>
    <row r="11" spans="1:7" ht="37.5">
      <c r="A11" s="42"/>
      <c r="B11" s="75" t="s">
        <v>99</v>
      </c>
      <c r="C11" s="56">
        <v>5010000190</v>
      </c>
      <c r="D11" s="73"/>
      <c r="E11" s="74">
        <f>E12</f>
        <v>2214500</v>
      </c>
      <c r="F11" s="74">
        <f>F12</f>
        <v>2181300</v>
      </c>
    </row>
    <row r="12" spans="1:7" ht="112.5">
      <c r="A12" s="42"/>
      <c r="B12" s="42" t="s">
        <v>100</v>
      </c>
      <c r="C12" s="56">
        <v>5010000190</v>
      </c>
      <c r="D12" s="73" t="s">
        <v>101</v>
      </c>
      <c r="E12" s="74">
        <f>'приложение 11'!I31</f>
        <v>2214500</v>
      </c>
      <c r="F12" s="74">
        <f>'приложение 11'!M31</f>
        <v>2181300</v>
      </c>
    </row>
    <row r="13" spans="1:7" ht="225">
      <c r="A13" s="42"/>
      <c r="B13" s="42" t="s">
        <v>102</v>
      </c>
      <c r="C13" s="56">
        <v>5010060070</v>
      </c>
      <c r="D13" s="73"/>
      <c r="E13" s="74">
        <f>E14</f>
        <v>252000</v>
      </c>
      <c r="F13" s="74">
        <f>F14</f>
        <v>252000</v>
      </c>
    </row>
    <row r="14" spans="1:7" ht="56.25">
      <c r="A14" s="42"/>
      <c r="B14" s="42" t="s">
        <v>103</v>
      </c>
      <c r="C14" s="56">
        <v>5010060070</v>
      </c>
      <c r="D14" s="73" t="s">
        <v>104</v>
      </c>
      <c r="E14" s="74">
        <f>'приложение 11'!I118</f>
        <v>252000</v>
      </c>
      <c r="F14" s="74">
        <f>'приложение 11'!M118</f>
        <v>252000</v>
      </c>
    </row>
    <row r="15" spans="1:7" ht="37.5">
      <c r="A15" s="42"/>
      <c r="B15" s="42" t="s">
        <v>105</v>
      </c>
      <c r="C15" s="56">
        <v>5020000000</v>
      </c>
      <c r="D15" s="73"/>
      <c r="E15" s="74">
        <f>E16+E20+E23+E26+E32+E28+E36+E39</f>
        <v>150511000</v>
      </c>
      <c r="F15" s="74">
        <f>F16+F20+F23+F26+F32+F28+F36+F39</f>
        <v>148621200</v>
      </c>
    </row>
    <row r="16" spans="1:7" ht="37.5">
      <c r="A16" s="42"/>
      <c r="B16" s="75" t="s">
        <v>99</v>
      </c>
      <c r="C16" s="56">
        <v>5020000190</v>
      </c>
      <c r="D16" s="73"/>
      <c r="E16" s="74">
        <f>E17+E18+E19</f>
        <v>126090600</v>
      </c>
      <c r="F16" s="74">
        <f>F17+F18+F19</f>
        <v>124200800</v>
      </c>
    </row>
    <row r="17" spans="1:6" ht="112.5">
      <c r="A17" s="42"/>
      <c r="B17" s="42" t="s">
        <v>100</v>
      </c>
      <c r="C17" s="56">
        <v>5020000190</v>
      </c>
      <c r="D17" s="73" t="s">
        <v>101</v>
      </c>
      <c r="E17" s="74">
        <f>'приложение 11'!I36+'приложение 11'!I220+'приложение 11'!I262+'приложение 11'!I280+'приложение 11'!I383+'приложение 11'!I475+'приложение 11'!I525+'приложение 11'!I569</f>
        <v>126080700</v>
      </c>
      <c r="F17" s="74">
        <f>'приложение 11'!M36+'приложение 11'!M220+'приложение 11'!M262+'приложение 11'!M280+'приложение 11'!M383+'приложение 11'!M475+'приложение 11'!M525+'приложение 11'!M569</f>
        <v>124191000</v>
      </c>
    </row>
    <row r="18" spans="1:6" ht="56.25" hidden="1">
      <c r="A18" s="42"/>
      <c r="B18" s="42" t="s">
        <v>103</v>
      </c>
      <c r="C18" s="56">
        <v>5020000190</v>
      </c>
      <c r="D18" s="73" t="s">
        <v>104</v>
      </c>
      <c r="E18" s="74">
        <f>'приложение 11'!I281+'приложение 11'!I384</f>
        <v>0</v>
      </c>
      <c r="F18" s="74">
        <f>'приложение 11'!M281+'приложение 11'!M384</f>
        <v>0</v>
      </c>
    </row>
    <row r="19" spans="1:6">
      <c r="A19" s="42"/>
      <c r="B19" s="42" t="s">
        <v>106</v>
      </c>
      <c r="C19" s="56">
        <v>5020000190</v>
      </c>
      <c r="D19" s="73" t="s">
        <v>107</v>
      </c>
      <c r="E19" s="74">
        <f>'приложение 11'!I37+'приложение 11'!I221+'приложение 11'!I263+'приложение 11'!I282+'приложение 11'!I385+'приложение 11'!I476+'приложение 11'!I526+'приложение 11'!I570</f>
        <v>9900</v>
      </c>
      <c r="F19" s="74">
        <f>'приложение 11'!M37+'приложение 11'!M221+'приложение 11'!M263+'приложение 11'!M282+'приложение 11'!M385+'приложение 11'!M476+'приложение 11'!M526+'приложение 11'!M570</f>
        <v>9800</v>
      </c>
    </row>
    <row r="20" spans="1:6" ht="206.25">
      <c r="A20" s="42"/>
      <c r="B20" s="42" t="s">
        <v>108</v>
      </c>
      <c r="C20" s="56">
        <v>5020060870</v>
      </c>
      <c r="D20" s="73"/>
      <c r="E20" s="74">
        <f>E21+E22</f>
        <v>1015500</v>
      </c>
      <c r="F20" s="74">
        <f>F21+F22</f>
        <v>1015500</v>
      </c>
    </row>
    <row r="21" spans="1:6" ht="112.5">
      <c r="A21" s="42"/>
      <c r="B21" s="42" t="s">
        <v>100</v>
      </c>
      <c r="C21" s="56">
        <v>5020060870</v>
      </c>
      <c r="D21" s="73" t="s">
        <v>101</v>
      </c>
      <c r="E21" s="74">
        <f>'приложение 11'!I39</f>
        <v>1015500</v>
      </c>
      <c r="F21" s="74">
        <f>'приложение 11'!M39</f>
        <v>1015500</v>
      </c>
    </row>
    <row r="22" spans="1:6" ht="56.25" hidden="1">
      <c r="A22" s="42"/>
      <c r="B22" s="42" t="s">
        <v>103</v>
      </c>
      <c r="C22" s="56">
        <v>5020060870</v>
      </c>
      <c r="D22" s="73" t="s">
        <v>104</v>
      </c>
      <c r="E22" s="74">
        <f>'приложение 11'!I40</f>
        <v>0</v>
      </c>
      <c r="F22" s="74">
        <f>'приложение 11'!M40</f>
        <v>0</v>
      </c>
    </row>
    <row r="23" spans="1:6" ht="75">
      <c r="A23" s="42"/>
      <c r="B23" s="76" t="s">
        <v>109</v>
      </c>
      <c r="C23" s="56">
        <v>5020060910</v>
      </c>
      <c r="D23" s="77"/>
      <c r="E23" s="74">
        <f>E24+E25</f>
        <v>2024800</v>
      </c>
      <c r="F23" s="74">
        <f>F24+F25</f>
        <v>2024800</v>
      </c>
    </row>
    <row r="24" spans="1:6" ht="112.5">
      <c r="A24" s="42"/>
      <c r="B24" s="42" t="s">
        <v>100</v>
      </c>
      <c r="C24" s="56">
        <v>5020060910</v>
      </c>
      <c r="D24" s="73" t="s">
        <v>101</v>
      </c>
      <c r="E24" s="74">
        <f>'приложение 11'!I265</f>
        <v>2024800</v>
      </c>
      <c r="F24" s="74">
        <f>'приложение 11'!M265</f>
        <v>2024800</v>
      </c>
    </row>
    <row r="25" spans="1:6" ht="56.25" hidden="1">
      <c r="A25" s="42"/>
      <c r="B25" s="42" t="s">
        <v>103</v>
      </c>
      <c r="C25" s="56">
        <v>5020060910</v>
      </c>
      <c r="D25" s="73" t="s">
        <v>104</v>
      </c>
      <c r="E25" s="74">
        <f>'приложение 11'!I266</f>
        <v>0</v>
      </c>
      <c r="F25" s="74">
        <f>'приложение 11'!M266</f>
        <v>0</v>
      </c>
    </row>
    <row r="26" spans="1:6" ht="281.25">
      <c r="A26" s="42"/>
      <c r="B26" s="42" t="s">
        <v>110</v>
      </c>
      <c r="C26" s="56">
        <v>5020069170</v>
      </c>
      <c r="D26" s="78"/>
      <c r="E26" s="74">
        <f>E27</f>
        <v>1360400</v>
      </c>
      <c r="F26" s="74">
        <f>F27</f>
        <v>1360400</v>
      </c>
    </row>
    <row r="27" spans="1:6" ht="93.75">
      <c r="A27" s="42"/>
      <c r="B27" s="42" t="s">
        <v>111</v>
      </c>
      <c r="C27" s="56">
        <v>5020069170</v>
      </c>
      <c r="D27" s="78">
        <v>100</v>
      </c>
      <c r="E27" s="74">
        <f>'приложение 11'!I599</f>
        <v>1360400</v>
      </c>
      <c r="F27" s="74">
        <f>'приложение 11'!M599</f>
        <v>1360400</v>
      </c>
    </row>
    <row r="28" spans="1:6" ht="112.5">
      <c r="A28" s="42"/>
      <c r="B28" s="42" t="s">
        <v>112</v>
      </c>
      <c r="C28" s="56">
        <v>5020069180</v>
      </c>
      <c r="D28" s="77"/>
      <c r="E28" s="74">
        <f>E29+E30+E31</f>
        <v>1015700</v>
      </c>
      <c r="F28" s="74">
        <f>F29+F30+F31</f>
        <v>1015700</v>
      </c>
    </row>
    <row r="29" spans="1:6" ht="93.75">
      <c r="A29" s="42"/>
      <c r="B29" s="42" t="s">
        <v>111</v>
      </c>
      <c r="C29" s="56">
        <v>5020069180</v>
      </c>
      <c r="D29" s="77">
        <v>100</v>
      </c>
      <c r="E29" s="74">
        <f>'приложение 11'!I601</f>
        <v>1015700</v>
      </c>
      <c r="F29" s="74">
        <f>'приложение 11'!M601</f>
        <v>1015700</v>
      </c>
    </row>
    <row r="30" spans="1:6" ht="56.25" hidden="1">
      <c r="A30" s="42"/>
      <c r="B30" s="42" t="s">
        <v>103</v>
      </c>
      <c r="C30" s="56">
        <v>5020069180</v>
      </c>
      <c r="D30" s="77">
        <v>200</v>
      </c>
      <c r="E30" s="74">
        <f>'приложение 11'!I602</f>
        <v>0</v>
      </c>
      <c r="F30" s="74">
        <f>'приложение 11'!M602</f>
        <v>0</v>
      </c>
    </row>
    <row r="31" spans="1:6" hidden="1">
      <c r="A31" s="42"/>
      <c r="B31" s="42" t="s">
        <v>106</v>
      </c>
      <c r="C31" s="56">
        <v>5020069180</v>
      </c>
      <c r="D31" s="77">
        <v>800</v>
      </c>
      <c r="E31" s="74">
        <f>'приложение 11'!I603</f>
        <v>0</v>
      </c>
      <c r="F31" s="74">
        <f>'приложение 11'!M603</f>
        <v>0</v>
      </c>
    </row>
    <row r="32" spans="1:6" ht="75">
      <c r="A32" s="42"/>
      <c r="B32" s="42" t="s">
        <v>113</v>
      </c>
      <c r="C32" s="56">
        <v>5020069190</v>
      </c>
      <c r="D32" s="77"/>
      <c r="E32" s="74">
        <f>E33+E34+E35</f>
        <v>12433300</v>
      </c>
      <c r="F32" s="74">
        <f>F33+F34+F35</f>
        <v>12433300</v>
      </c>
    </row>
    <row r="33" spans="1:6" ht="93.75">
      <c r="A33" s="42"/>
      <c r="B33" s="42" t="s">
        <v>111</v>
      </c>
      <c r="C33" s="56">
        <v>5020069190</v>
      </c>
      <c r="D33" s="77">
        <v>100</v>
      </c>
      <c r="E33" s="74">
        <f>'приложение 11'!I605</f>
        <v>11732800</v>
      </c>
      <c r="F33" s="74">
        <f>'приложение 11'!M605</f>
        <v>12433300</v>
      </c>
    </row>
    <row r="34" spans="1:6" ht="56.25">
      <c r="A34" s="42"/>
      <c r="B34" s="42" t="s">
        <v>103</v>
      </c>
      <c r="C34" s="56">
        <v>5020069190</v>
      </c>
      <c r="D34" s="77">
        <v>200</v>
      </c>
      <c r="E34" s="74">
        <f>'приложение 11'!I606</f>
        <v>700000</v>
      </c>
      <c r="F34" s="74">
        <f>'приложение 11'!M606</f>
        <v>0</v>
      </c>
    </row>
    <row r="35" spans="1:6">
      <c r="A35" s="42"/>
      <c r="B35" s="42" t="s">
        <v>106</v>
      </c>
      <c r="C35" s="56">
        <v>5020069190</v>
      </c>
      <c r="D35" s="77">
        <v>800</v>
      </c>
      <c r="E35" s="74">
        <f>'приложение 11'!I607</f>
        <v>500</v>
      </c>
      <c r="F35" s="74">
        <f>'приложение 11'!M607</f>
        <v>0</v>
      </c>
    </row>
    <row r="36" spans="1:6" ht="75">
      <c r="A36" s="42"/>
      <c r="B36" s="42" t="s">
        <v>114</v>
      </c>
      <c r="C36" s="56">
        <v>5020069200</v>
      </c>
      <c r="D36" s="73"/>
      <c r="E36" s="74">
        <f>E37+E38</f>
        <v>5555200</v>
      </c>
      <c r="F36" s="74">
        <f>F37+F38</f>
        <v>5555200</v>
      </c>
    </row>
    <row r="37" spans="1:6" ht="112.5">
      <c r="A37" s="42"/>
      <c r="B37" s="42" t="s">
        <v>100</v>
      </c>
      <c r="C37" s="56">
        <v>5020069200</v>
      </c>
      <c r="D37" s="73" t="s">
        <v>101</v>
      </c>
      <c r="E37" s="74">
        <f>'приложение 11'!I42</f>
        <v>5455200</v>
      </c>
      <c r="F37" s="74">
        <f>'приложение 11'!M42</f>
        <v>5455200</v>
      </c>
    </row>
    <row r="38" spans="1:6" ht="56.25">
      <c r="A38" s="42"/>
      <c r="B38" s="42" t="s">
        <v>103</v>
      </c>
      <c r="C38" s="56">
        <v>5020069200</v>
      </c>
      <c r="D38" s="73" t="s">
        <v>104</v>
      </c>
      <c r="E38" s="74">
        <f>'приложение 11'!I43</f>
        <v>100000</v>
      </c>
      <c r="F38" s="74">
        <f>'приложение 11'!M43</f>
        <v>100000</v>
      </c>
    </row>
    <row r="39" spans="1:6" ht="243.75">
      <c r="A39" s="42"/>
      <c r="B39" s="38" t="s">
        <v>115</v>
      </c>
      <c r="C39" s="79">
        <v>5020069210</v>
      </c>
      <c r="D39" s="80"/>
      <c r="E39" s="74">
        <f>E40</f>
        <v>1015500</v>
      </c>
      <c r="F39" s="74">
        <f>F40</f>
        <v>1015500</v>
      </c>
    </row>
    <row r="40" spans="1:6" ht="112.5">
      <c r="A40" s="42"/>
      <c r="B40" s="38" t="s">
        <v>100</v>
      </c>
      <c r="C40" s="79">
        <v>5020069210</v>
      </c>
      <c r="D40" s="80" t="s">
        <v>101</v>
      </c>
      <c r="E40" s="74">
        <f>'приложение 11'!I45</f>
        <v>1015500</v>
      </c>
      <c r="F40" s="74">
        <f>'приложение 11'!M45</f>
        <v>1015500</v>
      </c>
    </row>
    <row r="41" spans="1:6" ht="37.5">
      <c r="A41" s="42"/>
      <c r="B41" s="42" t="s">
        <v>116</v>
      </c>
      <c r="C41" s="56">
        <v>5030000000</v>
      </c>
      <c r="D41" s="73"/>
      <c r="E41" s="74">
        <f>E42</f>
        <v>21761000</v>
      </c>
      <c r="F41" s="74">
        <f>F42</f>
        <v>19944200</v>
      </c>
    </row>
    <row r="42" spans="1:6" ht="56.25">
      <c r="A42" s="42"/>
      <c r="B42" s="42" t="s">
        <v>117</v>
      </c>
      <c r="C42" s="56">
        <v>5030010030</v>
      </c>
      <c r="D42" s="73"/>
      <c r="E42" s="74">
        <f>E43+E44</f>
        <v>21761000</v>
      </c>
      <c r="F42" s="74">
        <f>F43+F44</f>
        <v>19944200</v>
      </c>
    </row>
    <row r="43" spans="1:6" ht="56.25">
      <c r="A43" s="42"/>
      <c r="B43" s="42" t="s">
        <v>103</v>
      </c>
      <c r="C43" s="56">
        <v>5030010030</v>
      </c>
      <c r="D43" s="73" t="s">
        <v>104</v>
      </c>
      <c r="E43" s="74">
        <f>'приложение 11'!I24+'приложение 11'!I249+'приложение 11'!I256+'приложение 11'!I285+'приложение 11'!I533+'приложение 11'!I295+'приложение 11'!I226+'приложение 11'!I446+'приложение 11'!I497+'приложение 11'!I59</f>
        <v>21746000</v>
      </c>
      <c r="F43" s="74">
        <f>'приложение 11'!M24+'приложение 11'!M249+'приложение 11'!M256+'приложение 11'!M285+'приложение 11'!M533+'приложение 11'!M295+'приложение 11'!M226+'приложение 11'!M446+'приложение 11'!M497+'приложение 11'!M59</f>
        <v>19929200</v>
      </c>
    </row>
    <row r="44" spans="1:6">
      <c r="A44" s="42"/>
      <c r="B44" s="42" t="s">
        <v>106</v>
      </c>
      <c r="C44" s="56">
        <v>5030010030</v>
      </c>
      <c r="D44" s="73" t="s">
        <v>107</v>
      </c>
      <c r="E44" s="74">
        <f>'приложение 11'!I296</f>
        <v>15000</v>
      </c>
      <c r="F44" s="74">
        <f>'приложение 11'!M296</f>
        <v>15000</v>
      </c>
    </row>
    <row r="45" spans="1:6" ht="37.5">
      <c r="A45" s="42"/>
      <c r="B45" s="38" t="s">
        <v>118</v>
      </c>
      <c r="C45" s="79">
        <v>5040000000</v>
      </c>
      <c r="D45" s="80"/>
      <c r="E45" s="74">
        <f>E46</f>
        <v>2000000</v>
      </c>
      <c r="F45" s="74">
        <f>F46</f>
        <v>2000000</v>
      </c>
    </row>
    <row r="46" spans="1:6" ht="37.5">
      <c r="A46" s="42"/>
      <c r="B46" s="38" t="s">
        <v>119</v>
      </c>
      <c r="C46" s="79">
        <v>5040010560</v>
      </c>
      <c r="D46" s="80"/>
      <c r="E46" s="74">
        <f>E47</f>
        <v>2000000</v>
      </c>
      <c r="F46" s="74">
        <f>F47</f>
        <v>2000000</v>
      </c>
    </row>
    <row r="47" spans="1:6" ht="56.25">
      <c r="A47" s="42"/>
      <c r="B47" s="38" t="s">
        <v>103</v>
      </c>
      <c r="C47" s="79">
        <v>5040010560</v>
      </c>
      <c r="D47" s="80" t="s">
        <v>104</v>
      </c>
      <c r="E47" s="74">
        <f>'приложение 11'!I62</f>
        <v>2000000</v>
      </c>
      <c r="F47" s="74">
        <f>'приложение 11'!M62</f>
        <v>2000000</v>
      </c>
    </row>
    <row r="48" spans="1:6" ht="37.5">
      <c r="A48" s="42"/>
      <c r="B48" s="38" t="s">
        <v>120</v>
      </c>
      <c r="C48" s="79">
        <v>5050000000</v>
      </c>
      <c r="D48" s="80"/>
      <c r="E48" s="74">
        <f>E49</f>
        <v>5000000</v>
      </c>
      <c r="F48" s="74">
        <f>F49</f>
        <v>5000000</v>
      </c>
    </row>
    <row r="49" spans="1:6" ht="37.5">
      <c r="A49" s="42"/>
      <c r="B49" s="38" t="s">
        <v>121</v>
      </c>
      <c r="C49" s="79">
        <v>5050010780</v>
      </c>
      <c r="D49" s="80"/>
      <c r="E49" s="74">
        <f>E50</f>
        <v>5000000</v>
      </c>
      <c r="F49" s="74">
        <f>F50</f>
        <v>5000000</v>
      </c>
    </row>
    <row r="50" spans="1:6" ht="56.25">
      <c r="A50" s="42"/>
      <c r="B50" s="38" t="s">
        <v>103</v>
      </c>
      <c r="C50" s="79">
        <v>5050010780</v>
      </c>
      <c r="D50" s="80" t="s">
        <v>104</v>
      </c>
      <c r="E50" s="74">
        <f>'приложение 11'!I65</f>
        <v>5000000</v>
      </c>
      <c r="F50" s="74">
        <f>'приложение 11'!M65</f>
        <v>5000000</v>
      </c>
    </row>
    <row r="51" spans="1:6" s="69" customFormat="1" ht="37.5">
      <c r="A51" s="65" t="s">
        <v>35</v>
      </c>
      <c r="B51" s="65" t="s">
        <v>122</v>
      </c>
      <c r="C51" s="70">
        <v>5100000000</v>
      </c>
      <c r="D51" s="81"/>
      <c r="E51" s="72">
        <f t="shared" ref="E51:F53" si="0">E52</f>
        <v>25000000</v>
      </c>
      <c r="F51" s="72">
        <f t="shared" si="0"/>
        <v>25000000</v>
      </c>
    </row>
    <row r="52" spans="1:6" ht="56.25">
      <c r="A52" s="42"/>
      <c r="B52" s="38" t="s">
        <v>123</v>
      </c>
      <c r="C52" s="79">
        <v>5110000000</v>
      </c>
      <c r="D52" s="80"/>
      <c r="E52" s="74">
        <f t="shared" si="0"/>
        <v>25000000</v>
      </c>
      <c r="F52" s="74">
        <f t="shared" si="0"/>
        <v>25000000</v>
      </c>
    </row>
    <row r="53" spans="1:6" ht="37.5">
      <c r="A53" s="42"/>
      <c r="B53" s="38" t="s">
        <v>124</v>
      </c>
      <c r="C53" s="79" t="s">
        <v>125</v>
      </c>
      <c r="D53" s="80"/>
      <c r="E53" s="74">
        <f t="shared" si="0"/>
        <v>25000000</v>
      </c>
      <c r="F53" s="74">
        <f t="shared" si="0"/>
        <v>25000000</v>
      </c>
    </row>
    <row r="54" spans="1:6">
      <c r="A54" s="42"/>
      <c r="B54" s="38" t="s">
        <v>126</v>
      </c>
      <c r="C54" s="79" t="s">
        <v>125</v>
      </c>
      <c r="D54" s="80" t="s">
        <v>127</v>
      </c>
      <c r="E54" s="74">
        <f>'приложение 11'!I232</f>
        <v>25000000</v>
      </c>
      <c r="F54" s="74">
        <f>'приложение 11'!M232</f>
        <v>25000000</v>
      </c>
    </row>
    <row r="55" spans="1:6" s="69" customFormat="1" ht="37.5">
      <c r="A55" s="65" t="s">
        <v>43</v>
      </c>
      <c r="B55" s="65" t="s">
        <v>128</v>
      </c>
      <c r="C55" s="70">
        <v>5200000000</v>
      </c>
      <c r="D55" s="81"/>
      <c r="E55" s="72">
        <f>E56+E61+E71+E77+E87+E92+E82+E66</f>
        <v>291373700</v>
      </c>
      <c r="F55" s="72">
        <f>F56+F61+F71+F77+F87+F92+F82+F66</f>
        <v>289697300</v>
      </c>
    </row>
    <row r="56" spans="1:6">
      <c r="A56" s="42"/>
      <c r="B56" s="42" t="s">
        <v>129</v>
      </c>
      <c r="C56" s="56">
        <v>5210000000</v>
      </c>
      <c r="D56" s="73"/>
      <c r="E56" s="74">
        <f>E57</f>
        <v>136514100</v>
      </c>
      <c r="F56" s="74">
        <f>F57</f>
        <v>136970200</v>
      </c>
    </row>
    <row r="57" spans="1:6" ht="37.5">
      <c r="A57" s="42"/>
      <c r="B57" s="75" t="s">
        <v>130</v>
      </c>
      <c r="C57" s="56">
        <v>5210000590</v>
      </c>
      <c r="D57" s="73"/>
      <c r="E57" s="74">
        <f>E58+E59+E60</f>
        <v>136514100</v>
      </c>
      <c r="F57" s="74">
        <f>F58+F59+F60</f>
        <v>136970200</v>
      </c>
    </row>
    <row r="58" spans="1:6" ht="112.5">
      <c r="A58" s="42"/>
      <c r="B58" s="42" t="s">
        <v>100</v>
      </c>
      <c r="C58" s="56">
        <v>5210000590</v>
      </c>
      <c r="D58" s="73" t="s">
        <v>101</v>
      </c>
      <c r="E58" s="74">
        <f>'приложение 11'!I192+'приложение 11'!I69</f>
        <v>118524200</v>
      </c>
      <c r="F58" s="74">
        <f>'приложение 11'!M192+'приложение 11'!M69</f>
        <v>117093900</v>
      </c>
    </row>
    <row r="59" spans="1:6" ht="56.25">
      <c r="A59" s="42"/>
      <c r="B59" s="42" t="s">
        <v>103</v>
      </c>
      <c r="C59" s="56">
        <v>5210000590</v>
      </c>
      <c r="D59" s="73" t="s">
        <v>104</v>
      </c>
      <c r="E59" s="74">
        <f>'приложение 11'!I193+'приложение 11'!I70</f>
        <v>17881300</v>
      </c>
      <c r="F59" s="74">
        <f>'приложение 11'!M193+'приложение 11'!M70</f>
        <v>19769300</v>
      </c>
    </row>
    <row r="60" spans="1:6">
      <c r="A60" s="42"/>
      <c r="B60" s="42" t="s">
        <v>106</v>
      </c>
      <c r="C60" s="56">
        <v>5210000590</v>
      </c>
      <c r="D60" s="73" t="s">
        <v>107</v>
      </c>
      <c r="E60" s="74">
        <f>'приложение 11'!I194+'приложение 11'!I71</f>
        <v>108600</v>
      </c>
      <c r="F60" s="74">
        <f>'приложение 11'!M194+'приложение 11'!M71</f>
        <v>107000</v>
      </c>
    </row>
    <row r="61" spans="1:6" ht="37.5">
      <c r="A61" s="42"/>
      <c r="B61" s="82" t="s">
        <v>131</v>
      </c>
      <c r="C61" s="56">
        <v>5220000000</v>
      </c>
      <c r="D61" s="73"/>
      <c r="E61" s="74">
        <f>E62</f>
        <v>38562400</v>
      </c>
      <c r="F61" s="74">
        <f>F62</f>
        <v>37981100</v>
      </c>
    </row>
    <row r="62" spans="1:6" ht="37.5">
      <c r="A62" s="42"/>
      <c r="B62" s="75" t="s">
        <v>130</v>
      </c>
      <c r="C62" s="56">
        <v>5220000590</v>
      </c>
      <c r="D62" s="73"/>
      <c r="E62" s="74">
        <f>E63+E64+E65</f>
        <v>38562400</v>
      </c>
      <c r="F62" s="74">
        <f>F63+F64+F65</f>
        <v>37981100</v>
      </c>
    </row>
    <row r="63" spans="1:6" ht="112.5">
      <c r="A63" s="42"/>
      <c r="B63" s="42" t="s">
        <v>100</v>
      </c>
      <c r="C63" s="56">
        <v>5220000590</v>
      </c>
      <c r="D63" s="73" t="s">
        <v>101</v>
      </c>
      <c r="E63" s="74">
        <f>'приложение 11'!I74</f>
        <v>27329000</v>
      </c>
      <c r="F63" s="74">
        <f>'приложение 11'!M74</f>
        <v>26919400</v>
      </c>
    </row>
    <row r="64" spans="1:6" ht="56.25">
      <c r="A64" s="42"/>
      <c r="B64" s="42" t="s">
        <v>103</v>
      </c>
      <c r="C64" s="56">
        <v>5220000590</v>
      </c>
      <c r="D64" s="73" t="s">
        <v>104</v>
      </c>
      <c r="E64" s="74">
        <f>'приложение 11'!I75</f>
        <v>11124100</v>
      </c>
      <c r="F64" s="74">
        <f>'приложение 11'!M75</f>
        <v>10954000</v>
      </c>
    </row>
    <row r="65" spans="1:6">
      <c r="A65" s="42"/>
      <c r="B65" s="42" t="s">
        <v>106</v>
      </c>
      <c r="C65" s="56">
        <v>5220000590</v>
      </c>
      <c r="D65" s="73" t="s">
        <v>107</v>
      </c>
      <c r="E65" s="74">
        <f>'приложение 11'!I76</f>
        <v>109300</v>
      </c>
      <c r="F65" s="74">
        <f>'приложение 11'!M76</f>
        <v>107700</v>
      </c>
    </row>
    <row r="66" spans="1:6">
      <c r="A66" s="42"/>
      <c r="B66" s="38" t="s">
        <v>132</v>
      </c>
      <c r="C66" s="79">
        <v>5230000000</v>
      </c>
      <c r="D66" s="80"/>
      <c r="E66" s="74">
        <f>E67</f>
        <v>18204200</v>
      </c>
      <c r="F66" s="74">
        <f>F67</f>
        <v>17931200</v>
      </c>
    </row>
    <row r="67" spans="1:6" ht="37.5">
      <c r="A67" s="42"/>
      <c r="B67" s="38" t="s">
        <v>130</v>
      </c>
      <c r="C67" s="79">
        <v>5230000590</v>
      </c>
      <c r="D67" s="80"/>
      <c r="E67" s="74">
        <f>E68+E69+E70</f>
        <v>18204200</v>
      </c>
      <c r="F67" s="74">
        <f>F68+F69+F70</f>
        <v>17931200</v>
      </c>
    </row>
    <row r="68" spans="1:6" ht="112.5">
      <c r="A68" s="42"/>
      <c r="B68" s="38" t="s">
        <v>100</v>
      </c>
      <c r="C68" s="79">
        <v>5230000590</v>
      </c>
      <c r="D68" s="80" t="s">
        <v>101</v>
      </c>
      <c r="E68" s="74">
        <f>'приложение 11'!I79</f>
        <v>17328300</v>
      </c>
      <c r="F68" s="74">
        <f>'приложение 11'!M79</f>
        <v>17068600</v>
      </c>
    </row>
    <row r="69" spans="1:6" ht="56.25">
      <c r="A69" s="42"/>
      <c r="B69" s="38" t="s">
        <v>103</v>
      </c>
      <c r="C69" s="79">
        <v>5230000590</v>
      </c>
      <c r="D69" s="80" t="s">
        <v>104</v>
      </c>
      <c r="E69" s="74">
        <f>'приложение 11'!I80</f>
        <v>667400</v>
      </c>
      <c r="F69" s="74">
        <f>'приложение 11'!M80</f>
        <v>657200</v>
      </c>
    </row>
    <row r="70" spans="1:6">
      <c r="A70" s="42"/>
      <c r="B70" s="38" t="s">
        <v>106</v>
      </c>
      <c r="C70" s="79">
        <v>5230000590</v>
      </c>
      <c r="D70" s="80" t="s">
        <v>107</v>
      </c>
      <c r="E70" s="74">
        <f>'приложение 11'!I81</f>
        <v>208500</v>
      </c>
      <c r="F70" s="74">
        <f>'приложение 11'!M81</f>
        <v>205400</v>
      </c>
    </row>
    <row r="71" spans="1:6">
      <c r="A71" s="42"/>
      <c r="B71" s="75" t="s">
        <v>133</v>
      </c>
      <c r="C71" s="56">
        <v>5240000000</v>
      </c>
      <c r="D71" s="73"/>
      <c r="E71" s="74">
        <f>E72</f>
        <v>35762500</v>
      </c>
      <c r="F71" s="74">
        <f>F72</f>
        <v>35406500</v>
      </c>
    </row>
    <row r="72" spans="1:6" ht="37.5">
      <c r="A72" s="42"/>
      <c r="B72" s="75" t="s">
        <v>130</v>
      </c>
      <c r="C72" s="56">
        <v>5240000590</v>
      </c>
      <c r="D72" s="73"/>
      <c r="E72" s="74">
        <f>E73+E74+E76+E75</f>
        <v>35762500</v>
      </c>
      <c r="F72" s="74">
        <f>F73+F74+F76+F75</f>
        <v>35406500</v>
      </c>
    </row>
    <row r="73" spans="1:6" ht="112.5">
      <c r="A73" s="42"/>
      <c r="B73" s="42" t="s">
        <v>100</v>
      </c>
      <c r="C73" s="56">
        <v>5240000590</v>
      </c>
      <c r="D73" s="73" t="s">
        <v>101</v>
      </c>
      <c r="E73" s="74">
        <f>'приложение 11'!I104</f>
        <v>21946500</v>
      </c>
      <c r="F73" s="74">
        <f>'приложение 11'!M104</f>
        <v>21617600</v>
      </c>
    </row>
    <row r="74" spans="1:6" ht="56.25">
      <c r="A74" s="42"/>
      <c r="B74" s="42" t="s">
        <v>103</v>
      </c>
      <c r="C74" s="56">
        <v>5240000590</v>
      </c>
      <c r="D74" s="73" t="s">
        <v>104</v>
      </c>
      <c r="E74" s="74">
        <f>'приложение 11'!I105</f>
        <v>1802100</v>
      </c>
      <c r="F74" s="74">
        <f>'приложение 11'!M105</f>
        <v>1775200</v>
      </c>
    </row>
    <row r="75" spans="1:6">
      <c r="A75" s="42"/>
      <c r="B75" s="42" t="s">
        <v>126</v>
      </c>
      <c r="C75" s="56">
        <v>5240000590</v>
      </c>
      <c r="D75" s="73" t="s">
        <v>127</v>
      </c>
      <c r="E75" s="74">
        <f>'приложение 11'!I106</f>
        <v>12000000</v>
      </c>
      <c r="F75" s="74">
        <f>'приложение 11'!M106</f>
        <v>12000000</v>
      </c>
    </row>
    <row r="76" spans="1:6">
      <c r="A76" s="42"/>
      <c r="B76" s="42" t="s">
        <v>106</v>
      </c>
      <c r="C76" s="56">
        <v>5240000590</v>
      </c>
      <c r="D76" s="73" t="s">
        <v>107</v>
      </c>
      <c r="E76" s="74">
        <f>'приложение 11'!I107</f>
        <v>13900</v>
      </c>
      <c r="F76" s="74">
        <f>'приложение 11'!M107</f>
        <v>13700</v>
      </c>
    </row>
    <row r="77" spans="1:6">
      <c r="A77" s="42"/>
      <c r="B77" s="42" t="s">
        <v>134</v>
      </c>
      <c r="C77" s="56">
        <v>5250000000</v>
      </c>
      <c r="D77" s="77"/>
      <c r="E77" s="74">
        <f>E78</f>
        <v>28245900</v>
      </c>
      <c r="F77" s="74">
        <f>F78</f>
        <v>27842700</v>
      </c>
    </row>
    <row r="78" spans="1:6" ht="37.5">
      <c r="A78" s="42"/>
      <c r="B78" s="42" t="s">
        <v>130</v>
      </c>
      <c r="C78" s="56">
        <v>5250000590</v>
      </c>
      <c r="D78" s="77"/>
      <c r="E78" s="74">
        <f>E79+E80+E81</f>
        <v>28245900</v>
      </c>
      <c r="F78" s="74">
        <f>F79+F80+F81</f>
        <v>27842700</v>
      </c>
    </row>
    <row r="79" spans="1:6" ht="112.5">
      <c r="A79" s="42"/>
      <c r="B79" s="42" t="s">
        <v>100</v>
      </c>
      <c r="C79" s="56">
        <v>5250000590</v>
      </c>
      <c r="D79" s="77">
        <v>100</v>
      </c>
      <c r="E79" s="74">
        <f>'приложение 11'!I389+'приложение 11'!I480</f>
        <v>24966500</v>
      </c>
      <c r="F79" s="74">
        <f>'приложение 11'!M389+'приложение 11'!M480</f>
        <v>24592300</v>
      </c>
    </row>
    <row r="80" spans="1:6" ht="56.25">
      <c r="A80" s="42"/>
      <c r="B80" s="42" t="s">
        <v>103</v>
      </c>
      <c r="C80" s="56">
        <v>5250000590</v>
      </c>
      <c r="D80" s="77">
        <v>200</v>
      </c>
      <c r="E80" s="74">
        <f>'приложение 11'!I390+'приложение 11'!I481</f>
        <v>3263400</v>
      </c>
      <c r="F80" s="74">
        <f>'приложение 11'!M390+'приложение 11'!M481</f>
        <v>3234700</v>
      </c>
    </row>
    <row r="81" spans="1:6">
      <c r="A81" s="42"/>
      <c r="B81" s="42" t="s">
        <v>106</v>
      </c>
      <c r="C81" s="56">
        <v>5250000590</v>
      </c>
      <c r="D81" s="77">
        <v>800</v>
      </c>
      <c r="E81" s="74">
        <f>'приложение 11'!I391+'приложение 11'!I482</f>
        <v>16000</v>
      </c>
      <c r="F81" s="74">
        <f>'приложение 11'!M391+'приложение 11'!M482</f>
        <v>15700</v>
      </c>
    </row>
    <row r="82" spans="1:6">
      <c r="A82" s="42"/>
      <c r="B82" s="42" t="s">
        <v>135</v>
      </c>
      <c r="C82" s="56">
        <v>5260000000</v>
      </c>
      <c r="D82" s="73"/>
      <c r="E82" s="74">
        <f>E83</f>
        <v>16355100</v>
      </c>
      <c r="F82" s="74">
        <f>F83</f>
        <v>16101500</v>
      </c>
    </row>
    <row r="83" spans="1:6" ht="37.5">
      <c r="A83" s="42"/>
      <c r="B83" s="42" t="s">
        <v>130</v>
      </c>
      <c r="C83" s="56">
        <v>5260000590</v>
      </c>
      <c r="D83" s="73"/>
      <c r="E83" s="74">
        <f>E84+E85+E86</f>
        <v>16355100</v>
      </c>
      <c r="F83" s="74">
        <f>F84+F85+F86</f>
        <v>16101500</v>
      </c>
    </row>
    <row r="84" spans="1:6" ht="112.5">
      <c r="A84" s="42"/>
      <c r="B84" s="42" t="s">
        <v>100</v>
      </c>
      <c r="C84" s="56">
        <v>5260000590</v>
      </c>
      <c r="D84" s="73" t="s">
        <v>101</v>
      </c>
      <c r="E84" s="74">
        <f>'приложение 11'!I84</f>
        <v>14357200</v>
      </c>
      <c r="F84" s="74">
        <f>'приложение 11'!M84</f>
        <v>14142100</v>
      </c>
    </row>
    <row r="85" spans="1:6" ht="56.25">
      <c r="A85" s="42"/>
      <c r="B85" s="42" t="s">
        <v>103</v>
      </c>
      <c r="C85" s="56">
        <v>5260000590</v>
      </c>
      <c r="D85" s="73" t="s">
        <v>104</v>
      </c>
      <c r="E85" s="74">
        <f>'приложение 11'!I85</f>
        <v>1613600</v>
      </c>
      <c r="F85" s="74">
        <f>'приложение 11'!M85</f>
        <v>1580800</v>
      </c>
    </row>
    <row r="86" spans="1:6">
      <c r="A86" s="42"/>
      <c r="B86" s="42" t="s">
        <v>106</v>
      </c>
      <c r="C86" s="56">
        <v>5260000590</v>
      </c>
      <c r="D86" s="73" t="s">
        <v>107</v>
      </c>
      <c r="E86" s="74">
        <f>'приложение 11'!I86</f>
        <v>384300</v>
      </c>
      <c r="F86" s="74">
        <f>'приложение 11'!M86</f>
        <v>378600</v>
      </c>
    </row>
    <row r="87" spans="1:6">
      <c r="A87" s="42"/>
      <c r="B87" s="42" t="s">
        <v>136</v>
      </c>
      <c r="C87" s="56">
        <v>5270000000</v>
      </c>
      <c r="D87" s="77"/>
      <c r="E87" s="74">
        <f>E88</f>
        <v>13853300</v>
      </c>
      <c r="F87" s="74">
        <f>F88</f>
        <v>13645900</v>
      </c>
    </row>
    <row r="88" spans="1:6" ht="37.5">
      <c r="A88" s="42"/>
      <c r="B88" s="42" t="s">
        <v>130</v>
      </c>
      <c r="C88" s="56">
        <v>5270000590</v>
      </c>
      <c r="D88" s="77"/>
      <c r="E88" s="74">
        <f>E89+E90+E91</f>
        <v>13853300</v>
      </c>
      <c r="F88" s="74">
        <f>F89+F90+F91</f>
        <v>13645900</v>
      </c>
    </row>
    <row r="89" spans="1:6" ht="112.5">
      <c r="A89" s="42"/>
      <c r="B89" s="42" t="s">
        <v>100</v>
      </c>
      <c r="C89" s="56">
        <v>5270000590</v>
      </c>
      <c r="D89" s="77">
        <v>100</v>
      </c>
      <c r="E89" s="74">
        <f>'приложение 11'!I539</f>
        <v>12485100</v>
      </c>
      <c r="F89" s="74">
        <f>'приложение 11'!M539</f>
        <v>12298000</v>
      </c>
    </row>
    <row r="90" spans="1:6" ht="56.25">
      <c r="A90" s="42"/>
      <c r="B90" s="42" t="s">
        <v>103</v>
      </c>
      <c r="C90" s="56">
        <v>5270000590</v>
      </c>
      <c r="D90" s="77">
        <v>200</v>
      </c>
      <c r="E90" s="74">
        <f>'приложение 11'!I540</f>
        <v>1364900</v>
      </c>
      <c r="F90" s="74">
        <f>'приложение 11'!M540</f>
        <v>1344600</v>
      </c>
    </row>
    <row r="91" spans="1:6">
      <c r="A91" s="42"/>
      <c r="B91" s="42" t="s">
        <v>106</v>
      </c>
      <c r="C91" s="56">
        <v>5270000590</v>
      </c>
      <c r="D91" s="77">
        <v>800</v>
      </c>
      <c r="E91" s="74">
        <f>'приложение 11'!I541</f>
        <v>3300</v>
      </c>
      <c r="F91" s="74">
        <f>'приложение 11'!M541</f>
        <v>3300</v>
      </c>
    </row>
    <row r="92" spans="1:6" ht="56.25">
      <c r="A92" s="42"/>
      <c r="B92" s="42" t="s">
        <v>137</v>
      </c>
      <c r="C92" s="56">
        <v>5280000000</v>
      </c>
      <c r="D92" s="73"/>
      <c r="E92" s="74">
        <f>E93</f>
        <v>3876200</v>
      </c>
      <c r="F92" s="74">
        <f>F93</f>
        <v>3818200</v>
      </c>
    </row>
    <row r="93" spans="1:6" ht="37.5">
      <c r="A93" s="42"/>
      <c r="B93" s="42" t="s">
        <v>138</v>
      </c>
      <c r="C93" s="56">
        <v>5280000590</v>
      </c>
      <c r="D93" s="73"/>
      <c r="E93" s="74">
        <f>E94+E95+E96</f>
        <v>3876200</v>
      </c>
      <c r="F93" s="74">
        <f>F94+F95+F96</f>
        <v>3818200</v>
      </c>
    </row>
    <row r="94" spans="1:6" ht="112.5">
      <c r="A94" s="42"/>
      <c r="B94" s="42" t="s">
        <v>100</v>
      </c>
      <c r="C94" s="56">
        <v>5280000590</v>
      </c>
      <c r="D94" s="73" t="s">
        <v>101</v>
      </c>
      <c r="E94" s="74">
        <f>'приложение 11'!I544</f>
        <v>3688000</v>
      </c>
      <c r="F94" s="74">
        <f>'приложение 11'!M544</f>
        <v>3632800</v>
      </c>
    </row>
    <row r="95" spans="1:6" ht="56.25">
      <c r="A95" s="42"/>
      <c r="B95" s="42" t="s">
        <v>103</v>
      </c>
      <c r="C95" s="56">
        <v>5280000590</v>
      </c>
      <c r="D95" s="73" t="s">
        <v>104</v>
      </c>
      <c r="E95" s="74">
        <f>'приложение 11'!I545</f>
        <v>187500</v>
      </c>
      <c r="F95" s="74">
        <f>'приложение 11'!M545</f>
        <v>184700</v>
      </c>
    </row>
    <row r="96" spans="1:6">
      <c r="A96" s="42"/>
      <c r="B96" s="42" t="s">
        <v>106</v>
      </c>
      <c r="C96" s="56">
        <v>5280000590</v>
      </c>
      <c r="D96" s="73" t="s">
        <v>107</v>
      </c>
      <c r="E96" s="74">
        <f>'приложение 11'!I546</f>
        <v>700</v>
      </c>
      <c r="F96" s="74">
        <f>'приложение 11'!M546</f>
        <v>700</v>
      </c>
    </row>
    <row r="97" spans="1:6" s="69" customFormat="1" ht="56.25">
      <c r="A97" s="65" t="s">
        <v>51</v>
      </c>
      <c r="B97" s="65" t="s">
        <v>139</v>
      </c>
      <c r="C97" s="70">
        <v>5300000000</v>
      </c>
      <c r="D97" s="81"/>
      <c r="E97" s="72">
        <f>E98</f>
        <v>828300</v>
      </c>
      <c r="F97" s="72">
        <f>F98</f>
        <v>815800</v>
      </c>
    </row>
    <row r="98" spans="1:6">
      <c r="A98" s="42"/>
      <c r="B98" s="75" t="s">
        <v>140</v>
      </c>
      <c r="C98" s="56">
        <v>5310000000</v>
      </c>
      <c r="D98" s="73"/>
      <c r="E98" s="74">
        <f>E99</f>
        <v>828300</v>
      </c>
      <c r="F98" s="74">
        <f>F99</f>
        <v>815800</v>
      </c>
    </row>
    <row r="99" spans="1:6" ht="37.5">
      <c r="A99" s="42"/>
      <c r="B99" s="38" t="s">
        <v>141</v>
      </c>
      <c r="C99" s="79">
        <v>5310010350</v>
      </c>
      <c r="D99" s="80"/>
      <c r="E99" s="74">
        <f>E100+E101+E102</f>
        <v>828300</v>
      </c>
      <c r="F99" s="74">
        <f>F100+F101+F102</f>
        <v>815800</v>
      </c>
    </row>
    <row r="100" spans="1:6" ht="112.5">
      <c r="A100" s="42"/>
      <c r="B100" s="38" t="s">
        <v>100</v>
      </c>
      <c r="C100" s="79">
        <v>5310010350</v>
      </c>
      <c r="D100" s="80" t="s">
        <v>101</v>
      </c>
      <c r="E100" s="74">
        <f>'приложение 11'!I550</f>
        <v>100000</v>
      </c>
      <c r="F100" s="74">
        <f>'приложение 11'!M550</f>
        <v>100000</v>
      </c>
    </row>
    <row r="101" spans="1:6" ht="56.25">
      <c r="A101" s="42"/>
      <c r="B101" s="38" t="s">
        <v>103</v>
      </c>
      <c r="C101" s="79">
        <v>5310010350</v>
      </c>
      <c r="D101" s="80" t="s">
        <v>104</v>
      </c>
      <c r="E101" s="74">
        <f>'приложение 11'!I551</f>
        <v>298300</v>
      </c>
      <c r="F101" s="74">
        <f>'приложение 11'!M551</f>
        <v>285800</v>
      </c>
    </row>
    <row r="102" spans="1:6" ht="37.5">
      <c r="A102" s="42"/>
      <c r="B102" s="38" t="s">
        <v>142</v>
      </c>
      <c r="C102" s="79">
        <v>5310010350</v>
      </c>
      <c r="D102" s="80" t="s">
        <v>143</v>
      </c>
      <c r="E102" s="74">
        <f>'приложение 11'!I552</f>
        <v>430000</v>
      </c>
      <c r="F102" s="74">
        <f>'приложение 11'!M552</f>
        <v>430000</v>
      </c>
    </row>
    <row r="103" spans="1:6" s="69" customFormat="1" ht="37.5">
      <c r="A103" s="65" t="s">
        <v>54</v>
      </c>
      <c r="B103" s="65" t="s">
        <v>144</v>
      </c>
      <c r="C103" s="70">
        <v>5400000000</v>
      </c>
      <c r="D103" s="83"/>
      <c r="E103" s="72">
        <f>E104</f>
        <v>99261900</v>
      </c>
      <c r="F103" s="72">
        <f>F104</f>
        <v>101543400</v>
      </c>
    </row>
    <row r="104" spans="1:6">
      <c r="A104" s="42"/>
      <c r="B104" s="42" t="s">
        <v>145</v>
      </c>
      <c r="C104" s="56">
        <v>5410000000</v>
      </c>
      <c r="D104" s="73"/>
      <c r="E104" s="74">
        <f>E109+E105+E107+E111+E113</f>
        <v>99261900</v>
      </c>
      <c r="F104" s="74">
        <f>F109+F105+F107+F111+F113</f>
        <v>101543400</v>
      </c>
    </row>
    <row r="105" spans="1:6" ht="150">
      <c r="A105" s="42"/>
      <c r="B105" s="38" t="s">
        <v>146</v>
      </c>
      <c r="C105" s="79">
        <v>5410069100</v>
      </c>
      <c r="D105" s="84"/>
      <c r="E105" s="74">
        <f>E106</f>
        <v>56811400</v>
      </c>
      <c r="F105" s="74">
        <f>F106</f>
        <v>59084400</v>
      </c>
    </row>
    <row r="106" spans="1:6" ht="37.5">
      <c r="A106" s="42"/>
      <c r="B106" s="38" t="s">
        <v>142</v>
      </c>
      <c r="C106" s="79">
        <v>5410069100</v>
      </c>
      <c r="D106" s="84">
        <v>300</v>
      </c>
      <c r="E106" s="74">
        <f>'приложение 11'!I588</f>
        <v>56811400</v>
      </c>
      <c r="F106" s="74">
        <f>'приложение 11'!M588</f>
        <v>59084400</v>
      </c>
    </row>
    <row r="107" spans="1:6" ht="93.75">
      <c r="A107" s="42"/>
      <c r="B107" s="38" t="s">
        <v>147</v>
      </c>
      <c r="C107" s="79">
        <v>5410069110</v>
      </c>
      <c r="D107" s="84"/>
      <c r="E107" s="74">
        <f>E108</f>
        <v>213200</v>
      </c>
      <c r="F107" s="74">
        <f>F108</f>
        <v>221700</v>
      </c>
    </row>
    <row r="108" spans="1:6" ht="37.5">
      <c r="A108" s="42"/>
      <c r="B108" s="38" t="s">
        <v>142</v>
      </c>
      <c r="C108" s="79">
        <v>5410069110</v>
      </c>
      <c r="D108" s="84">
        <v>300</v>
      </c>
      <c r="E108" s="74">
        <f>'приложение 11'!I590</f>
        <v>213200</v>
      </c>
      <c r="F108" s="74">
        <f>'приложение 11'!M590</f>
        <v>221700</v>
      </c>
    </row>
    <row r="109" spans="1:6" ht="168.75">
      <c r="A109" s="42"/>
      <c r="B109" s="38" t="s">
        <v>148</v>
      </c>
      <c r="C109" s="79">
        <v>5410069120</v>
      </c>
      <c r="D109" s="80"/>
      <c r="E109" s="74">
        <f>E110</f>
        <v>275300</v>
      </c>
      <c r="F109" s="74">
        <f>F110</f>
        <v>275300</v>
      </c>
    </row>
    <row r="110" spans="1:6" ht="56.25">
      <c r="A110" s="42"/>
      <c r="B110" s="38" t="s">
        <v>103</v>
      </c>
      <c r="C110" s="79">
        <v>5410069120</v>
      </c>
      <c r="D110" s="80" t="s">
        <v>104</v>
      </c>
      <c r="E110" s="74">
        <f>'приложение 11'!I577+'приложение 11'!I582</f>
        <v>275300</v>
      </c>
      <c r="F110" s="74">
        <f>'приложение 11'!M577+'приложение 11'!M582</f>
        <v>275300</v>
      </c>
    </row>
    <row r="111" spans="1:6" ht="93.75">
      <c r="A111" s="42"/>
      <c r="B111" s="38" t="s">
        <v>149</v>
      </c>
      <c r="C111" s="79">
        <v>5410069130</v>
      </c>
      <c r="D111" s="84"/>
      <c r="E111" s="74">
        <f>E112</f>
        <v>41749900</v>
      </c>
      <c r="F111" s="74">
        <f>F112</f>
        <v>41749900</v>
      </c>
    </row>
    <row r="112" spans="1:6" ht="37.5">
      <c r="A112" s="42"/>
      <c r="B112" s="38" t="s">
        <v>142</v>
      </c>
      <c r="C112" s="79">
        <v>5410069130</v>
      </c>
      <c r="D112" s="84">
        <v>300</v>
      </c>
      <c r="E112" s="74">
        <f>'приложение 11'!I592</f>
        <v>41749900</v>
      </c>
      <c r="F112" s="74">
        <f>'приложение 11'!M592</f>
        <v>41749900</v>
      </c>
    </row>
    <row r="113" spans="1:6" ht="112.5">
      <c r="A113" s="42"/>
      <c r="B113" s="38" t="s">
        <v>150</v>
      </c>
      <c r="C113" s="79">
        <v>5410069140</v>
      </c>
      <c r="D113" s="84"/>
      <c r="E113" s="74">
        <f>E114</f>
        <v>212100</v>
      </c>
      <c r="F113" s="74">
        <f>F114</f>
        <v>212100</v>
      </c>
    </row>
    <row r="114" spans="1:6" ht="37.5">
      <c r="A114" s="42"/>
      <c r="B114" s="38" t="s">
        <v>142</v>
      </c>
      <c r="C114" s="79">
        <v>5410069140</v>
      </c>
      <c r="D114" s="84">
        <v>300</v>
      </c>
      <c r="E114" s="74">
        <f>'приложение 11'!I594</f>
        <v>212100</v>
      </c>
      <c r="F114" s="74">
        <f>'приложение 11'!M594</f>
        <v>212100</v>
      </c>
    </row>
    <row r="115" spans="1:6" s="69" customFormat="1" ht="75">
      <c r="A115" s="65" t="s">
        <v>62</v>
      </c>
      <c r="B115" s="65" t="s">
        <v>151</v>
      </c>
      <c r="C115" s="70">
        <v>5500000000</v>
      </c>
      <c r="D115" s="81"/>
      <c r="E115" s="72">
        <f>E116+E119</f>
        <v>18644400</v>
      </c>
      <c r="F115" s="72">
        <f>F116+F119</f>
        <v>18644400</v>
      </c>
    </row>
    <row r="116" spans="1:6">
      <c r="A116" s="42"/>
      <c r="B116" s="38" t="s">
        <v>152</v>
      </c>
      <c r="C116" s="79">
        <v>5510000000</v>
      </c>
      <c r="D116" s="80"/>
      <c r="E116" s="74">
        <f>E117</f>
        <v>17683800</v>
      </c>
      <c r="F116" s="74">
        <f>F117</f>
        <v>17683800</v>
      </c>
    </row>
    <row r="117" spans="1:6" ht="168.75">
      <c r="A117" s="42"/>
      <c r="B117" s="38" t="s">
        <v>153</v>
      </c>
      <c r="C117" s="79">
        <v>5510060912</v>
      </c>
      <c r="D117" s="80"/>
      <c r="E117" s="74">
        <f>E118</f>
        <v>17683800</v>
      </c>
      <c r="F117" s="74">
        <f>F118</f>
        <v>17683800</v>
      </c>
    </row>
    <row r="118" spans="1:6">
      <c r="A118" s="42"/>
      <c r="B118" s="38" t="s">
        <v>106</v>
      </c>
      <c r="C118" s="79">
        <v>5510060912</v>
      </c>
      <c r="D118" s="80" t="s">
        <v>107</v>
      </c>
      <c r="E118" s="74">
        <f>'приложение 11'!I270</f>
        <v>17683800</v>
      </c>
      <c r="F118" s="74">
        <f>'приложение 11'!M270</f>
        <v>17683800</v>
      </c>
    </row>
    <row r="119" spans="1:6" ht="37.5">
      <c r="A119" s="42"/>
      <c r="B119" s="38" t="s">
        <v>154</v>
      </c>
      <c r="C119" s="79">
        <v>5520000000</v>
      </c>
      <c r="D119" s="80"/>
      <c r="E119" s="74">
        <f>E120</f>
        <v>960600</v>
      </c>
      <c r="F119" s="74">
        <f>F120</f>
        <v>960600</v>
      </c>
    </row>
    <row r="120" spans="1:6" ht="187.5">
      <c r="A120" s="42"/>
      <c r="B120" s="38" t="s">
        <v>155</v>
      </c>
      <c r="C120" s="79">
        <v>5520061650</v>
      </c>
      <c r="D120" s="80"/>
      <c r="E120" s="74">
        <f>E121</f>
        <v>960600</v>
      </c>
      <c r="F120" s="74">
        <f>F121</f>
        <v>960600</v>
      </c>
    </row>
    <row r="121" spans="1:6" ht="56.25">
      <c r="A121" s="42"/>
      <c r="B121" s="38" t="s">
        <v>103</v>
      </c>
      <c r="C121" s="79">
        <v>5520061650</v>
      </c>
      <c r="D121" s="80" t="s">
        <v>104</v>
      </c>
      <c r="E121" s="74">
        <f>'приложение 11'!I273</f>
        <v>960600</v>
      </c>
      <c r="F121" s="74">
        <f>'приложение 11'!M273</f>
        <v>960600</v>
      </c>
    </row>
    <row r="122" spans="1:6" s="69" customFormat="1" ht="37.5">
      <c r="A122" s="65"/>
      <c r="B122" s="29" t="s">
        <v>156</v>
      </c>
      <c r="C122" s="85">
        <v>5600000000</v>
      </c>
      <c r="D122" s="86"/>
      <c r="E122" s="72">
        <f t="shared" ref="E122:F124" si="1">E123</f>
        <v>520000</v>
      </c>
      <c r="F122" s="72">
        <f t="shared" si="1"/>
        <v>525000</v>
      </c>
    </row>
    <row r="123" spans="1:6" ht="56.25">
      <c r="A123" s="42"/>
      <c r="B123" s="38" t="s">
        <v>157</v>
      </c>
      <c r="C123" s="79">
        <v>5610000000</v>
      </c>
      <c r="D123" s="80"/>
      <c r="E123" s="74">
        <f t="shared" si="1"/>
        <v>520000</v>
      </c>
      <c r="F123" s="74">
        <f t="shared" si="1"/>
        <v>525000</v>
      </c>
    </row>
    <row r="124" spans="1:6" ht="37.5">
      <c r="A124" s="42"/>
      <c r="B124" s="38" t="s">
        <v>158</v>
      </c>
      <c r="C124" s="79">
        <v>5610010550</v>
      </c>
      <c r="D124" s="80"/>
      <c r="E124" s="74">
        <f t="shared" si="1"/>
        <v>520000</v>
      </c>
      <c r="F124" s="74">
        <f t="shared" si="1"/>
        <v>525000</v>
      </c>
    </row>
    <row r="125" spans="1:6" ht="56.25">
      <c r="A125" s="42"/>
      <c r="B125" s="38" t="s">
        <v>103</v>
      </c>
      <c r="C125" s="79">
        <v>5610010550</v>
      </c>
      <c r="D125" s="80" t="s">
        <v>104</v>
      </c>
      <c r="E125" s="74">
        <f>'приложение 11'!I154</f>
        <v>520000</v>
      </c>
      <c r="F125" s="74">
        <f>'приложение 11'!M154</f>
        <v>525000</v>
      </c>
    </row>
    <row r="126" spans="1:6" s="69" customFormat="1" ht="56.25">
      <c r="A126" s="65"/>
      <c r="B126" s="29" t="s">
        <v>159</v>
      </c>
      <c r="C126" s="85">
        <v>5700000000</v>
      </c>
      <c r="D126" s="86"/>
      <c r="E126" s="72">
        <f t="shared" ref="E126:F128" si="2">E127</f>
        <v>350000</v>
      </c>
      <c r="F126" s="72">
        <f t="shared" si="2"/>
        <v>360000</v>
      </c>
    </row>
    <row r="127" spans="1:6" ht="37.5">
      <c r="A127" s="42"/>
      <c r="B127" s="38" t="s">
        <v>160</v>
      </c>
      <c r="C127" s="79">
        <v>5710000000</v>
      </c>
      <c r="D127" s="80"/>
      <c r="E127" s="74">
        <f t="shared" si="2"/>
        <v>350000</v>
      </c>
      <c r="F127" s="74">
        <f t="shared" si="2"/>
        <v>360000</v>
      </c>
    </row>
    <row r="128" spans="1:6" ht="56.25">
      <c r="A128" s="42"/>
      <c r="B128" s="38" t="s">
        <v>161</v>
      </c>
      <c r="C128" s="79">
        <v>5710010400</v>
      </c>
      <c r="D128" s="80"/>
      <c r="E128" s="74">
        <f t="shared" si="2"/>
        <v>350000</v>
      </c>
      <c r="F128" s="74">
        <f t="shared" si="2"/>
        <v>360000</v>
      </c>
    </row>
    <row r="129" spans="1:6" ht="56.25">
      <c r="A129" s="42"/>
      <c r="B129" s="38" t="s">
        <v>103</v>
      </c>
      <c r="C129" s="79">
        <v>5710010400</v>
      </c>
      <c r="D129" s="80" t="s">
        <v>104</v>
      </c>
      <c r="E129" s="74">
        <f>'приложение 11'!I158</f>
        <v>350000</v>
      </c>
      <c r="F129" s="74">
        <f>'приложение 11'!M158</f>
        <v>360000</v>
      </c>
    </row>
    <row r="130" spans="1:6" s="69" customFormat="1" ht="37.5">
      <c r="A130" s="65" t="s">
        <v>68</v>
      </c>
      <c r="B130" s="65" t="s">
        <v>162</v>
      </c>
      <c r="C130" s="70">
        <v>5800000000</v>
      </c>
      <c r="D130" s="83"/>
      <c r="E130" s="72">
        <f>E131+E177+E193</f>
        <v>3467048100</v>
      </c>
      <c r="F130" s="72">
        <f>F131+F177+F193</f>
        <v>3393767700</v>
      </c>
    </row>
    <row r="131" spans="1:6" ht="37.5">
      <c r="A131" s="42"/>
      <c r="B131" s="42" t="s">
        <v>163</v>
      </c>
      <c r="C131" s="56">
        <v>5810000000</v>
      </c>
      <c r="D131" s="77"/>
      <c r="E131" s="74">
        <f>E136+E138+E140+E142+E132+E134+E146+E144+E170</f>
        <v>3094991100</v>
      </c>
      <c r="F131" s="74">
        <f>F136+F138+F140+F142+F132+F134+F146+F144+F170</f>
        <v>3026009900</v>
      </c>
    </row>
    <row r="132" spans="1:6" ht="37.5">
      <c r="A132" s="42"/>
      <c r="B132" s="42" t="s">
        <v>130</v>
      </c>
      <c r="C132" s="56">
        <v>5810000590</v>
      </c>
      <c r="D132" s="77"/>
      <c r="E132" s="74">
        <f>E133</f>
        <v>485792900</v>
      </c>
      <c r="F132" s="74">
        <f>F133</f>
        <v>499820900</v>
      </c>
    </row>
    <row r="133" spans="1:6" ht="56.25">
      <c r="A133" s="42"/>
      <c r="B133" s="42" t="s">
        <v>164</v>
      </c>
      <c r="C133" s="56">
        <v>5810000590</v>
      </c>
      <c r="D133" s="77">
        <v>600</v>
      </c>
      <c r="E133" s="74">
        <f>'приложение 11'!I302+'приложение 11'!I321</f>
        <v>485792900</v>
      </c>
      <c r="F133" s="74">
        <f>'приложение 11'!M302+'приложение 11'!M321</f>
        <v>499820900</v>
      </c>
    </row>
    <row r="134" spans="1:6" hidden="1">
      <c r="A134" s="42"/>
      <c r="B134" s="42" t="s">
        <v>165</v>
      </c>
      <c r="C134" s="56">
        <v>5810009020</v>
      </c>
      <c r="D134" s="77"/>
      <c r="E134" s="74">
        <f>E135</f>
        <v>0</v>
      </c>
      <c r="F134" s="74">
        <f>F135</f>
        <v>0</v>
      </c>
    </row>
    <row r="135" spans="1:6" ht="56.25" hidden="1">
      <c r="A135" s="42"/>
      <c r="B135" s="42" t="s">
        <v>166</v>
      </c>
      <c r="C135" s="56">
        <v>5810009020</v>
      </c>
      <c r="D135" s="77">
        <v>600</v>
      </c>
      <c r="E135" s="74">
        <f>'приложение 11'!I304+'приложение 11'!I323</f>
        <v>0</v>
      </c>
      <c r="F135" s="74">
        <f>'приложение 11'!M304+'приложение 11'!M323</f>
        <v>0</v>
      </c>
    </row>
    <row r="136" spans="1:6" ht="187.5">
      <c r="A136" s="42"/>
      <c r="B136" s="42" t="s">
        <v>167</v>
      </c>
      <c r="C136" s="56">
        <v>5810060820</v>
      </c>
      <c r="D136" s="77"/>
      <c r="E136" s="74">
        <f>E137</f>
        <v>2676400</v>
      </c>
      <c r="F136" s="74">
        <f>F137</f>
        <v>2782300</v>
      </c>
    </row>
    <row r="137" spans="1:6" ht="56.25">
      <c r="A137" s="42"/>
      <c r="B137" s="42" t="s">
        <v>166</v>
      </c>
      <c r="C137" s="56">
        <v>5810060820</v>
      </c>
      <c r="D137" s="77">
        <v>600</v>
      </c>
      <c r="E137" s="74">
        <f>'приложение 11'!I306+'приложение 11'!I325</f>
        <v>2676400</v>
      </c>
      <c r="F137" s="74">
        <f>'приложение 11'!M306+'приложение 11'!M325</f>
        <v>2782300</v>
      </c>
    </row>
    <row r="138" spans="1:6" ht="112.5">
      <c r="A138" s="42"/>
      <c r="B138" s="42" t="s">
        <v>168</v>
      </c>
      <c r="C138" s="56">
        <v>5810060860</v>
      </c>
      <c r="D138" s="77"/>
      <c r="E138" s="74">
        <f>E139</f>
        <v>2219440000</v>
      </c>
      <c r="F138" s="74">
        <f>F139</f>
        <v>2349351400</v>
      </c>
    </row>
    <row r="139" spans="1:6" ht="56.25">
      <c r="A139" s="42"/>
      <c r="B139" s="42" t="s">
        <v>166</v>
      </c>
      <c r="C139" s="56">
        <v>5810060860</v>
      </c>
      <c r="D139" s="77">
        <v>600</v>
      </c>
      <c r="E139" s="74">
        <f>'приложение 11'!I308+'приложение 11'!I327</f>
        <v>2219440000</v>
      </c>
      <c r="F139" s="74">
        <f>'приложение 11'!M308+'приложение 11'!M327</f>
        <v>2349351400</v>
      </c>
    </row>
    <row r="140" spans="1:6" ht="243.75">
      <c r="A140" s="42"/>
      <c r="B140" s="42" t="s">
        <v>169</v>
      </c>
      <c r="C140" s="56">
        <v>5810062370</v>
      </c>
      <c r="D140" s="77"/>
      <c r="E140" s="74">
        <f>E141</f>
        <v>63745600</v>
      </c>
      <c r="F140" s="74">
        <f>F141</f>
        <v>64709700</v>
      </c>
    </row>
    <row r="141" spans="1:6" ht="56.25">
      <c r="A141" s="42"/>
      <c r="B141" s="42" t="s">
        <v>166</v>
      </c>
      <c r="C141" s="56">
        <v>5810062370</v>
      </c>
      <c r="D141" s="77">
        <v>600</v>
      </c>
      <c r="E141" s="74">
        <f>'приложение 11'!I329</f>
        <v>63745600</v>
      </c>
      <c r="F141" s="74">
        <f>'приложение 11'!M329</f>
        <v>64709700</v>
      </c>
    </row>
    <row r="142" spans="1:6" ht="262.5">
      <c r="A142" s="42"/>
      <c r="B142" s="42" t="s">
        <v>170</v>
      </c>
      <c r="C142" s="56">
        <v>5810062500</v>
      </c>
      <c r="D142" s="77"/>
      <c r="E142" s="74">
        <f>E143</f>
        <v>9284800</v>
      </c>
      <c r="F142" s="74">
        <f>F143</f>
        <v>9506700</v>
      </c>
    </row>
    <row r="143" spans="1:6" ht="56.25">
      <c r="A143" s="42"/>
      <c r="B143" s="42" t="s">
        <v>166</v>
      </c>
      <c r="C143" s="56">
        <v>5810062500</v>
      </c>
      <c r="D143" s="77">
        <v>600</v>
      </c>
      <c r="E143" s="74">
        <f>'приложение 11'!I331</f>
        <v>9284800</v>
      </c>
      <c r="F143" s="74">
        <f>'приложение 11'!M331</f>
        <v>9506700</v>
      </c>
    </row>
    <row r="144" spans="1:6" ht="168.75">
      <c r="A144" s="42"/>
      <c r="B144" s="42" t="s">
        <v>171</v>
      </c>
      <c r="C144" s="56">
        <v>5810063540</v>
      </c>
      <c r="D144" s="77"/>
      <c r="E144" s="74">
        <f>E145</f>
        <v>2961000</v>
      </c>
      <c r="F144" s="74">
        <f>F145</f>
        <v>2974100</v>
      </c>
    </row>
    <row r="145" spans="1:6" ht="56.25">
      <c r="A145" s="42"/>
      <c r="B145" s="42" t="s">
        <v>166</v>
      </c>
      <c r="C145" s="56">
        <v>5810063540</v>
      </c>
      <c r="D145" s="77">
        <v>600</v>
      </c>
      <c r="E145" s="74">
        <f>'приложение 11'!I333</f>
        <v>2961000</v>
      </c>
      <c r="F145" s="74">
        <f>'приложение 11'!M333</f>
        <v>2974100</v>
      </c>
    </row>
    <row r="146" spans="1:6" ht="37.5">
      <c r="A146" s="42"/>
      <c r="B146" s="42" t="s">
        <v>172</v>
      </c>
      <c r="C146" s="56">
        <v>5810100000</v>
      </c>
      <c r="D146" s="77"/>
      <c r="E146" s="74">
        <f>E147+E157+E161+E159+E149+E151+E153+E155+E163+E165</f>
        <v>203456600</v>
      </c>
      <c r="F146" s="74">
        <f>F157+F147+F161+F159+F149+F151+F153+F155+F163+F165</f>
        <v>96864800</v>
      </c>
    </row>
    <row r="147" spans="1:6" ht="37.5">
      <c r="A147" s="42"/>
      <c r="B147" s="42" t="s">
        <v>172</v>
      </c>
      <c r="C147" s="56">
        <v>5810100590</v>
      </c>
      <c r="D147" s="77"/>
      <c r="E147" s="74">
        <f>E148</f>
        <v>11413100</v>
      </c>
      <c r="F147" s="74">
        <f>F148</f>
        <v>11413100</v>
      </c>
    </row>
    <row r="148" spans="1:6" ht="56.25">
      <c r="A148" s="42"/>
      <c r="B148" s="42" t="s">
        <v>166</v>
      </c>
      <c r="C148" s="56">
        <v>5810100590</v>
      </c>
      <c r="D148" s="77">
        <v>600</v>
      </c>
      <c r="E148" s="74">
        <f>'приложение 11'!I336+'приложение 11'!I311</f>
        <v>11413100</v>
      </c>
      <c r="F148" s="74">
        <f>'приложение 11'!M336+'приложение 11'!M311</f>
        <v>11413100</v>
      </c>
    </row>
    <row r="149" spans="1:6" ht="112.5">
      <c r="A149" s="42"/>
      <c r="B149" s="38" t="s">
        <v>173</v>
      </c>
      <c r="C149" s="79">
        <v>5810100591</v>
      </c>
      <c r="D149" s="84"/>
      <c r="E149" s="74">
        <f>E150</f>
        <v>25967700</v>
      </c>
      <c r="F149" s="74">
        <f>F150</f>
        <v>25967700</v>
      </c>
    </row>
    <row r="150" spans="1:6" ht="56.25">
      <c r="A150" s="42"/>
      <c r="B150" s="38" t="s">
        <v>166</v>
      </c>
      <c r="C150" s="79">
        <v>5810100591</v>
      </c>
      <c r="D150" s="84">
        <v>600</v>
      </c>
      <c r="E150" s="74">
        <f>'приложение 11'!I313+'приложение 11'!I338</f>
        <v>25967700</v>
      </c>
      <c r="F150" s="74">
        <f>'приложение 11'!M313+'приложение 11'!M338</f>
        <v>25967700</v>
      </c>
    </row>
    <row r="151" spans="1:6" ht="75">
      <c r="A151" s="42"/>
      <c r="B151" s="38" t="s">
        <v>174</v>
      </c>
      <c r="C151" s="79">
        <v>5810100592</v>
      </c>
      <c r="D151" s="84"/>
      <c r="E151" s="74">
        <f>E152</f>
        <v>16819300</v>
      </c>
      <c r="F151" s="74">
        <f>F152</f>
        <v>16819300</v>
      </c>
    </row>
    <row r="152" spans="1:6" ht="56.25">
      <c r="A152" s="42"/>
      <c r="B152" s="38" t="s">
        <v>166</v>
      </c>
      <c r="C152" s="79">
        <v>5810100592</v>
      </c>
      <c r="D152" s="84">
        <v>600</v>
      </c>
      <c r="E152" s="74">
        <f>'приложение 11'!I340</f>
        <v>16819300</v>
      </c>
      <c r="F152" s="74">
        <f>'приложение 11'!M340</f>
        <v>16819300</v>
      </c>
    </row>
    <row r="153" spans="1:6" ht="75">
      <c r="A153" s="42"/>
      <c r="B153" s="38" t="s">
        <v>175</v>
      </c>
      <c r="C153" s="79">
        <v>5810100593</v>
      </c>
      <c r="D153" s="84"/>
      <c r="E153" s="74">
        <f>E154</f>
        <v>10300</v>
      </c>
      <c r="F153" s="74">
        <f>F154</f>
        <v>10300</v>
      </c>
    </row>
    <row r="154" spans="1:6" ht="56.25">
      <c r="A154" s="42"/>
      <c r="B154" s="38" t="s">
        <v>166</v>
      </c>
      <c r="C154" s="79">
        <v>5810100593</v>
      </c>
      <c r="D154" s="84">
        <v>600</v>
      </c>
      <c r="E154" s="74">
        <f>'приложение 11'!I342</f>
        <v>10300</v>
      </c>
      <c r="F154" s="74">
        <f>'приложение 11'!M342</f>
        <v>10300</v>
      </c>
    </row>
    <row r="155" spans="1:6" ht="150">
      <c r="A155" s="42"/>
      <c r="B155" s="38" t="s">
        <v>176</v>
      </c>
      <c r="C155" s="79">
        <v>5810100594</v>
      </c>
      <c r="D155" s="84"/>
      <c r="E155" s="74">
        <f>E156</f>
        <v>746600</v>
      </c>
      <c r="F155" s="74">
        <f>F156</f>
        <v>746600</v>
      </c>
    </row>
    <row r="156" spans="1:6" ht="56.25">
      <c r="A156" s="42"/>
      <c r="B156" s="38" t="s">
        <v>166</v>
      </c>
      <c r="C156" s="79">
        <v>5810100594</v>
      </c>
      <c r="D156" s="84">
        <v>600</v>
      </c>
      <c r="E156" s="74">
        <f>'приложение 11'!I344</f>
        <v>746600</v>
      </c>
      <c r="F156" s="74">
        <f>'приложение 11'!M344</f>
        <v>746600</v>
      </c>
    </row>
    <row r="157" spans="1:6" ht="93.75" hidden="1">
      <c r="A157" s="42"/>
      <c r="B157" s="42" t="s">
        <v>177</v>
      </c>
      <c r="C157" s="56" t="s">
        <v>178</v>
      </c>
      <c r="D157" s="77"/>
      <c r="E157" s="74">
        <f>E158</f>
        <v>0</v>
      </c>
      <c r="F157" s="74">
        <f>F158</f>
        <v>0</v>
      </c>
    </row>
    <row r="158" spans="1:6" ht="56.25" hidden="1">
      <c r="A158" s="42"/>
      <c r="B158" s="42" t="s">
        <v>166</v>
      </c>
      <c r="C158" s="56" t="s">
        <v>178</v>
      </c>
      <c r="D158" s="77">
        <v>600</v>
      </c>
      <c r="E158" s="74">
        <f>'приложение 11'!I346</f>
        <v>0</v>
      </c>
      <c r="F158" s="74">
        <f>'приложение 11'!M346</f>
        <v>0</v>
      </c>
    </row>
    <row r="159" spans="1:6" ht="168.75">
      <c r="A159" s="42"/>
      <c r="B159" s="38" t="s">
        <v>179</v>
      </c>
      <c r="C159" s="79" t="s">
        <v>180</v>
      </c>
      <c r="D159" s="84"/>
      <c r="E159" s="74">
        <f>E160</f>
        <v>111549300</v>
      </c>
      <c r="F159" s="74">
        <f>F160</f>
        <v>3745400</v>
      </c>
    </row>
    <row r="160" spans="1:6" ht="56.25">
      <c r="A160" s="42"/>
      <c r="B160" s="38" t="s">
        <v>166</v>
      </c>
      <c r="C160" s="79" t="s">
        <v>180</v>
      </c>
      <c r="D160" s="84">
        <v>600</v>
      </c>
      <c r="E160" s="74">
        <f>'приложение 11'!I348</f>
        <v>111549300</v>
      </c>
      <c r="F160" s="74">
        <f>'приложение 11'!M348</f>
        <v>3745400</v>
      </c>
    </row>
    <row r="161" spans="1:6" ht="75">
      <c r="A161" s="42"/>
      <c r="B161" s="42" t="s">
        <v>181</v>
      </c>
      <c r="C161" s="56" t="s">
        <v>182</v>
      </c>
      <c r="D161" s="77"/>
      <c r="E161" s="74">
        <f>E162</f>
        <v>16526500</v>
      </c>
      <c r="F161" s="74">
        <f>F162</f>
        <v>17738600</v>
      </c>
    </row>
    <row r="162" spans="1:6" ht="56.25">
      <c r="A162" s="42"/>
      <c r="B162" s="42" t="s">
        <v>166</v>
      </c>
      <c r="C162" s="56" t="s">
        <v>182</v>
      </c>
      <c r="D162" s="77">
        <v>600</v>
      </c>
      <c r="E162" s="74">
        <f>'приложение 11'!I350</f>
        <v>16526500</v>
      </c>
      <c r="F162" s="74">
        <f>'приложение 11'!M350</f>
        <v>17738600</v>
      </c>
    </row>
    <row r="163" spans="1:6" ht="168.75">
      <c r="A163" s="42"/>
      <c r="B163" s="38" t="s">
        <v>179</v>
      </c>
      <c r="C163" s="79" t="s">
        <v>183</v>
      </c>
      <c r="D163" s="84"/>
      <c r="E163" s="74">
        <f>E164</f>
        <v>15838700</v>
      </c>
      <c r="F163" s="74">
        <f>F164</f>
        <v>15838700</v>
      </c>
    </row>
    <row r="164" spans="1:6" ht="56.25">
      <c r="A164" s="42"/>
      <c r="B164" s="38" t="s">
        <v>166</v>
      </c>
      <c r="C164" s="79" t="s">
        <v>183</v>
      </c>
      <c r="D164" s="84">
        <v>600</v>
      </c>
      <c r="E164" s="74">
        <f>'приложение 11'!I352</f>
        <v>15838700</v>
      </c>
      <c r="F164" s="74">
        <f>'приложение 11'!M352</f>
        <v>15838700</v>
      </c>
    </row>
    <row r="165" spans="1:6" ht="75">
      <c r="A165" s="42"/>
      <c r="B165" s="38" t="s">
        <v>181</v>
      </c>
      <c r="C165" s="79" t="s">
        <v>184</v>
      </c>
      <c r="D165" s="84"/>
      <c r="E165" s="74">
        <f>E166</f>
        <v>4585100</v>
      </c>
      <c r="F165" s="74">
        <f>F166</f>
        <v>4585100</v>
      </c>
    </row>
    <row r="166" spans="1:6" ht="56.25">
      <c r="A166" s="42"/>
      <c r="B166" s="38" t="s">
        <v>166</v>
      </c>
      <c r="C166" s="79" t="s">
        <v>184</v>
      </c>
      <c r="D166" s="84">
        <v>600</v>
      </c>
      <c r="E166" s="74">
        <f>'приложение 11'!I354</f>
        <v>4585100</v>
      </c>
      <c r="F166" s="74">
        <f>'приложение 11'!M354</f>
        <v>4585100</v>
      </c>
    </row>
    <row r="167" spans="1:6" ht="37.5">
      <c r="A167" s="42"/>
      <c r="B167" s="42" t="s">
        <v>185</v>
      </c>
      <c r="C167" s="56" t="s">
        <v>186</v>
      </c>
      <c r="D167" s="77"/>
      <c r="E167" s="74">
        <f>E168</f>
        <v>107633800</v>
      </c>
      <c r="F167" s="74">
        <f>F168</f>
        <v>0</v>
      </c>
    </row>
    <row r="168" spans="1:6" ht="93.75">
      <c r="A168" s="42"/>
      <c r="B168" s="42" t="s">
        <v>187</v>
      </c>
      <c r="C168" s="56" t="s">
        <v>188</v>
      </c>
      <c r="D168" s="77"/>
      <c r="E168" s="74">
        <f>E169</f>
        <v>107633800</v>
      </c>
      <c r="F168" s="74">
        <f>F169</f>
        <v>0</v>
      </c>
    </row>
    <row r="169" spans="1:6" ht="56.25">
      <c r="A169" s="42"/>
      <c r="B169" s="42" t="s">
        <v>166</v>
      </c>
      <c r="C169" s="56" t="s">
        <v>188</v>
      </c>
      <c r="D169" s="77">
        <v>600</v>
      </c>
      <c r="E169" s="74">
        <f>'приложение 11'!I355</f>
        <v>107633800</v>
      </c>
      <c r="F169" s="74">
        <f>'приложение 11'!M355</f>
        <v>0</v>
      </c>
    </row>
    <row r="170" spans="1:6">
      <c r="A170" s="42"/>
      <c r="B170" s="42" t="s">
        <v>189</v>
      </c>
      <c r="C170" s="79" t="s">
        <v>190</v>
      </c>
      <c r="D170" s="77"/>
      <c r="E170" s="74">
        <f>E173+E175+E171</f>
        <v>107633800</v>
      </c>
      <c r="F170" s="74">
        <f>F173+F175+F171</f>
        <v>0</v>
      </c>
    </row>
    <row r="171" spans="1:6" ht="225" hidden="1">
      <c r="A171" s="42"/>
      <c r="B171" s="35" t="s">
        <v>191</v>
      </c>
      <c r="C171" s="79" t="s">
        <v>192</v>
      </c>
      <c r="D171" s="77"/>
      <c r="E171" s="74">
        <f>E172</f>
        <v>0</v>
      </c>
      <c r="F171" s="74">
        <f>F172</f>
        <v>0</v>
      </c>
    </row>
    <row r="172" spans="1:6" ht="56.25" hidden="1">
      <c r="A172" s="42"/>
      <c r="B172" s="38" t="s">
        <v>166</v>
      </c>
      <c r="C172" s="79" t="s">
        <v>192</v>
      </c>
      <c r="D172" s="77">
        <v>600</v>
      </c>
      <c r="E172" s="74">
        <f>'приложение 11'!I396</f>
        <v>0</v>
      </c>
      <c r="F172" s="74">
        <f>'приложение 11'!M396</f>
        <v>0</v>
      </c>
    </row>
    <row r="173" spans="1:6" ht="93.75">
      <c r="A173" s="42"/>
      <c r="B173" s="38" t="s">
        <v>187</v>
      </c>
      <c r="C173" s="79" t="s">
        <v>193</v>
      </c>
      <c r="D173" s="84"/>
      <c r="E173" s="74">
        <f>E174</f>
        <v>8280800</v>
      </c>
      <c r="F173" s="74">
        <f>F174</f>
        <v>0</v>
      </c>
    </row>
    <row r="174" spans="1:6" ht="56.25">
      <c r="A174" s="42"/>
      <c r="B174" s="38" t="s">
        <v>166</v>
      </c>
      <c r="C174" s="79" t="s">
        <v>193</v>
      </c>
      <c r="D174" s="84">
        <v>600</v>
      </c>
      <c r="E174" s="74">
        <f>'приложение 11'!I357</f>
        <v>8280800</v>
      </c>
      <c r="F174" s="74">
        <f>'приложение 11'!M356</f>
        <v>0</v>
      </c>
    </row>
    <row r="175" spans="1:6" ht="281.25">
      <c r="A175" s="42"/>
      <c r="B175" s="38" t="s">
        <v>194</v>
      </c>
      <c r="C175" s="79" t="s">
        <v>195</v>
      </c>
      <c r="D175" s="84"/>
      <c r="E175" s="74">
        <f>E176</f>
        <v>99353000</v>
      </c>
      <c r="F175" s="74">
        <f>F176</f>
        <v>0</v>
      </c>
    </row>
    <row r="176" spans="1:6" ht="56.25">
      <c r="A176" s="42"/>
      <c r="B176" s="38" t="s">
        <v>166</v>
      </c>
      <c r="C176" s="79" t="s">
        <v>195</v>
      </c>
      <c r="D176" s="84">
        <v>600</v>
      </c>
      <c r="E176" s="74">
        <f>'приложение 11'!I359</f>
        <v>99353000</v>
      </c>
      <c r="F176" s="74">
        <f>'приложение 11'!M359</f>
        <v>0</v>
      </c>
    </row>
    <row r="177" spans="1:6">
      <c r="A177" s="42"/>
      <c r="B177" s="42" t="s">
        <v>196</v>
      </c>
      <c r="C177" s="56">
        <v>5820000000</v>
      </c>
      <c r="D177" s="77"/>
      <c r="E177" s="74">
        <f>E178+E186+E184+E188+E181</f>
        <v>353337100</v>
      </c>
      <c r="F177" s="74">
        <f>F178+F186+F184+F188+F181</f>
        <v>349063200</v>
      </c>
    </row>
    <row r="178" spans="1:6" ht="37.5">
      <c r="A178" s="42"/>
      <c r="B178" s="75" t="s">
        <v>130</v>
      </c>
      <c r="C178" s="56">
        <v>5820000590</v>
      </c>
      <c r="D178" s="77"/>
      <c r="E178" s="74">
        <f>E179+E180</f>
        <v>310277600</v>
      </c>
      <c r="F178" s="74">
        <f>F179+F180</f>
        <v>306440100</v>
      </c>
    </row>
    <row r="179" spans="1:6" ht="56.25">
      <c r="A179" s="42"/>
      <c r="B179" s="42" t="s">
        <v>166</v>
      </c>
      <c r="C179" s="56">
        <v>5820000590</v>
      </c>
      <c r="D179" s="77">
        <v>600</v>
      </c>
      <c r="E179" s="74">
        <f>'приложение 11'!I367+'приложение 11'!I452+'приложение 11'!I430</f>
        <v>310277600</v>
      </c>
      <c r="F179" s="74">
        <f>'приложение 11'!M367+'приложение 11'!M452+'приложение 11'!M430</f>
        <v>306440100</v>
      </c>
    </row>
    <row r="180" spans="1:6" hidden="1">
      <c r="A180" s="42"/>
      <c r="B180" s="42" t="s">
        <v>106</v>
      </c>
      <c r="C180" s="56">
        <v>5820000590</v>
      </c>
      <c r="D180" s="77">
        <v>800</v>
      </c>
      <c r="E180" s="74">
        <f>'приложение 11'!I368</f>
        <v>0</v>
      </c>
      <c r="F180" s="74">
        <f>'приложение 11'!M368</f>
        <v>0</v>
      </c>
    </row>
    <row r="181" spans="1:6" ht="37.5">
      <c r="A181" s="42"/>
      <c r="B181" s="38" t="s">
        <v>197</v>
      </c>
      <c r="C181" s="79">
        <v>5820010660</v>
      </c>
      <c r="D181" s="77"/>
      <c r="E181" s="74">
        <f>E182+E183</f>
        <v>29498400</v>
      </c>
      <c r="F181" s="74">
        <f>F182+F183</f>
        <v>29056200</v>
      </c>
    </row>
    <row r="182" spans="1:6" ht="56.25">
      <c r="A182" s="42"/>
      <c r="B182" s="38" t="s">
        <v>166</v>
      </c>
      <c r="C182" s="79">
        <v>5820010660</v>
      </c>
      <c r="D182" s="84">
        <v>600</v>
      </c>
      <c r="E182" s="74">
        <f>'приложение 11'!I370</f>
        <v>12671200</v>
      </c>
      <c r="F182" s="74">
        <f>'приложение 11'!M370</f>
        <v>12481200</v>
      </c>
    </row>
    <row r="183" spans="1:6">
      <c r="A183" s="42"/>
      <c r="B183" s="38" t="s">
        <v>106</v>
      </c>
      <c r="C183" s="79">
        <v>5820010660</v>
      </c>
      <c r="D183" s="84">
        <v>800</v>
      </c>
      <c r="E183" s="74">
        <f>'приложение 11'!I371+'приложение 11'!I432</f>
        <v>16827200</v>
      </c>
      <c r="F183" s="74">
        <f>'приложение 11'!M371+'приложение 11'!M432</f>
        <v>16575000</v>
      </c>
    </row>
    <row r="184" spans="1:6" ht="187.5">
      <c r="A184" s="42"/>
      <c r="B184" s="42" t="s">
        <v>198</v>
      </c>
      <c r="C184" s="56">
        <v>5820060740</v>
      </c>
      <c r="D184" s="73"/>
      <c r="E184" s="74">
        <f>E185</f>
        <v>187500</v>
      </c>
      <c r="F184" s="74">
        <f>F185</f>
        <v>187500</v>
      </c>
    </row>
    <row r="185" spans="1:6" ht="56.25">
      <c r="A185" s="42"/>
      <c r="B185" s="42" t="s">
        <v>166</v>
      </c>
      <c r="C185" s="56">
        <v>5820060740</v>
      </c>
      <c r="D185" s="73" t="s">
        <v>199</v>
      </c>
      <c r="E185" s="74">
        <f>'приложение 11'!I373+'приложение 11'!I434</f>
        <v>187500</v>
      </c>
      <c r="F185" s="74">
        <f>'приложение 11'!M373+'приложение 11'!M434</f>
        <v>187500</v>
      </c>
    </row>
    <row r="186" spans="1:6" ht="187.5">
      <c r="A186" s="42"/>
      <c r="B186" s="42" t="s">
        <v>167</v>
      </c>
      <c r="C186" s="56">
        <v>5820060820</v>
      </c>
      <c r="D186" s="77"/>
      <c r="E186" s="74">
        <f>E187</f>
        <v>143000</v>
      </c>
      <c r="F186" s="74">
        <f>F187</f>
        <v>148800</v>
      </c>
    </row>
    <row r="187" spans="1:6" ht="56.25">
      <c r="A187" s="42"/>
      <c r="B187" s="42" t="s">
        <v>166</v>
      </c>
      <c r="C187" s="56">
        <v>5820060820</v>
      </c>
      <c r="D187" s="77">
        <v>600</v>
      </c>
      <c r="E187" s="74">
        <f>'приложение 11'!I454</f>
        <v>143000</v>
      </c>
      <c r="F187" s="74">
        <f>'приложение 11'!M454</f>
        <v>148800</v>
      </c>
    </row>
    <row r="188" spans="1:6" ht="131.25">
      <c r="A188" s="42"/>
      <c r="B188" s="42" t="s">
        <v>200</v>
      </c>
      <c r="C188" s="56">
        <v>5820100000</v>
      </c>
      <c r="D188" s="77"/>
      <c r="E188" s="74">
        <f>E189+E191</f>
        <v>13230600</v>
      </c>
      <c r="F188" s="74">
        <f>F189+F191</f>
        <v>13230600</v>
      </c>
    </row>
    <row r="189" spans="1:6" ht="37.5">
      <c r="A189" s="42"/>
      <c r="B189" s="42" t="s">
        <v>172</v>
      </c>
      <c r="C189" s="56">
        <v>5820100590</v>
      </c>
      <c r="D189" s="77"/>
      <c r="E189" s="74">
        <f>E190</f>
        <v>11537300</v>
      </c>
      <c r="F189" s="74">
        <f>F190</f>
        <v>11537300</v>
      </c>
    </row>
    <row r="190" spans="1:6" ht="56.25">
      <c r="A190" s="42"/>
      <c r="B190" s="42" t="s">
        <v>166</v>
      </c>
      <c r="C190" s="56">
        <v>5820100590</v>
      </c>
      <c r="D190" s="77">
        <v>600</v>
      </c>
      <c r="E190" s="74">
        <f>'приложение 11'!I376+'приложение 11'!I437</f>
        <v>11537300</v>
      </c>
      <c r="F190" s="74">
        <f>'приложение 11'!M376+'приложение 11'!M437</f>
        <v>11537300</v>
      </c>
    </row>
    <row r="191" spans="1:6" ht="112.5">
      <c r="A191" s="42"/>
      <c r="B191" s="38" t="s">
        <v>173</v>
      </c>
      <c r="C191" s="79">
        <v>5820100591</v>
      </c>
      <c r="D191" s="84"/>
      <c r="E191" s="74">
        <f>E192</f>
        <v>1693300</v>
      </c>
      <c r="F191" s="74">
        <f>F192</f>
        <v>1693300</v>
      </c>
    </row>
    <row r="192" spans="1:6" ht="56.25">
      <c r="A192" s="42"/>
      <c r="B192" s="38" t="s">
        <v>166</v>
      </c>
      <c r="C192" s="79">
        <v>5820100591</v>
      </c>
      <c r="D192" s="84">
        <v>600</v>
      </c>
      <c r="E192" s="74">
        <f>'приложение 11'!I378+'приложение 11'!I439</f>
        <v>1693300</v>
      </c>
      <c r="F192" s="74">
        <f>'приложение 11'!M378+'приложение 11'!M439</f>
        <v>1693300</v>
      </c>
    </row>
    <row r="193" spans="1:6">
      <c r="A193" s="42"/>
      <c r="B193" s="42" t="s">
        <v>201</v>
      </c>
      <c r="C193" s="56">
        <v>5830000000</v>
      </c>
      <c r="D193" s="77"/>
      <c r="E193" s="74">
        <f>E194+E196+E201+E199</f>
        <v>18719900</v>
      </c>
      <c r="F193" s="74">
        <f>F194+F196+F201+F199</f>
        <v>18694600</v>
      </c>
    </row>
    <row r="194" spans="1:6" ht="37.5">
      <c r="A194" s="42"/>
      <c r="B194" s="42" t="s">
        <v>130</v>
      </c>
      <c r="C194" s="56">
        <v>5830000590</v>
      </c>
      <c r="D194" s="77"/>
      <c r="E194" s="74">
        <f>E195</f>
        <v>5634000</v>
      </c>
      <c r="F194" s="74">
        <f>F195</f>
        <v>5608700</v>
      </c>
    </row>
    <row r="195" spans="1:6" ht="56.25">
      <c r="A195" s="42"/>
      <c r="B195" s="42" t="s">
        <v>166</v>
      </c>
      <c r="C195" s="56">
        <v>5830000590</v>
      </c>
      <c r="D195" s="77">
        <v>600</v>
      </c>
      <c r="E195" s="74">
        <f>'приложение 11'!I399</f>
        <v>5634000</v>
      </c>
      <c r="F195" s="74">
        <f>'приложение 11'!M398</f>
        <v>5608700</v>
      </c>
    </row>
    <row r="196" spans="1:6" ht="131.25">
      <c r="A196" s="42"/>
      <c r="B196" s="44" t="s">
        <v>202</v>
      </c>
      <c r="C196" s="79">
        <v>5830060710</v>
      </c>
      <c r="D196" s="84"/>
      <c r="E196" s="74">
        <f>E197+E198</f>
        <v>13085900</v>
      </c>
      <c r="F196" s="74">
        <f>F197+F198</f>
        <v>13085900</v>
      </c>
    </row>
    <row r="197" spans="1:6" ht="56.25">
      <c r="A197" s="42"/>
      <c r="B197" s="38" t="s">
        <v>103</v>
      </c>
      <c r="C197" s="79">
        <v>5830060710</v>
      </c>
      <c r="D197" s="84">
        <v>200</v>
      </c>
      <c r="E197" s="74">
        <f>'приложение 11'!I423</f>
        <v>193300</v>
      </c>
      <c r="F197" s="74">
        <f>'приложение 11'!M423</f>
        <v>193300</v>
      </c>
    </row>
    <row r="198" spans="1:6" ht="37.5">
      <c r="A198" s="42"/>
      <c r="B198" s="38" t="s">
        <v>142</v>
      </c>
      <c r="C198" s="79">
        <v>5830060710</v>
      </c>
      <c r="D198" s="84">
        <v>300</v>
      </c>
      <c r="E198" s="74">
        <f>'приложение 11'!I424</f>
        <v>12892600</v>
      </c>
      <c r="F198" s="74">
        <f>'приложение 11'!M424</f>
        <v>12892600</v>
      </c>
    </row>
    <row r="199" spans="1:6" ht="93.75" hidden="1">
      <c r="A199" s="42"/>
      <c r="B199" s="38" t="s">
        <v>203</v>
      </c>
      <c r="C199" s="79" t="s">
        <v>204</v>
      </c>
      <c r="D199" s="84"/>
      <c r="E199" s="74">
        <f>E200</f>
        <v>0</v>
      </c>
      <c r="F199" s="74">
        <f>F200</f>
        <v>0</v>
      </c>
    </row>
    <row r="200" spans="1:6" ht="56.25" hidden="1">
      <c r="A200" s="42"/>
      <c r="B200" s="38" t="s">
        <v>166</v>
      </c>
      <c r="C200" s="79" t="s">
        <v>204</v>
      </c>
      <c r="D200" s="84">
        <v>600</v>
      </c>
      <c r="E200" s="74">
        <f>'приложение 11'!I401</f>
        <v>0</v>
      </c>
      <c r="F200" s="74">
        <f>'приложение 11'!M401</f>
        <v>0</v>
      </c>
    </row>
    <row r="201" spans="1:6" ht="37.5" hidden="1">
      <c r="A201" s="42"/>
      <c r="B201" s="38" t="s">
        <v>205</v>
      </c>
      <c r="C201" s="79">
        <v>5830100000</v>
      </c>
      <c r="D201" s="84"/>
      <c r="E201" s="74">
        <f>E202</f>
        <v>0</v>
      </c>
      <c r="F201" s="74">
        <f>F202</f>
        <v>0</v>
      </c>
    </row>
    <row r="202" spans="1:6" ht="37.5" hidden="1">
      <c r="A202" s="42"/>
      <c r="B202" s="38" t="s">
        <v>130</v>
      </c>
      <c r="C202" s="79">
        <v>5830100590</v>
      </c>
      <c r="D202" s="84"/>
      <c r="E202" s="74">
        <f>E203</f>
        <v>0</v>
      </c>
      <c r="F202" s="74">
        <f>F203</f>
        <v>0</v>
      </c>
    </row>
    <row r="203" spans="1:6" ht="37.5" hidden="1">
      <c r="A203" s="42"/>
      <c r="B203" s="38" t="s">
        <v>142</v>
      </c>
      <c r="C203" s="79">
        <v>5830100590</v>
      </c>
      <c r="D203" s="84">
        <v>300</v>
      </c>
      <c r="E203" s="74">
        <f>'приложение 11'!I404</f>
        <v>0</v>
      </c>
      <c r="F203" s="74">
        <f>'приложение 11'!M404</f>
        <v>0</v>
      </c>
    </row>
    <row r="204" spans="1:6" s="69" customFormat="1" ht="93.75">
      <c r="A204" s="65" t="s">
        <v>73</v>
      </c>
      <c r="B204" s="87" t="s">
        <v>206</v>
      </c>
      <c r="C204" s="70">
        <v>5900000000</v>
      </c>
      <c r="D204" s="83"/>
      <c r="E204" s="72">
        <f>E205+E208</f>
        <v>69138100</v>
      </c>
      <c r="F204" s="72">
        <f>F205+F208</f>
        <v>65850300</v>
      </c>
    </row>
    <row r="205" spans="1:6">
      <c r="A205" s="42"/>
      <c r="B205" s="42" t="s">
        <v>207</v>
      </c>
      <c r="C205" s="56">
        <v>5920000000</v>
      </c>
      <c r="D205" s="77"/>
      <c r="E205" s="74">
        <f>E206</f>
        <v>49126100</v>
      </c>
      <c r="F205" s="74">
        <f>F206</f>
        <v>46636300</v>
      </c>
    </row>
    <row r="206" spans="1:6" ht="37.5">
      <c r="A206" s="42"/>
      <c r="B206" s="75" t="s">
        <v>130</v>
      </c>
      <c r="C206" s="56">
        <v>5920000590</v>
      </c>
      <c r="D206" s="77"/>
      <c r="E206" s="74">
        <f>E207</f>
        <v>49126100</v>
      </c>
      <c r="F206" s="74">
        <f>F207</f>
        <v>46636300</v>
      </c>
    </row>
    <row r="207" spans="1:6" ht="56.25">
      <c r="A207" s="42"/>
      <c r="B207" s="42" t="s">
        <v>166</v>
      </c>
      <c r="C207" s="56">
        <v>5920000590</v>
      </c>
      <c r="D207" s="77">
        <v>600</v>
      </c>
      <c r="E207" s="74">
        <f>'приложение 11'!I465</f>
        <v>49126100</v>
      </c>
      <c r="F207" s="74">
        <f>'приложение 11'!M465</f>
        <v>46636300</v>
      </c>
    </row>
    <row r="208" spans="1:6" ht="37.5">
      <c r="A208" s="42"/>
      <c r="B208" s="42" t="s">
        <v>208</v>
      </c>
      <c r="C208" s="56">
        <v>5930000000</v>
      </c>
      <c r="D208" s="77"/>
      <c r="E208" s="74">
        <f>E209+E211</f>
        <v>20012000</v>
      </c>
      <c r="F208" s="74">
        <f>F209+F211</f>
        <v>19214000</v>
      </c>
    </row>
    <row r="209" spans="1:6" ht="37.5">
      <c r="A209" s="42"/>
      <c r="B209" s="75" t="s">
        <v>130</v>
      </c>
      <c r="C209" s="56">
        <v>5930000590</v>
      </c>
      <c r="D209" s="77"/>
      <c r="E209" s="74">
        <f>E210</f>
        <v>19492200</v>
      </c>
      <c r="F209" s="74">
        <f>F210</f>
        <v>19214000</v>
      </c>
    </row>
    <row r="210" spans="1:6" ht="56.25">
      <c r="A210" s="42"/>
      <c r="B210" s="42" t="s">
        <v>166</v>
      </c>
      <c r="C210" s="56">
        <v>5930000590</v>
      </c>
      <c r="D210" s="77">
        <v>600</v>
      </c>
      <c r="E210" s="74">
        <f>'приложение 11'!I468</f>
        <v>19492200</v>
      </c>
      <c r="F210" s="74">
        <f>'приложение 11'!M468</f>
        <v>19214000</v>
      </c>
    </row>
    <row r="211" spans="1:6">
      <c r="A211" s="42"/>
      <c r="B211" s="42" t="s">
        <v>209</v>
      </c>
      <c r="C211" s="56" t="s">
        <v>210</v>
      </c>
      <c r="D211" s="77"/>
      <c r="E211" s="74">
        <f>E212</f>
        <v>519800</v>
      </c>
      <c r="F211" s="74">
        <f>F212</f>
        <v>0</v>
      </c>
    </row>
    <row r="212" spans="1:6" ht="56.25">
      <c r="A212" s="42"/>
      <c r="B212" s="42" t="s">
        <v>164</v>
      </c>
      <c r="C212" s="56" t="s">
        <v>210</v>
      </c>
      <c r="D212" s="77">
        <v>600</v>
      </c>
      <c r="E212" s="74">
        <f>'приложение 11'!I470</f>
        <v>519800</v>
      </c>
      <c r="F212" s="74">
        <f>'приложение 11'!M470</f>
        <v>0</v>
      </c>
    </row>
    <row r="213" spans="1:6" s="69" customFormat="1" ht="56.25">
      <c r="A213" s="65" t="s">
        <v>80</v>
      </c>
      <c r="B213" s="29" t="s">
        <v>211</v>
      </c>
      <c r="C213" s="85">
        <v>600000000</v>
      </c>
      <c r="D213" s="86"/>
      <c r="E213" s="72">
        <f>E214</f>
        <v>7130800</v>
      </c>
      <c r="F213" s="72">
        <f>F214</f>
        <v>7130800</v>
      </c>
    </row>
    <row r="214" spans="1:6" ht="37.5">
      <c r="A214" s="42"/>
      <c r="B214" s="38" t="s">
        <v>212</v>
      </c>
      <c r="C214" s="79">
        <v>6010000000</v>
      </c>
      <c r="D214" s="80"/>
      <c r="E214" s="74">
        <f>E217+E215</f>
        <v>7130800</v>
      </c>
      <c r="F214" s="74">
        <f>F217+F215</f>
        <v>7130800</v>
      </c>
    </row>
    <row r="215" spans="1:6" ht="37.5" hidden="1">
      <c r="A215" s="42"/>
      <c r="B215" s="38" t="s">
        <v>213</v>
      </c>
      <c r="C215" s="79">
        <v>6010010680</v>
      </c>
      <c r="D215" s="80"/>
      <c r="E215" s="74">
        <f>E216</f>
        <v>0</v>
      </c>
      <c r="F215" s="74">
        <f>F216</f>
        <v>0</v>
      </c>
    </row>
    <row r="216" spans="1:6" ht="37.5" hidden="1">
      <c r="A216" s="42"/>
      <c r="B216" s="38" t="s">
        <v>142</v>
      </c>
      <c r="C216" s="79">
        <v>6010010680</v>
      </c>
      <c r="D216" s="80" t="s">
        <v>143</v>
      </c>
      <c r="E216" s="74">
        <f>'приложение 11'!I204</f>
        <v>0</v>
      </c>
      <c r="F216" s="74">
        <f>'приложение 11'!M204</f>
        <v>0</v>
      </c>
    </row>
    <row r="217" spans="1:6" ht="37.5">
      <c r="A217" s="42"/>
      <c r="B217" s="38" t="s">
        <v>214</v>
      </c>
      <c r="C217" s="79" t="s">
        <v>215</v>
      </c>
      <c r="D217" s="80"/>
      <c r="E217" s="74">
        <f>E218</f>
        <v>7130800</v>
      </c>
      <c r="F217" s="74">
        <f>F218</f>
        <v>7130800</v>
      </c>
    </row>
    <row r="218" spans="1:6" ht="37.5">
      <c r="A218" s="42"/>
      <c r="B218" s="38" t="s">
        <v>142</v>
      </c>
      <c r="C218" s="79" t="s">
        <v>215</v>
      </c>
      <c r="D218" s="80" t="s">
        <v>143</v>
      </c>
      <c r="E218" s="74">
        <f>'приложение 11'!I206</f>
        <v>7130800</v>
      </c>
      <c r="F218" s="74">
        <f>'приложение 11'!M206</f>
        <v>7130800</v>
      </c>
    </row>
    <row r="219" spans="1:6" s="69" customFormat="1" ht="37.5">
      <c r="A219" s="65" t="s">
        <v>216</v>
      </c>
      <c r="B219" s="65" t="s">
        <v>217</v>
      </c>
      <c r="C219" s="70">
        <v>6100000000</v>
      </c>
      <c r="D219" s="81"/>
      <c r="E219" s="72">
        <f>E220</f>
        <v>146514100</v>
      </c>
      <c r="F219" s="72">
        <f>F220</f>
        <v>144759800</v>
      </c>
    </row>
    <row r="220" spans="1:6" ht="37.5">
      <c r="A220" s="42"/>
      <c r="B220" s="38" t="s">
        <v>218</v>
      </c>
      <c r="C220" s="79">
        <v>6110000000</v>
      </c>
      <c r="D220" s="80"/>
      <c r="E220" s="74">
        <f>E230+E221+E225+E227+E223</f>
        <v>146514100</v>
      </c>
      <c r="F220" s="74">
        <f>F230+F221+F225+F227+F223</f>
        <v>144759800</v>
      </c>
    </row>
    <row r="221" spans="1:6" ht="37.5">
      <c r="A221" s="42"/>
      <c r="B221" s="44" t="s">
        <v>130</v>
      </c>
      <c r="C221" s="79">
        <v>6110000590</v>
      </c>
      <c r="D221" s="80"/>
      <c r="E221" s="74">
        <f>E222</f>
        <v>142150600</v>
      </c>
      <c r="F221" s="74">
        <f>F222</f>
        <v>140426800</v>
      </c>
    </row>
    <row r="222" spans="1:6" ht="56.25">
      <c r="A222" s="42"/>
      <c r="B222" s="44" t="s">
        <v>164</v>
      </c>
      <c r="C222" s="79">
        <v>6110000590</v>
      </c>
      <c r="D222" s="80" t="s">
        <v>199</v>
      </c>
      <c r="E222" s="74">
        <f>'приложение 11'!I515</f>
        <v>142150600</v>
      </c>
      <c r="F222" s="74">
        <f>'приложение 11'!M515</f>
        <v>140426800</v>
      </c>
    </row>
    <row r="223" spans="1:6" ht="187.5">
      <c r="A223" s="42"/>
      <c r="B223" s="38" t="s">
        <v>167</v>
      </c>
      <c r="C223" s="79">
        <v>6110060820</v>
      </c>
      <c r="D223" s="80"/>
      <c r="E223" s="74">
        <f>E224</f>
        <v>31300</v>
      </c>
      <c r="F223" s="74">
        <f>F224</f>
        <v>32600</v>
      </c>
    </row>
    <row r="224" spans="1:6" ht="56.25">
      <c r="A224" s="42"/>
      <c r="B224" s="38" t="s">
        <v>166</v>
      </c>
      <c r="C224" s="79">
        <v>6110060820</v>
      </c>
      <c r="D224" s="80" t="s">
        <v>199</v>
      </c>
      <c r="E224" s="74">
        <f>'приложение 11'!I510</f>
        <v>31300</v>
      </c>
      <c r="F224" s="74">
        <f>'приложение 11'!M510</f>
        <v>32600</v>
      </c>
    </row>
    <row r="225" spans="1:6" ht="56.25">
      <c r="A225" s="42"/>
      <c r="B225" s="44" t="s">
        <v>219</v>
      </c>
      <c r="C225" s="79" t="s">
        <v>220</v>
      </c>
      <c r="D225" s="80"/>
      <c r="E225" s="74">
        <f>E226</f>
        <v>1611800</v>
      </c>
      <c r="F225" s="74">
        <f>F226</f>
        <v>1611800</v>
      </c>
    </row>
    <row r="226" spans="1:6" ht="56.25">
      <c r="A226" s="42"/>
      <c r="B226" s="44" t="s">
        <v>164</v>
      </c>
      <c r="C226" s="79" t="s">
        <v>220</v>
      </c>
      <c r="D226" s="80" t="s">
        <v>199</v>
      </c>
      <c r="E226" s="74">
        <f>'приложение 11'!I517</f>
        <v>1611800</v>
      </c>
      <c r="F226" s="74">
        <f>'приложение 11'!M517</f>
        <v>1611800</v>
      </c>
    </row>
    <row r="227" spans="1:6" ht="56.25">
      <c r="A227" s="42"/>
      <c r="B227" s="44" t="s">
        <v>221</v>
      </c>
      <c r="C227" s="79">
        <v>6110100000</v>
      </c>
      <c r="D227" s="80"/>
      <c r="E227" s="74">
        <f>E228</f>
        <v>600000</v>
      </c>
      <c r="F227" s="74">
        <f>F228</f>
        <v>600000</v>
      </c>
    </row>
    <row r="228" spans="1:6" ht="37.5">
      <c r="A228" s="42"/>
      <c r="B228" s="44" t="s">
        <v>130</v>
      </c>
      <c r="C228" s="79">
        <v>6110100590</v>
      </c>
      <c r="D228" s="80"/>
      <c r="E228" s="74">
        <f>E229</f>
        <v>600000</v>
      </c>
      <c r="F228" s="74">
        <f>F229</f>
        <v>600000</v>
      </c>
    </row>
    <row r="229" spans="1:6" ht="56.25">
      <c r="A229" s="42"/>
      <c r="B229" s="44" t="s">
        <v>164</v>
      </c>
      <c r="C229" s="79">
        <v>6110100590</v>
      </c>
      <c r="D229" s="80" t="s">
        <v>199</v>
      </c>
      <c r="E229" s="74">
        <f>'приложение 11'!I520</f>
        <v>600000</v>
      </c>
      <c r="F229" s="74">
        <f>'приложение 11'!M520</f>
        <v>600000</v>
      </c>
    </row>
    <row r="230" spans="1:6" ht="37.5">
      <c r="A230" s="42"/>
      <c r="B230" s="38" t="s">
        <v>222</v>
      </c>
      <c r="C230" s="79">
        <v>6110200000</v>
      </c>
      <c r="D230" s="80"/>
      <c r="E230" s="74">
        <f>E231</f>
        <v>2120400</v>
      </c>
      <c r="F230" s="74">
        <f>F231</f>
        <v>2088600</v>
      </c>
    </row>
    <row r="231" spans="1:6" ht="37.5">
      <c r="A231" s="42"/>
      <c r="B231" s="38" t="s">
        <v>223</v>
      </c>
      <c r="C231" s="79">
        <v>6110210160</v>
      </c>
      <c r="D231" s="80"/>
      <c r="E231" s="74">
        <f>E232+E233</f>
        <v>2120400</v>
      </c>
      <c r="F231" s="74">
        <f>F232+F233</f>
        <v>2088600</v>
      </c>
    </row>
    <row r="232" spans="1:6" ht="112.5">
      <c r="A232" s="42"/>
      <c r="B232" s="38" t="s">
        <v>100</v>
      </c>
      <c r="C232" s="79">
        <v>6110210160</v>
      </c>
      <c r="D232" s="80" t="s">
        <v>101</v>
      </c>
      <c r="E232" s="74">
        <f>'приложение 11'!I504</f>
        <v>1722800</v>
      </c>
      <c r="F232" s="74">
        <f>'приложение 11'!M504</f>
        <v>1697000</v>
      </c>
    </row>
    <row r="233" spans="1:6" ht="56.25">
      <c r="A233" s="42"/>
      <c r="B233" s="38" t="s">
        <v>103</v>
      </c>
      <c r="C233" s="79">
        <v>6110210160</v>
      </c>
      <c r="D233" s="80" t="s">
        <v>104</v>
      </c>
      <c r="E233" s="74">
        <f>'приложение 11'!I505</f>
        <v>397600</v>
      </c>
      <c r="F233" s="74">
        <f>'приложение 11'!M505</f>
        <v>391600</v>
      </c>
    </row>
    <row r="234" spans="1:6" s="69" customFormat="1" ht="56.25">
      <c r="A234" s="65" t="s">
        <v>224</v>
      </c>
      <c r="B234" s="29" t="s">
        <v>225</v>
      </c>
      <c r="C234" s="85">
        <v>6200000000</v>
      </c>
      <c r="D234" s="86"/>
      <c r="E234" s="72">
        <f t="shared" ref="E234:F236" si="3">E235</f>
        <v>11250000</v>
      </c>
      <c r="F234" s="72">
        <f t="shared" si="3"/>
        <v>11250000</v>
      </c>
    </row>
    <row r="235" spans="1:6" ht="37.5">
      <c r="A235" s="42"/>
      <c r="B235" s="38" t="s">
        <v>226</v>
      </c>
      <c r="C235" s="79">
        <v>6240000000</v>
      </c>
      <c r="D235" s="80"/>
      <c r="E235" s="74">
        <f t="shared" si="3"/>
        <v>11250000</v>
      </c>
      <c r="F235" s="74">
        <f t="shared" si="3"/>
        <v>11250000</v>
      </c>
    </row>
    <row r="236" spans="1:6" ht="75">
      <c r="A236" s="42"/>
      <c r="B236" s="38" t="s">
        <v>227</v>
      </c>
      <c r="C236" s="79">
        <v>6240010070</v>
      </c>
      <c r="D236" s="80"/>
      <c r="E236" s="74">
        <f t="shared" si="3"/>
        <v>11250000</v>
      </c>
      <c r="F236" s="74">
        <f t="shared" si="3"/>
        <v>11250000</v>
      </c>
    </row>
    <row r="237" spans="1:6" ht="56.25">
      <c r="A237" s="42"/>
      <c r="B237" s="38" t="s">
        <v>103</v>
      </c>
      <c r="C237" s="79">
        <v>6240010070</v>
      </c>
      <c r="D237" s="80" t="s">
        <v>104</v>
      </c>
      <c r="E237" s="74">
        <f>'приложение 11'!I143</f>
        <v>11250000</v>
      </c>
      <c r="F237" s="74">
        <f>'приложение 11'!M144</f>
        <v>11250000</v>
      </c>
    </row>
    <row r="238" spans="1:6" s="69" customFormat="1" ht="56.25">
      <c r="A238" s="65" t="s">
        <v>228</v>
      </c>
      <c r="B238" s="29" t="s">
        <v>229</v>
      </c>
      <c r="C238" s="85">
        <v>6300000000</v>
      </c>
      <c r="D238" s="86"/>
      <c r="E238" s="72">
        <f t="shared" ref="E238:F240" si="4">E239</f>
        <v>5200000</v>
      </c>
      <c r="F238" s="72">
        <f t="shared" si="4"/>
        <v>5200000</v>
      </c>
    </row>
    <row r="239" spans="1:6" s="69" customFormat="1" ht="75">
      <c r="A239" s="65"/>
      <c r="B239" s="38" t="s">
        <v>230</v>
      </c>
      <c r="C239" s="79">
        <v>6310000000</v>
      </c>
      <c r="D239" s="80"/>
      <c r="E239" s="74">
        <f t="shared" si="4"/>
        <v>5200000</v>
      </c>
      <c r="F239" s="74">
        <f t="shared" si="4"/>
        <v>5200000</v>
      </c>
    </row>
    <row r="240" spans="1:6" ht="56.25">
      <c r="A240" s="42"/>
      <c r="B240" s="38" t="s">
        <v>231</v>
      </c>
      <c r="C240" s="79">
        <v>6310010050</v>
      </c>
      <c r="D240" s="80"/>
      <c r="E240" s="74">
        <f t="shared" si="4"/>
        <v>5200000</v>
      </c>
      <c r="F240" s="74">
        <f t="shared" si="4"/>
        <v>5200000</v>
      </c>
    </row>
    <row r="241" spans="1:6" ht="56.25">
      <c r="A241" s="42"/>
      <c r="B241" s="38" t="s">
        <v>166</v>
      </c>
      <c r="C241" s="79">
        <v>6310010050</v>
      </c>
      <c r="D241" s="80" t="s">
        <v>199</v>
      </c>
      <c r="E241" s="74">
        <f>'приложение 11'!I90</f>
        <v>5200000</v>
      </c>
      <c r="F241" s="74">
        <f>'приложение 11'!M90</f>
        <v>5200000</v>
      </c>
    </row>
    <row r="242" spans="1:6" s="69" customFormat="1" ht="75">
      <c r="A242" s="65" t="s">
        <v>232</v>
      </c>
      <c r="B242" s="87" t="s">
        <v>233</v>
      </c>
      <c r="C242" s="70">
        <v>6400000000</v>
      </c>
      <c r="D242" s="81"/>
      <c r="E242" s="72">
        <f t="shared" ref="E242:F244" si="5">E243</f>
        <v>11986700</v>
      </c>
      <c r="F242" s="72">
        <f t="shared" si="5"/>
        <v>12270400</v>
      </c>
    </row>
    <row r="243" spans="1:6" ht="56.25">
      <c r="A243" s="42"/>
      <c r="B243" s="38" t="s">
        <v>234</v>
      </c>
      <c r="C243" s="79">
        <v>6410000000</v>
      </c>
      <c r="D243" s="80"/>
      <c r="E243" s="74">
        <f t="shared" si="5"/>
        <v>11986700</v>
      </c>
      <c r="F243" s="74">
        <f t="shared" si="5"/>
        <v>12270400</v>
      </c>
    </row>
    <row r="244" spans="1:6" ht="112.5">
      <c r="A244" s="42"/>
      <c r="B244" s="88" t="s">
        <v>235</v>
      </c>
      <c r="C244" s="79" t="s">
        <v>236</v>
      </c>
      <c r="D244" s="80"/>
      <c r="E244" s="74">
        <f t="shared" si="5"/>
        <v>11986700</v>
      </c>
      <c r="F244" s="74">
        <f t="shared" si="5"/>
        <v>12270400</v>
      </c>
    </row>
    <row r="245" spans="1:6" ht="56.25">
      <c r="A245" s="42"/>
      <c r="B245" s="38" t="s">
        <v>103</v>
      </c>
      <c r="C245" s="79" t="s">
        <v>236</v>
      </c>
      <c r="D245" s="80" t="s">
        <v>104</v>
      </c>
      <c r="E245" s="74">
        <f>'приложение 11'!I149</f>
        <v>11986700</v>
      </c>
      <c r="F245" s="74">
        <f>'приложение 11'!M149</f>
        <v>12270400</v>
      </c>
    </row>
    <row r="246" spans="1:6" s="69" customFormat="1" ht="75">
      <c r="A246" s="65" t="s">
        <v>237</v>
      </c>
      <c r="B246" s="65" t="s">
        <v>238</v>
      </c>
      <c r="C246" s="70">
        <v>6500000000</v>
      </c>
      <c r="D246" s="81"/>
      <c r="E246" s="72">
        <f>E247+E253</f>
        <v>89004600</v>
      </c>
      <c r="F246" s="72">
        <f>F247+F253</f>
        <v>129707700</v>
      </c>
    </row>
    <row r="247" spans="1:6" ht="37.5">
      <c r="A247" s="42"/>
      <c r="B247" s="42" t="s">
        <v>239</v>
      </c>
      <c r="C247" s="56">
        <v>6520000000</v>
      </c>
      <c r="D247" s="73"/>
      <c r="E247" s="74">
        <f>E250+E248</f>
        <v>81231900</v>
      </c>
      <c r="F247" s="74">
        <f>F250+F248</f>
        <v>81231900</v>
      </c>
    </row>
    <row r="248" spans="1:6" ht="112.5">
      <c r="A248" s="42"/>
      <c r="B248" s="38" t="s">
        <v>240</v>
      </c>
      <c r="C248" s="79" t="s">
        <v>241</v>
      </c>
      <c r="D248" s="80"/>
      <c r="E248" s="74">
        <f>E249</f>
        <v>14113700</v>
      </c>
      <c r="F248" s="74">
        <f>F249</f>
        <v>14113700</v>
      </c>
    </row>
    <row r="249" spans="1:6" ht="56.25">
      <c r="A249" s="42"/>
      <c r="B249" s="38" t="s">
        <v>242</v>
      </c>
      <c r="C249" s="79" t="s">
        <v>241</v>
      </c>
      <c r="D249" s="80" t="s">
        <v>243</v>
      </c>
      <c r="E249" s="74">
        <f>'приложение 11'!I210</f>
        <v>14113700</v>
      </c>
      <c r="F249" s="74">
        <f>'приложение 11'!M210</f>
        <v>14113700</v>
      </c>
    </row>
    <row r="250" spans="1:6" ht="112.5">
      <c r="A250" s="42"/>
      <c r="B250" s="38" t="s">
        <v>240</v>
      </c>
      <c r="C250" s="79" t="s">
        <v>244</v>
      </c>
      <c r="D250" s="80"/>
      <c r="E250" s="74">
        <f>E252+E251</f>
        <v>67118200</v>
      </c>
      <c r="F250" s="74">
        <f>F252+F251</f>
        <v>67118200</v>
      </c>
    </row>
    <row r="251" spans="1:6" ht="56.25">
      <c r="A251" s="42"/>
      <c r="B251" s="42" t="s">
        <v>103</v>
      </c>
      <c r="C251" s="79" t="s">
        <v>244</v>
      </c>
      <c r="D251" s="80" t="s">
        <v>104</v>
      </c>
      <c r="E251" s="74">
        <f>'приложение 11'!I212</f>
        <v>72034.8</v>
      </c>
      <c r="F251" s="74">
        <f>'приложение 11'!M212</f>
        <v>72034.8</v>
      </c>
    </row>
    <row r="252" spans="1:6" ht="56.25">
      <c r="A252" s="42"/>
      <c r="B252" s="38" t="s">
        <v>242</v>
      </c>
      <c r="C252" s="79" t="s">
        <v>244</v>
      </c>
      <c r="D252" s="80" t="s">
        <v>243</v>
      </c>
      <c r="E252" s="74">
        <f>'приложение 11'!I213</f>
        <v>67046165.200000003</v>
      </c>
      <c r="F252" s="74">
        <f>'приложение 11'!M213</f>
        <v>67046165.200000003</v>
      </c>
    </row>
    <row r="253" spans="1:6">
      <c r="A253" s="42"/>
      <c r="B253" s="42" t="s">
        <v>245</v>
      </c>
      <c r="C253" s="56">
        <v>6550000000</v>
      </c>
      <c r="D253" s="73"/>
      <c r="E253" s="74">
        <f>E254</f>
        <v>7772700</v>
      </c>
      <c r="F253" s="74">
        <f>F254</f>
        <v>48475800</v>
      </c>
    </row>
    <row r="254" spans="1:6" ht="75">
      <c r="A254" s="42"/>
      <c r="B254" s="42" t="s">
        <v>246</v>
      </c>
      <c r="C254" s="56" t="s">
        <v>247</v>
      </c>
      <c r="D254" s="73"/>
      <c r="E254" s="74">
        <f>E255</f>
        <v>7772700</v>
      </c>
      <c r="F254" s="74">
        <f>F255</f>
        <v>48475800</v>
      </c>
    </row>
    <row r="255" spans="1:6" ht="56.25">
      <c r="A255" s="42"/>
      <c r="B255" s="42" t="s">
        <v>242</v>
      </c>
      <c r="C255" s="56" t="s">
        <v>247</v>
      </c>
      <c r="D255" s="73" t="s">
        <v>243</v>
      </c>
      <c r="E255" s="74">
        <f>'приложение 11'!I168</f>
        <v>7772700</v>
      </c>
      <c r="F255" s="74">
        <f>'приложение 11'!M168</f>
        <v>48475800</v>
      </c>
    </row>
    <row r="256" spans="1:6" s="69" customFormat="1" ht="112.5">
      <c r="A256" s="65" t="s">
        <v>248</v>
      </c>
      <c r="B256" s="29" t="s">
        <v>249</v>
      </c>
      <c r="C256" s="85">
        <v>6600000000</v>
      </c>
      <c r="D256" s="86"/>
      <c r="E256" s="72">
        <f t="shared" ref="E256:F258" si="6">E257</f>
        <v>10550000</v>
      </c>
      <c r="F256" s="72">
        <f t="shared" si="6"/>
        <v>10650000</v>
      </c>
    </row>
    <row r="257" spans="1:6" ht="56.25">
      <c r="A257" s="42"/>
      <c r="B257" s="38" t="s">
        <v>250</v>
      </c>
      <c r="C257" s="79">
        <v>6610000000</v>
      </c>
      <c r="D257" s="80"/>
      <c r="E257" s="74">
        <f t="shared" si="6"/>
        <v>10550000</v>
      </c>
      <c r="F257" s="74">
        <f t="shared" si="6"/>
        <v>10650000</v>
      </c>
    </row>
    <row r="258" spans="1:6" ht="112.5">
      <c r="A258" s="42"/>
      <c r="B258" s="38" t="s">
        <v>251</v>
      </c>
      <c r="C258" s="79">
        <v>6610010040</v>
      </c>
      <c r="D258" s="80"/>
      <c r="E258" s="74">
        <f t="shared" si="6"/>
        <v>10550000</v>
      </c>
      <c r="F258" s="74">
        <f t="shared" si="6"/>
        <v>10650000</v>
      </c>
    </row>
    <row r="259" spans="1:6" ht="56.25">
      <c r="A259" s="42"/>
      <c r="B259" s="38" t="s">
        <v>103</v>
      </c>
      <c r="C259" s="79">
        <v>6610010040</v>
      </c>
      <c r="D259" s="80" t="s">
        <v>104</v>
      </c>
      <c r="E259" s="74">
        <f>'приложение 11'!I123</f>
        <v>10550000</v>
      </c>
      <c r="F259" s="74">
        <f>'приложение 11'!M123</f>
        <v>10650000</v>
      </c>
    </row>
    <row r="260" spans="1:6" s="69" customFormat="1" ht="93.75">
      <c r="A260" s="65" t="s">
        <v>252</v>
      </c>
      <c r="B260" s="29" t="s">
        <v>253</v>
      </c>
      <c r="C260" s="85">
        <v>6700000000</v>
      </c>
      <c r="D260" s="86"/>
      <c r="E260" s="72">
        <f>E261+E265</f>
        <v>3627000</v>
      </c>
      <c r="F260" s="72">
        <f>F261+F265</f>
        <v>3495500</v>
      </c>
    </row>
    <row r="261" spans="1:6" ht="56.25">
      <c r="A261" s="42"/>
      <c r="B261" s="38" t="s">
        <v>254</v>
      </c>
      <c r="C261" s="79">
        <v>6710000000</v>
      </c>
      <c r="D261" s="80"/>
      <c r="E261" s="74">
        <f>E262</f>
        <v>3477000</v>
      </c>
      <c r="F261" s="74">
        <f>F262</f>
        <v>3345500</v>
      </c>
    </row>
    <row r="262" spans="1:6" ht="37.5">
      <c r="A262" s="42"/>
      <c r="B262" s="38" t="s">
        <v>255</v>
      </c>
      <c r="C262" s="79">
        <v>6710010220</v>
      </c>
      <c r="D262" s="80"/>
      <c r="E262" s="74">
        <f>E263+E264</f>
        <v>3477000</v>
      </c>
      <c r="F262" s="74">
        <f>F263+F264</f>
        <v>3345500</v>
      </c>
    </row>
    <row r="263" spans="1:6" ht="56.25">
      <c r="A263" s="42"/>
      <c r="B263" s="38" t="s">
        <v>103</v>
      </c>
      <c r="C263" s="79">
        <v>6710010220</v>
      </c>
      <c r="D263" s="80" t="s">
        <v>104</v>
      </c>
      <c r="E263" s="74">
        <f>'приложение 11'!I556+'приложение 11'!I127</f>
        <v>300000</v>
      </c>
      <c r="F263" s="74">
        <f>'приложение 11'!M556+'приложение 11'!M127</f>
        <v>300000</v>
      </c>
    </row>
    <row r="264" spans="1:6" ht="56.25">
      <c r="A264" s="42"/>
      <c r="B264" s="42" t="s">
        <v>166</v>
      </c>
      <c r="C264" s="79">
        <v>6710010220</v>
      </c>
      <c r="D264" s="80" t="s">
        <v>199</v>
      </c>
      <c r="E264" s="74">
        <f>'приложение 11'!I408+'приложение 11'!I459</f>
        <v>3177000</v>
      </c>
      <c r="F264" s="74">
        <f>'приложение 11'!M408+'приложение 11'!M459</f>
        <v>3045500</v>
      </c>
    </row>
    <row r="265" spans="1:6" ht="75">
      <c r="A265" s="42"/>
      <c r="B265" s="38" t="s">
        <v>256</v>
      </c>
      <c r="C265" s="79">
        <v>6720000000</v>
      </c>
      <c r="D265" s="80"/>
      <c r="E265" s="74">
        <f>E266</f>
        <v>150000</v>
      </c>
      <c r="F265" s="74">
        <f>F266</f>
        <v>150000</v>
      </c>
    </row>
    <row r="266" spans="1:6" ht="56.25">
      <c r="A266" s="42"/>
      <c r="B266" s="38" t="s">
        <v>257</v>
      </c>
      <c r="C266" s="79">
        <v>6720010530</v>
      </c>
      <c r="D266" s="80"/>
      <c r="E266" s="74">
        <f>E267</f>
        <v>150000</v>
      </c>
      <c r="F266" s="74">
        <f>F267</f>
        <v>150000</v>
      </c>
    </row>
    <row r="267" spans="1:6" ht="56.25">
      <c r="A267" s="42"/>
      <c r="B267" s="38" t="s">
        <v>103</v>
      </c>
      <c r="C267" s="79">
        <v>6720010530</v>
      </c>
      <c r="D267" s="80" t="s">
        <v>104</v>
      </c>
      <c r="E267" s="74">
        <f>'приложение 11'!I130</f>
        <v>150000</v>
      </c>
      <c r="F267" s="74">
        <f>'приложение 11'!M130</f>
        <v>150000</v>
      </c>
    </row>
    <row r="268" spans="1:6" s="69" customFormat="1" ht="37.5">
      <c r="A268" s="65" t="s">
        <v>258</v>
      </c>
      <c r="B268" s="29" t="s">
        <v>259</v>
      </c>
      <c r="C268" s="85">
        <v>6800000000</v>
      </c>
      <c r="D268" s="86"/>
      <c r="E268" s="72">
        <f t="shared" ref="E268:F270" si="7">E269</f>
        <v>50000</v>
      </c>
      <c r="F268" s="72">
        <f t="shared" si="7"/>
        <v>50000</v>
      </c>
    </row>
    <row r="269" spans="1:6" ht="37.5">
      <c r="A269" s="42"/>
      <c r="B269" s="38" t="s">
        <v>260</v>
      </c>
      <c r="C269" s="79">
        <v>6810000000</v>
      </c>
      <c r="D269" s="80"/>
      <c r="E269" s="74">
        <f t="shared" si="7"/>
        <v>50000</v>
      </c>
      <c r="F269" s="74">
        <f t="shared" si="7"/>
        <v>50000</v>
      </c>
    </row>
    <row r="270" spans="1:6">
      <c r="A270" s="42"/>
      <c r="B270" s="38" t="s">
        <v>261</v>
      </c>
      <c r="C270" s="79">
        <v>6810010490</v>
      </c>
      <c r="D270" s="80"/>
      <c r="E270" s="74">
        <f t="shared" si="7"/>
        <v>50000</v>
      </c>
      <c r="F270" s="74">
        <f t="shared" si="7"/>
        <v>50000</v>
      </c>
    </row>
    <row r="271" spans="1:6" ht="56.25">
      <c r="A271" s="42"/>
      <c r="B271" s="38" t="s">
        <v>103</v>
      </c>
      <c r="C271" s="79">
        <v>6810010490</v>
      </c>
      <c r="D271" s="80" t="s">
        <v>104</v>
      </c>
      <c r="E271" s="74">
        <f>'приложение 11'!I134</f>
        <v>50000</v>
      </c>
      <c r="F271" s="74">
        <f>'приложение 11'!M134</f>
        <v>50000</v>
      </c>
    </row>
    <row r="272" spans="1:6" s="69" customFormat="1" ht="150">
      <c r="A272" s="65" t="s">
        <v>262</v>
      </c>
      <c r="B272" s="29" t="s">
        <v>263</v>
      </c>
      <c r="C272" s="85">
        <v>6900000000</v>
      </c>
      <c r="D272" s="86"/>
      <c r="E272" s="72">
        <f t="shared" ref="E272:F274" si="8">E273</f>
        <v>1307300</v>
      </c>
      <c r="F272" s="72">
        <f t="shared" si="8"/>
        <v>1458400</v>
      </c>
    </row>
    <row r="273" spans="1:6" ht="56.25">
      <c r="A273" s="42"/>
      <c r="B273" s="38" t="s">
        <v>264</v>
      </c>
      <c r="C273" s="79">
        <v>6910000000</v>
      </c>
      <c r="D273" s="80"/>
      <c r="E273" s="74">
        <f t="shared" si="8"/>
        <v>1307300</v>
      </c>
      <c r="F273" s="74">
        <f t="shared" si="8"/>
        <v>1458400</v>
      </c>
    </row>
    <row r="274" spans="1:6" ht="150">
      <c r="A274" s="42"/>
      <c r="B274" s="38" t="s">
        <v>265</v>
      </c>
      <c r="C274" s="79">
        <v>6910010500</v>
      </c>
      <c r="D274" s="80"/>
      <c r="E274" s="74">
        <f t="shared" si="8"/>
        <v>1307300</v>
      </c>
      <c r="F274" s="74">
        <f t="shared" si="8"/>
        <v>1458400</v>
      </c>
    </row>
    <row r="275" spans="1:6" ht="56.25">
      <c r="A275" s="42"/>
      <c r="B275" s="38" t="s">
        <v>103</v>
      </c>
      <c r="C275" s="79">
        <v>6910010500</v>
      </c>
      <c r="D275" s="80" t="s">
        <v>104</v>
      </c>
      <c r="E275" s="74">
        <f>'приложение 11'!I560+'приложение 11'!I486</f>
        <v>1307300</v>
      </c>
      <c r="F275" s="74">
        <f>'приложение 11'!M560+'приложение 11'!M486</f>
        <v>1458400</v>
      </c>
    </row>
    <row r="276" spans="1:6" s="69" customFormat="1" ht="37.5">
      <c r="A276" s="65" t="s">
        <v>266</v>
      </c>
      <c r="B276" s="65" t="s">
        <v>267</v>
      </c>
      <c r="C276" s="70">
        <v>7000000000</v>
      </c>
      <c r="D276" s="83"/>
      <c r="E276" s="72">
        <f>E277</f>
        <v>27280800</v>
      </c>
      <c r="F276" s="72">
        <f>F277</f>
        <v>31582900</v>
      </c>
    </row>
    <row r="277" spans="1:6" s="69" customFormat="1" ht="37.5">
      <c r="A277" s="42"/>
      <c r="B277" s="38" t="s">
        <v>268</v>
      </c>
      <c r="C277" s="79">
        <v>7010000000</v>
      </c>
      <c r="D277" s="84"/>
      <c r="E277" s="74">
        <f>E281+E285+E283+E278</f>
        <v>27280800</v>
      </c>
      <c r="F277" s="74">
        <f>F281+F285+F283+F278</f>
        <v>31582900</v>
      </c>
    </row>
    <row r="278" spans="1:6" s="69" customFormat="1" ht="37.5">
      <c r="A278" s="42"/>
      <c r="B278" s="42" t="s">
        <v>130</v>
      </c>
      <c r="C278" s="56">
        <v>7010000590</v>
      </c>
      <c r="D278" s="77"/>
      <c r="E278" s="74">
        <f>E280+E279</f>
        <v>20518400</v>
      </c>
      <c r="F278" s="74">
        <f>F280+F279</f>
        <v>19072400</v>
      </c>
    </row>
    <row r="279" spans="1:6" s="69" customFormat="1" ht="56.25">
      <c r="A279" s="42"/>
      <c r="B279" s="38" t="s">
        <v>103</v>
      </c>
      <c r="C279" s="56"/>
      <c r="D279" s="77">
        <v>200</v>
      </c>
      <c r="E279" s="74">
        <f>'приложение 11'!I187</f>
        <v>100000</v>
      </c>
      <c r="F279" s="74">
        <f>'приложение 11'!M187</f>
        <v>100000</v>
      </c>
    </row>
    <row r="280" spans="1:6" s="69" customFormat="1" ht="56.25">
      <c r="A280" s="42"/>
      <c r="B280" s="38" t="s">
        <v>166</v>
      </c>
      <c r="C280" s="56">
        <v>7010000590</v>
      </c>
      <c r="D280" s="77">
        <v>600</v>
      </c>
      <c r="E280" s="74">
        <f>'приложение 11'!I412</f>
        <v>20418400</v>
      </c>
      <c r="F280" s="74">
        <f>'приложение 11'!M412</f>
        <v>18972400</v>
      </c>
    </row>
    <row r="281" spans="1:6" s="69" customFormat="1" ht="112.5">
      <c r="A281" s="42"/>
      <c r="B281" s="38" t="s">
        <v>269</v>
      </c>
      <c r="C281" s="79">
        <v>7010063110</v>
      </c>
      <c r="D281" s="84"/>
      <c r="E281" s="74">
        <f>E282</f>
        <v>3252100</v>
      </c>
      <c r="F281" s="74">
        <f>F282</f>
        <v>3382200</v>
      </c>
    </row>
    <row r="282" spans="1:6" s="69" customFormat="1" ht="56.25">
      <c r="A282" s="42"/>
      <c r="B282" s="38" t="s">
        <v>166</v>
      </c>
      <c r="C282" s="79">
        <v>7010063110</v>
      </c>
      <c r="D282" s="84">
        <v>600</v>
      </c>
      <c r="E282" s="74">
        <f>'приложение 11'!I414</f>
        <v>3252100</v>
      </c>
      <c r="F282" s="74">
        <f>'приложение 11'!M414</f>
        <v>3382200</v>
      </c>
    </row>
    <row r="283" spans="1:6" s="69" customFormat="1" ht="75">
      <c r="A283" s="42"/>
      <c r="B283" s="38" t="s">
        <v>270</v>
      </c>
      <c r="C283" s="79" t="s">
        <v>271</v>
      </c>
      <c r="D283" s="84"/>
      <c r="E283" s="74">
        <f>E284</f>
        <v>0</v>
      </c>
      <c r="F283" s="74">
        <f>F284</f>
        <v>5618000</v>
      </c>
    </row>
    <row r="284" spans="1:6" s="69" customFormat="1" ht="56.25">
      <c r="A284" s="42"/>
      <c r="B284" s="38" t="s">
        <v>166</v>
      </c>
      <c r="C284" s="79" t="s">
        <v>271</v>
      </c>
      <c r="D284" s="84">
        <v>600</v>
      </c>
      <c r="E284" s="74">
        <f>'приложение 11'!I416</f>
        <v>0</v>
      </c>
      <c r="F284" s="74">
        <f>'приложение 11'!M416</f>
        <v>5618000</v>
      </c>
    </row>
    <row r="285" spans="1:6" s="69" customFormat="1" ht="75">
      <c r="A285" s="42"/>
      <c r="B285" s="38" t="s">
        <v>272</v>
      </c>
      <c r="C285" s="79" t="s">
        <v>273</v>
      </c>
      <c r="D285" s="84"/>
      <c r="E285" s="74">
        <f>E286</f>
        <v>3510300</v>
      </c>
      <c r="F285" s="74">
        <f>F286</f>
        <v>3510300</v>
      </c>
    </row>
    <row r="286" spans="1:6" s="69" customFormat="1" ht="56.25">
      <c r="A286" s="42"/>
      <c r="B286" s="38" t="s">
        <v>166</v>
      </c>
      <c r="C286" s="79" t="s">
        <v>273</v>
      </c>
      <c r="D286" s="84">
        <v>600</v>
      </c>
      <c r="E286" s="74">
        <f>'приложение 11'!I418</f>
        <v>3510300</v>
      </c>
      <c r="F286" s="74">
        <f>'приложение 11'!M418</f>
        <v>3510300</v>
      </c>
    </row>
    <row r="287" spans="1:6" s="69" customFormat="1" ht="37.5">
      <c r="A287" s="65" t="s">
        <v>274</v>
      </c>
      <c r="B287" s="29" t="s">
        <v>275</v>
      </c>
      <c r="C287" s="85">
        <v>7100000000</v>
      </c>
      <c r="D287" s="86"/>
      <c r="E287" s="72">
        <f t="shared" ref="E287:F289" si="9">E288</f>
        <v>1855000</v>
      </c>
      <c r="F287" s="72">
        <f t="shared" si="9"/>
        <v>1855000</v>
      </c>
    </row>
    <row r="288" spans="1:6" s="69" customFormat="1" ht="75">
      <c r="A288" s="42"/>
      <c r="B288" s="38" t="s">
        <v>276</v>
      </c>
      <c r="C288" s="79">
        <v>7110000000</v>
      </c>
      <c r="D288" s="80"/>
      <c r="E288" s="74">
        <f t="shared" si="9"/>
        <v>1855000</v>
      </c>
      <c r="F288" s="74">
        <f t="shared" si="9"/>
        <v>1855000</v>
      </c>
    </row>
    <row r="289" spans="1:6" s="69" customFormat="1" ht="56.25">
      <c r="A289" s="42"/>
      <c r="B289" s="38" t="s">
        <v>277</v>
      </c>
      <c r="C289" s="79">
        <v>7110010610</v>
      </c>
      <c r="D289" s="80"/>
      <c r="E289" s="74">
        <f t="shared" si="9"/>
        <v>1855000</v>
      </c>
      <c r="F289" s="74">
        <f t="shared" si="9"/>
        <v>1855000</v>
      </c>
    </row>
    <row r="290" spans="1:6" s="69" customFormat="1" ht="56.25">
      <c r="A290" s="42"/>
      <c r="B290" s="38" t="s">
        <v>103</v>
      </c>
      <c r="C290" s="79">
        <v>7110010610</v>
      </c>
      <c r="D290" s="80" t="s">
        <v>104</v>
      </c>
      <c r="E290" s="74">
        <f>'приложение 11'!I564+'приложение 11'!I490+'приложение 11'!I138</f>
        <v>1855000</v>
      </c>
      <c r="F290" s="74">
        <f>'приложение 11'!M564+'приложение 11'!M490+'приложение 11'!M138</f>
        <v>1855000</v>
      </c>
    </row>
    <row r="291" spans="1:6" s="69" customFormat="1" ht="75">
      <c r="A291" s="65" t="s">
        <v>278</v>
      </c>
      <c r="B291" s="29" t="s">
        <v>279</v>
      </c>
      <c r="C291" s="85">
        <v>7200000000</v>
      </c>
      <c r="D291" s="86"/>
      <c r="E291" s="72">
        <f t="shared" ref="E291:F293" si="10">E292</f>
        <v>1200000</v>
      </c>
      <c r="F291" s="72">
        <f t="shared" si="10"/>
        <v>1800000</v>
      </c>
    </row>
    <row r="292" spans="1:6" s="69" customFormat="1" ht="56.25">
      <c r="A292" s="42"/>
      <c r="B292" s="38" t="s">
        <v>280</v>
      </c>
      <c r="C292" s="79">
        <v>7210000000</v>
      </c>
      <c r="D292" s="80"/>
      <c r="E292" s="74">
        <f t="shared" si="10"/>
        <v>1200000</v>
      </c>
      <c r="F292" s="74">
        <f t="shared" si="10"/>
        <v>1800000</v>
      </c>
    </row>
    <row r="293" spans="1:6" s="69" customFormat="1" ht="37.5">
      <c r="A293" s="42"/>
      <c r="B293" s="38" t="s">
        <v>281</v>
      </c>
      <c r="C293" s="79">
        <v>7210010870</v>
      </c>
      <c r="D293" s="80"/>
      <c r="E293" s="74">
        <f t="shared" si="10"/>
        <v>1200000</v>
      </c>
      <c r="F293" s="74">
        <f t="shared" si="10"/>
        <v>1800000</v>
      </c>
    </row>
    <row r="294" spans="1:6" s="69" customFormat="1" ht="56.25">
      <c r="A294" s="42"/>
      <c r="B294" s="38" t="s">
        <v>103</v>
      </c>
      <c r="C294" s="79">
        <v>7210010870</v>
      </c>
      <c r="D294" s="80" t="s">
        <v>104</v>
      </c>
      <c r="E294" s="74">
        <f>'приложение 11'!I162</f>
        <v>1200000</v>
      </c>
      <c r="F294" s="74">
        <f>'приложение 11'!M162</f>
        <v>1800000</v>
      </c>
    </row>
    <row r="295" spans="1:6" s="69" customFormat="1" ht="37.5">
      <c r="A295" s="65" t="s">
        <v>282</v>
      </c>
      <c r="B295" s="29" t="s">
        <v>283</v>
      </c>
      <c r="C295" s="85">
        <v>7300000000</v>
      </c>
      <c r="D295" s="86"/>
      <c r="E295" s="72">
        <f>E296+E301+E304</f>
        <v>24877600</v>
      </c>
      <c r="F295" s="72">
        <f>F296+F301+F304</f>
        <v>1060000</v>
      </c>
    </row>
    <row r="296" spans="1:6" s="69" customFormat="1" ht="37.5">
      <c r="A296" s="42"/>
      <c r="B296" s="38" t="s">
        <v>284</v>
      </c>
      <c r="C296" s="79">
        <v>7310000000</v>
      </c>
      <c r="D296" s="80"/>
      <c r="E296" s="74">
        <f>E297+E299</f>
        <v>23802600</v>
      </c>
      <c r="F296" s="74">
        <f>F297+F299</f>
        <v>0</v>
      </c>
    </row>
    <row r="297" spans="1:6" s="69" customFormat="1" ht="56.25">
      <c r="A297" s="42"/>
      <c r="B297" s="38" t="s">
        <v>285</v>
      </c>
      <c r="C297" s="79">
        <v>7310010140</v>
      </c>
      <c r="D297" s="80"/>
      <c r="E297" s="74">
        <f>E298</f>
        <v>15462000</v>
      </c>
      <c r="F297" s="74">
        <f>F298</f>
        <v>0</v>
      </c>
    </row>
    <row r="298" spans="1:6" s="69" customFormat="1" ht="56.25">
      <c r="A298" s="42"/>
      <c r="B298" s="38" t="s">
        <v>103</v>
      </c>
      <c r="C298" s="79">
        <v>7310010140</v>
      </c>
      <c r="D298" s="80" t="s">
        <v>104</v>
      </c>
      <c r="E298" s="74">
        <f>'приложение 11'!I172</f>
        <v>15462000</v>
      </c>
      <c r="F298" s="74">
        <f>'приложение 11'!M172</f>
        <v>0</v>
      </c>
    </row>
    <row r="299" spans="1:6" s="69" customFormat="1" ht="37.5">
      <c r="A299" s="42"/>
      <c r="B299" s="38" t="s">
        <v>286</v>
      </c>
      <c r="C299" s="79">
        <v>7310010860</v>
      </c>
      <c r="D299" s="80"/>
      <c r="E299" s="74">
        <f>E300</f>
        <v>8340600</v>
      </c>
      <c r="F299" s="74">
        <f>F300</f>
        <v>0</v>
      </c>
    </row>
    <row r="300" spans="1:6" s="69" customFormat="1" ht="56.25">
      <c r="A300" s="42"/>
      <c r="B300" s="38" t="s">
        <v>103</v>
      </c>
      <c r="C300" s="79">
        <v>7310010860</v>
      </c>
      <c r="D300" s="80" t="s">
        <v>104</v>
      </c>
      <c r="E300" s="74">
        <f>'приложение 11'!I174</f>
        <v>8340600</v>
      </c>
      <c r="F300" s="74">
        <f>'приложение 11'!M174</f>
        <v>0</v>
      </c>
    </row>
    <row r="301" spans="1:6" s="69" customFormat="1" ht="37.5">
      <c r="A301" s="42"/>
      <c r="B301" s="38" t="s">
        <v>287</v>
      </c>
      <c r="C301" s="79">
        <v>7320000000</v>
      </c>
      <c r="D301" s="80"/>
      <c r="E301" s="74">
        <f>E302</f>
        <v>50000</v>
      </c>
      <c r="F301" s="74">
        <f>F302</f>
        <v>50000</v>
      </c>
    </row>
    <row r="302" spans="1:6" s="69" customFormat="1" ht="93.75">
      <c r="A302" s="42"/>
      <c r="B302" s="38" t="s">
        <v>288</v>
      </c>
      <c r="C302" s="79">
        <v>7320010080</v>
      </c>
      <c r="D302" s="80"/>
      <c r="E302" s="74">
        <f>E303</f>
        <v>50000</v>
      </c>
      <c r="F302" s="74">
        <f>F303</f>
        <v>50000</v>
      </c>
    </row>
    <row r="303" spans="1:6" s="69" customFormat="1" ht="56.25">
      <c r="A303" s="42"/>
      <c r="B303" s="38" t="s">
        <v>103</v>
      </c>
      <c r="C303" s="79">
        <v>7320010080</v>
      </c>
      <c r="D303" s="80" t="s">
        <v>104</v>
      </c>
      <c r="E303" s="74">
        <f>'приложение 11'!I177</f>
        <v>50000</v>
      </c>
      <c r="F303" s="74">
        <f>'приложение 11'!M177</f>
        <v>50000</v>
      </c>
    </row>
    <row r="304" spans="1:6" s="69" customFormat="1" ht="56.25">
      <c r="A304" s="42"/>
      <c r="B304" s="38" t="s">
        <v>289</v>
      </c>
      <c r="C304" s="79">
        <v>7330000000</v>
      </c>
      <c r="D304" s="80"/>
      <c r="E304" s="74">
        <f>E305</f>
        <v>1025000</v>
      </c>
      <c r="F304" s="74">
        <f>F305</f>
        <v>1010000</v>
      </c>
    </row>
    <row r="305" spans="1:6" s="69" customFormat="1" ht="56.25">
      <c r="A305" s="42"/>
      <c r="B305" s="38" t="s">
        <v>290</v>
      </c>
      <c r="C305" s="79">
        <v>7330010720</v>
      </c>
      <c r="D305" s="80"/>
      <c r="E305" s="74">
        <f>E306</f>
        <v>1025000</v>
      </c>
      <c r="F305" s="74">
        <f>F306</f>
        <v>1010000</v>
      </c>
    </row>
    <row r="306" spans="1:6" s="69" customFormat="1" ht="56.25">
      <c r="A306" s="42"/>
      <c r="B306" s="38" t="s">
        <v>103</v>
      </c>
      <c r="C306" s="79">
        <v>7330010720</v>
      </c>
      <c r="D306" s="80" t="s">
        <v>104</v>
      </c>
      <c r="E306" s="74">
        <f>'приложение 11'!I180</f>
        <v>1025000</v>
      </c>
      <c r="F306" s="74">
        <f>'приложение 11'!M180</f>
        <v>1010000</v>
      </c>
    </row>
    <row r="307" spans="1:6" s="69" customFormat="1" ht="56.25" hidden="1">
      <c r="A307" s="42"/>
      <c r="B307" s="38" t="s">
        <v>242</v>
      </c>
      <c r="C307" s="79">
        <v>7330010720</v>
      </c>
      <c r="D307" s="80" t="s">
        <v>243</v>
      </c>
      <c r="E307" s="74">
        <f>'приложение 11'!I181</f>
        <v>0</v>
      </c>
      <c r="F307" s="74">
        <f>'приложение 11'!M181</f>
        <v>0</v>
      </c>
    </row>
    <row r="308" spans="1:6" s="69" customFormat="1" ht="56.25">
      <c r="A308" s="65" t="s">
        <v>291</v>
      </c>
      <c r="B308" s="65" t="s">
        <v>292</v>
      </c>
      <c r="C308" s="70">
        <v>9900000000</v>
      </c>
      <c r="D308" s="81"/>
      <c r="E308" s="72">
        <f>E324+E327+E331+E319+E309+E317+E315+E311+E313+E334</f>
        <v>34165900</v>
      </c>
      <c r="F308" s="72">
        <f>F324+F327+F331+F319+F309+F317+F315+F311+F313+F334</f>
        <v>33570300</v>
      </c>
    </row>
    <row r="309" spans="1:6" s="69" customFormat="1" ht="75">
      <c r="A309" s="65"/>
      <c r="B309" s="42" t="s">
        <v>293</v>
      </c>
      <c r="C309" s="56">
        <v>9900010110</v>
      </c>
      <c r="D309" s="73"/>
      <c r="E309" s="74">
        <f>E310</f>
        <v>1060200</v>
      </c>
      <c r="F309" s="74">
        <f>F310</f>
        <v>1044300</v>
      </c>
    </row>
    <row r="310" spans="1:6" s="69" customFormat="1" ht="56.25">
      <c r="A310" s="65"/>
      <c r="B310" s="42" t="s">
        <v>103</v>
      </c>
      <c r="C310" s="56">
        <v>9900010110</v>
      </c>
      <c r="D310" s="73" t="s">
        <v>104</v>
      </c>
      <c r="E310" s="74">
        <f>'приложение 11'!I288</f>
        <v>1060200</v>
      </c>
      <c r="F310" s="74">
        <f>'приложение 11'!M288</f>
        <v>1044300</v>
      </c>
    </row>
    <row r="311" spans="1:6" s="69" customFormat="1" ht="56.25">
      <c r="A311" s="65"/>
      <c r="B311" s="38" t="s">
        <v>294</v>
      </c>
      <c r="C311" s="79">
        <v>9900010150</v>
      </c>
      <c r="D311" s="80"/>
      <c r="E311" s="74">
        <f>E312</f>
        <v>10000000</v>
      </c>
      <c r="F311" s="74">
        <f>F312</f>
        <v>10000000</v>
      </c>
    </row>
    <row r="312" spans="1:6" s="69" customFormat="1" ht="56.25">
      <c r="A312" s="65"/>
      <c r="B312" s="38" t="s">
        <v>103</v>
      </c>
      <c r="C312" s="79">
        <v>9900010150</v>
      </c>
      <c r="D312" s="80" t="s">
        <v>104</v>
      </c>
      <c r="E312" s="74">
        <f>'приложение 11'!I93</f>
        <v>10000000</v>
      </c>
      <c r="F312" s="74">
        <f>'приложение 11'!M93</f>
        <v>10000000</v>
      </c>
    </row>
    <row r="313" spans="1:6" s="69" customFormat="1" ht="75">
      <c r="A313" s="65"/>
      <c r="B313" s="38" t="s">
        <v>295</v>
      </c>
      <c r="C313" s="79">
        <v>9900010620</v>
      </c>
      <c r="D313" s="80"/>
      <c r="E313" s="74">
        <f>E314</f>
        <v>6162300</v>
      </c>
      <c r="F313" s="74">
        <f>F314</f>
        <v>6069900</v>
      </c>
    </row>
    <row r="314" spans="1:6" s="69" customFormat="1" ht="37.5">
      <c r="A314" s="65"/>
      <c r="B314" s="38" t="s">
        <v>142</v>
      </c>
      <c r="C314" s="79">
        <v>9900010620</v>
      </c>
      <c r="D314" s="80" t="s">
        <v>143</v>
      </c>
      <c r="E314" s="74">
        <f>'приложение 11'!I199</f>
        <v>6162300</v>
      </c>
      <c r="F314" s="74">
        <f>'приложение 11'!M199</f>
        <v>6069900</v>
      </c>
    </row>
    <row r="315" spans="1:6" s="69" customFormat="1">
      <c r="A315" s="42"/>
      <c r="B315" s="42" t="s">
        <v>296</v>
      </c>
      <c r="C315" s="56">
        <v>9900010910</v>
      </c>
      <c r="D315" s="73"/>
      <c r="E315" s="74">
        <f>E316</f>
        <v>0</v>
      </c>
      <c r="F315" s="74">
        <f>F316</f>
        <v>0</v>
      </c>
    </row>
    <row r="316" spans="1:6" s="69" customFormat="1">
      <c r="A316" s="42"/>
      <c r="B316" s="42" t="s">
        <v>106</v>
      </c>
      <c r="C316" s="56">
        <v>9900010910</v>
      </c>
      <c r="D316" s="73" t="s">
        <v>107</v>
      </c>
      <c r="E316" s="74">
        <f>'приложение 11'!I95+'приложение 11'!I316+'приложение 11'!I362</f>
        <v>0</v>
      </c>
      <c r="F316" s="74">
        <f>'приложение 11'!M95+'приложение 11'!M316+'приложение 11'!M362</f>
        <v>0</v>
      </c>
    </row>
    <row r="317" spans="1:6" s="69" customFormat="1" ht="75">
      <c r="A317" s="42"/>
      <c r="B317" s="42" t="s">
        <v>297</v>
      </c>
      <c r="C317" s="56">
        <v>9900051200</v>
      </c>
      <c r="D317" s="73"/>
      <c r="E317" s="74">
        <f>E318</f>
        <v>9200</v>
      </c>
      <c r="F317" s="74">
        <f>F318</f>
        <v>9200</v>
      </c>
    </row>
    <row r="318" spans="1:6" s="69" customFormat="1" ht="56.25">
      <c r="A318" s="42"/>
      <c r="B318" s="42" t="s">
        <v>103</v>
      </c>
      <c r="C318" s="56">
        <v>9900051200</v>
      </c>
      <c r="D318" s="73" t="s">
        <v>104</v>
      </c>
      <c r="E318" s="74">
        <f>'приложение 11'!I49</f>
        <v>9200</v>
      </c>
      <c r="F318" s="74">
        <f>'приложение 11'!M49</f>
        <v>9200</v>
      </c>
    </row>
    <row r="319" spans="1:6" s="69" customFormat="1" ht="75">
      <c r="A319" s="42"/>
      <c r="B319" s="42" t="s">
        <v>298</v>
      </c>
      <c r="C319" s="56">
        <v>9900200000</v>
      </c>
      <c r="D319" s="73"/>
      <c r="E319" s="74">
        <f>E320+E322</f>
        <v>200</v>
      </c>
      <c r="F319" s="74">
        <f>F320+F322</f>
        <v>200</v>
      </c>
    </row>
    <row r="320" spans="1:6" s="69" customFormat="1" ht="75">
      <c r="A320" s="42"/>
      <c r="B320" s="42" t="s">
        <v>298</v>
      </c>
      <c r="C320" s="56">
        <v>9900210010</v>
      </c>
      <c r="D320" s="73"/>
      <c r="E320" s="74">
        <f>E321</f>
        <v>100</v>
      </c>
      <c r="F320" s="74">
        <f>F321</f>
        <v>100</v>
      </c>
    </row>
    <row r="321" spans="1:6" s="69" customFormat="1" ht="56.25">
      <c r="A321" s="42"/>
      <c r="B321" s="42" t="s">
        <v>103</v>
      </c>
      <c r="C321" s="56">
        <v>9900210010</v>
      </c>
      <c r="D321" s="73" t="s">
        <v>104</v>
      </c>
      <c r="E321" s="74">
        <f>'приложение 11'!I111</f>
        <v>100</v>
      </c>
      <c r="F321" s="74">
        <f>'приложение 11'!M111</f>
        <v>100</v>
      </c>
    </row>
    <row r="322" spans="1:6" s="69" customFormat="1" ht="56.25">
      <c r="A322" s="42"/>
      <c r="B322" s="42" t="s">
        <v>299</v>
      </c>
      <c r="C322" s="56">
        <v>9900210020</v>
      </c>
      <c r="D322" s="73"/>
      <c r="E322" s="74">
        <f>E323</f>
        <v>100</v>
      </c>
      <c r="F322" s="74">
        <f>F323</f>
        <v>100</v>
      </c>
    </row>
    <row r="323" spans="1:6" s="69" customFormat="1" ht="56.25">
      <c r="A323" s="42"/>
      <c r="B323" s="42" t="s">
        <v>103</v>
      </c>
      <c r="C323" s="56">
        <v>9900210020</v>
      </c>
      <c r="D323" s="73" t="s">
        <v>104</v>
      </c>
      <c r="E323" s="74">
        <f>'приложение 11'!I113</f>
        <v>100</v>
      </c>
      <c r="F323" s="74">
        <f>'приложение 11'!M113</f>
        <v>100</v>
      </c>
    </row>
    <row r="324" spans="1:6" s="69" customFormat="1" ht="75">
      <c r="A324" s="65"/>
      <c r="B324" s="42" t="s">
        <v>300</v>
      </c>
      <c r="C324" s="56">
        <v>9910000000</v>
      </c>
      <c r="D324" s="73"/>
      <c r="E324" s="74">
        <f>E325</f>
        <v>4825900</v>
      </c>
      <c r="F324" s="74">
        <f>F325</f>
        <v>4753500</v>
      </c>
    </row>
    <row r="325" spans="1:6" s="69" customFormat="1" ht="37.5">
      <c r="A325" s="65"/>
      <c r="B325" s="42" t="s">
        <v>99</v>
      </c>
      <c r="C325" s="56">
        <v>9910000190</v>
      </c>
      <c r="D325" s="73"/>
      <c r="E325" s="74">
        <f>E326</f>
        <v>4825900</v>
      </c>
      <c r="F325" s="74">
        <f>F326</f>
        <v>4753500</v>
      </c>
    </row>
    <row r="326" spans="1:6" s="69" customFormat="1" ht="112.5">
      <c r="A326" s="65"/>
      <c r="B326" s="42" t="s">
        <v>100</v>
      </c>
      <c r="C326" s="56">
        <v>9910000190</v>
      </c>
      <c r="D326" s="73" t="s">
        <v>101</v>
      </c>
      <c r="E326" s="74">
        <f>'приложение 11'!I15+'приложение 11'!I240</f>
        <v>4825900</v>
      </c>
      <c r="F326" s="74">
        <f>'приложение 11'!M15+'приложение 11'!M240</f>
        <v>4753500</v>
      </c>
    </row>
    <row r="327" spans="1:6" s="69" customFormat="1" ht="75">
      <c r="A327" s="65"/>
      <c r="B327" s="42" t="s">
        <v>301</v>
      </c>
      <c r="C327" s="56">
        <v>9920000000</v>
      </c>
      <c r="D327" s="73"/>
      <c r="E327" s="74">
        <f>E328</f>
        <v>6132300</v>
      </c>
      <c r="F327" s="74">
        <f>F328</f>
        <v>6040500</v>
      </c>
    </row>
    <row r="328" spans="1:6" s="69" customFormat="1" ht="37.5">
      <c r="A328" s="65"/>
      <c r="B328" s="42" t="s">
        <v>99</v>
      </c>
      <c r="C328" s="56">
        <v>9920000190</v>
      </c>
      <c r="D328" s="73"/>
      <c r="E328" s="74">
        <f>E329+E330</f>
        <v>6132300</v>
      </c>
      <c r="F328" s="74">
        <f>F329+F330</f>
        <v>6040500</v>
      </c>
    </row>
    <row r="329" spans="1:6" s="69" customFormat="1" ht="112.5">
      <c r="A329" s="65"/>
      <c r="B329" s="42" t="s">
        <v>100</v>
      </c>
      <c r="C329" s="56">
        <v>9920000190</v>
      </c>
      <c r="D329" s="73" t="s">
        <v>101</v>
      </c>
      <c r="E329" s="74">
        <f>'приложение 11'!I18+'приложение 11'!I243</f>
        <v>6128300</v>
      </c>
      <c r="F329" s="74">
        <f>'приложение 11'!M18+'приложение 11'!M243</f>
        <v>6036500</v>
      </c>
    </row>
    <row r="330" spans="1:6" s="69" customFormat="1">
      <c r="A330" s="65"/>
      <c r="B330" s="42" t="s">
        <v>106</v>
      </c>
      <c r="C330" s="56">
        <v>9920000190</v>
      </c>
      <c r="D330" s="73" t="s">
        <v>107</v>
      </c>
      <c r="E330" s="74">
        <f>'приложение 11'!I19+'приложение 11'!I244</f>
        <v>4000</v>
      </c>
      <c r="F330" s="74">
        <f>'приложение 11'!M19+'приложение 11'!M244</f>
        <v>4000</v>
      </c>
    </row>
    <row r="331" spans="1:6" s="69" customFormat="1" ht="37.5">
      <c r="A331" s="65"/>
      <c r="B331" s="42" t="s">
        <v>302</v>
      </c>
      <c r="C331" s="56">
        <v>9930000000</v>
      </c>
      <c r="D331" s="73"/>
      <c r="E331" s="74">
        <f>E332</f>
        <v>5000000</v>
      </c>
      <c r="F331" s="74">
        <f>F332</f>
        <v>5000000</v>
      </c>
    </row>
    <row r="332" spans="1:6" s="69" customFormat="1">
      <c r="A332" s="65"/>
      <c r="B332" s="75" t="s">
        <v>303</v>
      </c>
      <c r="C332" s="56">
        <v>9930020590</v>
      </c>
      <c r="D332" s="73"/>
      <c r="E332" s="74">
        <f>E333</f>
        <v>5000000</v>
      </c>
      <c r="F332" s="74">
        <f>F333</f>
        <v>5000000</v>
      </c>
    </row>
    <row r="333" spans="1:6" s="69" customFormat="1">
      <c r="A333" s="65"/>
      <c r="B333" s="42" t="s">
        <v>106</v>
      </c>
      <c r="C333" s="56">
        <v>9930020590</v>
      </c>
      <c r="D333" s="73" t="s">
        <v>107</v>
      </c>
      <c r="E333" s="74">
        <f>'приложение 11'!I54</f>
        <v>5000000</v>
      </c>
      <c r="F333" s="74">
        <f>'приложение 11'!M54</f>
        <v>5000000</v>
      </c>
    </row>
    <row r="334" spans="1:6" s="69" customFormat="1" ht="56.25">
      <c r="A334" s="65"/>
      <c r="B334" s="38" t="s">
        <v>304</v>
      </c>
      <c r="C334" s="79">
        <v>9960000000</v>
      </c>
      <c r="D334" s="80"/>
      <c r="E334" s="74">
        <f>E335</f>
        <v>975800</v>
      </c>
      <c r="F334" s="74">
        <f>F335</f>
        <v>652700</v>
      </c>
    </row>
    <row r="335" spans="1:6" s="69" customFormat="1" ht="56.25">
      <c r="A335" s="65"/>
      <c r="B335" s="38" t="s">
        <v>305</v>
      </c>
      <c r="C335" s="79">
        <v>9960010570</v>
      </c>
      <c r="D335" s="80"/>
      <c r="E335" s="74">
        <f>E336</f>
        <v>975800</v>
      </c>
      <c r="F335" s="74">
        <f>F336</f>
        <v>652700</v>
      </c>
    </row>
    <row r="336" spans="1:6" s="69" customFormat="1" ht="56.25">
      <c r="A336" s="65"/>
      <c r="B336" s="38" t="s">
        <v>103</v>
      </c>
      <c r="C336" s="79">
        <v>9960010570</v>
      </c>
      <c r="D336" s="80" t="s">
        <v>104</v>
      </c>
      <c r="E336" s="74">
        <f>'приложение 11'!I98</f>
        <v>975800</v>
      </c>
      <c r="F336" s="74">
        <f>'приложение 11'!M98</f>
        <v>652700</v>
      </c>
    </row>
    <row r="337" spans="1:7" s="69" customFormat="1">
      <c r="A337" s="65"/>
      <c r="B337" s="42" t="s">
        <v>306</v>
      </c>
      <c r="C337" s="89"/>
      <c r="D337" s="43"/>
      <c r="E337" s="90">
        <f>'приложение 11'!I233</f>
        <v>44000000</v>
      </c>
      <c r="F337" s="90">
        <f>'приложение 11'!M233</f>
        <v>89000000</v>
      </c>
    </row>
    <row r="338" spans="1:7" s="69" customFormat="1">
      <c r="A338" s="65"/>
      <c r="B338" s="42"/>
      <c r="C338" s="89"/>
      <c r="D338" s="43"/>
      <c r="E338" s="90"/>
      <c r="F338" s="90"/>
    </row>
    <row r="339" spans="1:7">
      <c r="A339" s="42"/>
      <c r="B339" s="15" t="s">
        <v>85</v>
      </c>
      <c r="C339" s="35"/>
      <c r="D339"/>
      <c r="E339"/>
      <c r="F339"/>
      <c r="G339"/>
    </row>
    <row r="340" spans="1:7" ht="17.649999999999999" customHeight="1">
      <c r="A340" s="42"/>
      <c r="B340" s="7" t="s">
        <v>86</v>
      </c>
      <c r="C340" s="7"/>
      <c r="D340"/>
      <c r="E340"/>
      <c r="F340"/>
      <c r="G340"/>
    </row>
    <row r="341" spans="1:7" ht="17.649999999999999" customHeight="1">
      <c r="A341" s="42"/>
      <c r="B341" s="35" t="s">
        <v>307</v>
      </c>
      <c r="C341" s="35"/>
      <c r="D341"/>
      <c r="E341"/>
      <c r="F341"/>
      <c r="G341"/>
    </row>
    <row r="342" spans="1:7">
      <c r="A342" s="42"/>
      <c r="B342" s="42" t="s">
        <v>88</v>
      </c>
      <c r="F342" s="48" t="s">
        <v>89</v>
      </c>
    </row>
    <row r="343" spans="1:7">
      <c r="A343" s="42"/>
    </row>
    <row r="344" spans="1:7">
      <c r="A344" s="42"/>
    </row>
    <row r="345" spans="1:7">
      <c r="A345" s="42"/>
    </row>
    <row r="346" spans="1:7">
      <c r="A346" s="42"/>
    </row>
    <row r="347" spans="1:7">
      <c r="A347" s="42"/>
    </row>
    <row r="348" spans="1:7">
      <c r="A348" s="42"/>
    </row>
    <row r="349" spans="1:7">
      <c r="A349" s="42"/>
    </row>
    <row r="350" spans="1:7">
      <c r="A350" s="42"/>
    </row>
    <row r="351" spans="1:7">
      <c r="A351" s="42"/>
    </row>
    <row r="352" spans="1:7">
      <c r="A352" s="42"/>
    </row>
    <row r="353" spans="1:6" s="69" customFormat="1">
      <c r="A353" s="65"/>
      <c r="B353" s="42"/>
      <c r="C353" s="50"/>
      <c r="D353" s="51"/>
      <c r="E353" s="52"/>
      <c r="F353" s="91"/>
    </row>
    <row r="354" spans="1:6">
      <c r="A354" s="42"/>
    </row>
    <row r="355" spans="1:6">
      <c r="A355" s="42"/>
    </row>
    <row r="356" spans="1:6">
      <c r="A356" s="42"/>
    </row>
    <row r="357" spans="1:6">
      <c r="A357" s="42"/>
    </row>
    <row r="358" spans="1:6">
      <c r="A358" s="42"/>
    </row>
    <row r="359" spans="1:6">
      <c r="A359" s="42"/>
    </row>
    <row r="360" spans="1:6">
      <c r="A360" s="42"/>
    </row>
    <row r="361" spans="1:6">
      <c r="A361" s="42"/>
    </row>
    <row r="362" spans="1:6">
      <c r="A362" s="42"/>
    </row>
    <row r="363" spans="1:6">
      <c r="A363" s="42"/>
    </row>
    <row r="364" spans="1:6">
      <c r="A364" s="42"/>
    </row>
    <row r="365" spans="1:6">
      <c r="A365" s="42"/>
    </row>
    <row r="366" spans="1:6">
      <c r="A366" s="42"/>
    </row>
    <row r="367" spans="1:6">
      <c r="A367" s="42"/>
    </row>
    <row r="368" spans="1:6">
      <c r="A368" s="42"/>
    </row>
    <row r="369" spans="1:6">
      <c r="A369" s="42"/>
    </row>
    <row r="370" spans="1:6">
      <c r="A370" s="42"/>
    </row>
    <row r="371" spans="1:6">
      <c r="A371" s="42"/>
    </row>
    <row r="372" spans="1:6">
      <c r="A372" s="42"/>
    </row>
    <row r="373" spans="1:6">
      <c r="A373" s="42"/>
    </row>
    <row r="374" spans="1:6" s="69" customFormat="1">
      <c r="A374" s="65"/>
      <c r="B374" s="42"/>
      <c r="C374" s="50"/>
      <c r="D374" s="51"/>
      <c r="E374" s="52"/>
      <c r="F374" s="91"/>
    </row>
    <row r="375" spans="1:6">
      <c r="A375" s="42"/>
    </row>
    <row r="376" spans="1:6">
      <c r="A376" s="42"/>
    </row>
    <row r="377" spans="1:6">
      <c r="A377" s="42"/>
    </row>
    <row r="378" spans="1:6">
      <c r="A378" s="42"/>
    </row>
    <row r="379" spans="1:6">
      <c r="A379" s="42"/>
    </row>
    <row r="380" spans="1:6" s="69" customFormat="1">
      <c r="A380" s="65"/>
      <c r="B380" s="42"/>
      <c r="C380" s="50"/>
      <c r="D380" s="51"/>
      <c r="E380" s="52"/>
      <c r="F380" s="91"/>
    </row>
    <row r="381" spans="1:6">
      <c r="A381" s="42"/>
    </row>
    <row r="382" spans="1:6">
      <c r="A382" s="42"/>
    </row>
    <row r="383" spans="1:6">
      <c r="A383" s="42"/>
    </row>
    <row r="384" spans="1:6">
      <c r="A384" s="42"/>
    </row>
    <row r="385" spans="1:5">
      <c r="A385" s="42"/>
    </row>
    <row r="386" spans="1:5">
      <c r="A386" s="42"/>
    </row>
    <row r="387" spans="1:5">
      <c r="A387" s="42"/>
    </row>
    <row r="388" spans="1:5">
      <c r="A388" s="42"/>
    </row>
    <row r="389" spans="1:5">
      <c r="A389" s="42"/>
    </row>
    <row r="390" spans="1:5">
      <c r="A390" s="42"/>
    </row>
    <row r="391" spans="1:5">
      <c r="A391" s="42"/>
    </row>
    <row r="392" spans="1:5">
      <c r="A392" s="42"/>
    </row>
    <row r="393" spans="1:5">
      <c r="A393" s="42"/>
    </row>
    <row r="394" spans="1:5">
      <c r="A394" s="42"/>
    </row>
    <row r="395" spans="1:5">
      <c r="A395" s="42"/>
      <c r="B395" s="92"/>
      <c r="C395" s="93"/>
      <c r="D395" s="94"/>
      <c r="E395" s="53"/>
    </row>
    <row r="396" spans="1:5">
      <c r="A396" s="42"/>
      <c r="B396" s="92"/>
      <c r="C396" s="93"/>
      <c r="D396" s="94"/>
      <c r="E396" s="53"/>
    </row>
    <row r="397" spans="1:5">
      <c r="A397" s="42"/>
      <c r="B397" s="92"/>
      <c r="C397" s="93"/>
      <c r="D397" s="94"/>
      <c r="E397" s="53"/>
    </row>
    <row r="398" spans="1:5">
      <c r="A398" s="42"/>
      <c r="B398" s="92"/>
      <c r="C398" s="93"/>
      <c r="D398" s="94"/>
      <c r="E398" s="53"/>
    </row>
    <row r="399" spans="1:5">
      <c r="A399" s="42"/>
      <c r="B399" s="92"/>
      <c r="C399" s="93"/>
      <c r="D399" s="94"/>
      <c r="E399" s="53"/>
    </row>
    <row r="400" spans="1:5">
      <c r="A400" s="42"/>
      <c r="B400" s="92"/>
      <c r="C400" s="93"/>
      <c r="D400" s="94"/>
      <c r="E400" s="53"/>
    </row>
    <row r="401" spans="1:5">
      <c r="A401" s="42"/>
      <c r="B401" s="92"/>
      <c r="C401" s="93"/>
      <c r="D401" s="94"/>
      <c r="E401" s="53"/>
    </row>
    <row r="402" spans="1:5">
      <c r="A402" s="42"/>
      <c r="B402" s="92"/>
      <c r="C402" s="93"/>
      <c r="D402" s="94"/>
      <c r="E402" s="53"/>
    </row>
    <row r="403" spans="1:5">
      <c r="A403" s="42"/>
      <c r="B403" s="92"/>
      <c r="C403" s="93"/>
      <c r="D403" s="94"/>
      <c r="E403" s="53"/>
    </row>
    <row r="404" spans="1:5">
      <c r="A404" s="42"/>
      <c r="B404" s="92"/>
      <c r="C404" s="93"/>
      <c r="D404" s="94"/>
      <c r="E404" s="53"/>
    </row>
    <row r="405" spans="1:5">
      <c r="A405" s="42"/>
      <c r="B405" s="92"/>
      <c r="C405" s="93"/>
      <c r="D405" s="94"/>
      <c r="E405" s="53"/>
    </row>
    <row r="406" spans="1:5">
      <c r="A406" s="42"/>
      <c r="B406" s="92"/>
      <c r="C406" s="93"/>
      <c r="D406" s="94"/>
      <c r="E406" s="53"/>
    </row>
    <row r="407" spans="1:5">
      <c r="A407" s="42"/>
      <c r="B407" s="92"/>
      <c r="C407" s="93"/>
      <c r="D407" s="94"/>
      <c r="E407" s="53"/>
    </row>
    <row r="408" spans="1:5">
      <c r="A408" s="42"/>
      <c r="B408" s="92"/>
      <c r="C408" s="93"/>
      <c r="D408" s="94"/>
      <c r="E408" s="53"/>
    </row>
    <row r="409" spans="1:5">
      <c r="A409" s="42"/>
      <c r="B409" s="92"/>
      <c r="C409" s="93"/>
      <c r="D409" s="94"/>
      <c r="E409" s="53"/>
    </row>
    <row r="410" spans="1:5">
      <c r="A410" s="42"/>
      <c r="B410" s="92"/>
      <c r="C410" s="93"/>
      <c r="D410" s="94"/>
      <c r="E410" s="53"/>
    </row>
    <row r="411" spans="1:5">
      <c r="A411" s="42"/>
      <c r="B411" s="92"/>
      <c r="C411" s="93"/>
      <c r="D411" s="94"/>
      <c r="E411" s="53"/>
    </row>
    <row r="412" spans="1:5">
      <c r="A412" s="42"/>
      <c r="B412" s="92"/>
      <c r="C412" s="93"/>
      <c r="D412" s="94"/>
      <c r="E412" s="53"/>
    </row>
    <row r="413" spans="1:5">
      <c r="A413" s="42"/>
      <c r="B413" s="92"/>
      <c r="C413" s="93"/>
      <c r="D413" s="94"/>
      <c r="E413" s="53"/>
    </row>
    <row r="414" spans="1:5">
      <c r="A414" s="42"/>
      <c r="B414" s="92"/>
      <c r="C414" s="93"/>
      <c r="D414" s="94"/>
      <c r="E414" s="53"/>
    </row>
    <row r="415" spans="1:5">
      <c r="A415" s="42"/>
      <c r="B415" s="92"/>
      <c r="C415" s="93"/>
      <c r="D415" s="94"/>
      <c r="E415" s="53"/>
    </row>
    <row r="416" spans="1:5">
      <c r="A416" s="42"/>
      <c r="B416" s="92"/>
      <c r="C416" s="93"/>
      <c r="D416" s="94"/>
      <c r="E416" s="53"/>
    </row>
    <row r="417" spans="1:5">
      <c r="A417" s="42"/>
      <c r="B417" s="92"/>
      <c r="C417" s="93"/>
      <c r="D417" s="94"/>
      <c r="E417" s="53"/>
    </row>
    <row r="418" spans="1:5">
      <c r="A418" s="42"/>
      <c r="B418" s="92"/>
      <c r="C418" s="93"/>
      <c r="D418" s="94"/>
      <c r="E418" s="53"/>
    </row>
    <row r="419" spans="1:5">
      <c r="A419" s="42"/>
      <c r="B419" s="92"/>
      <c r="C419" s="93"/>
      <c r="D419" s="94"/>
      <c r="E419" s="53"/>
    </row>
    <row r="420" spans="1:5">
      <c r="A420" s="42"/>
      <c r="B420" s="92"/>
      <c r="C420" s="93"/>
      <c r="D420" s="94"/>
      <c r="E420" s="53"/>
    </row>
    <row r="421" spans="1:5">
      <c r="A421" s="42"/>
      <c r="B421" s="92"/>
      <c r="C421" s="93"/>
      <c r="D421" s="94"/>
      <c r="E421" s="53"/>
    </row>
    <row r="422" spans="1:5">
      <c r="A422" s="42"/>
      <c r="B422" s="92"/>
      <c r="C422" s="93"/>
      <c r="D422" s="94"/>
      <c r="E422" s="53"/>
    </row>
    <row r="423" spans="1:5">
      <c r="A423" s="42"/>
      <c r="B423" s="92"/>
      <c r="C423" s="93"/>
      <c r="D423" s="94"/>
      <c r="E423" s="53"/>
    </row>
    <row r="424" spans="1:5">
      <c r="A424" s="42"/>
      <c r="B424" s="92"/>
      <c r="C424" s="93"/>
      <c r="D424" s="94"/>
      <c r="E424" s="53"/>
    </row>
    <row r="425" spans="1:5">
      <c r="A425" s="42"/>
      <c r="B425" s="92"/>
      <c r="C425" s="93"/>
      <c r="D425" s="94"/>
      <c r="E425" s="53"/>
    </row>
    <row r="426" spans="1:5">
      <c r="A426" s="42"/>
      <c r="B426" s="92"/>
      <c r="C426" s="93"/>
      <c r="D426" s="94"/>
      <c r="E426" s="53"/>
    </row>
    <row r="427" spans="1:5">
      <c r="A427" s="42"/>
      <c r="B427" s="92"/>
      <c r="C427" s="93"/>
      <c r="D427" s="94"/>
      <c r="E427" s="53"/>
    </row>
    <row r="428" spans="1:5">
      <c r="A428" s="42"/>
      <c r="B428" s="92"/>
      <c r="C428" s="93"/>
      <c r="D428" s="94"/>
      <c r="E428" s="53"/>
    </row>
    <row r="429" spans="1:5">
      <c r="A429" s="42"/>
      <c r="B429" s="92"/>
      <c r="C429" s="93"/>
      <c r="D429" s="94"/>
      <c r="E429" s="53"/>
    </row>
    <row r="430" spans="1:5">
      <c r="A430" s="42"/>
      <c r="B430" s="92"/>
      <c r="C430" s="93"/>
      <c r="D430" s="94"/>
      <c r="E430" s="53"/>
    </row>
    <row r="431" spans="1:5">
      <c r="A431" s="42"/>
      <c r="B431" s="92"/>
      <c r="C431" s="93"/>
      <c r="D431" s="94"/>
      <c r="E431" s="53"/>
    </row>
    <row r="432" spans="1:5">
      <c r="A432" s="42"/>
      <c r="B432" s="92"/>
      <c r="C432" s="93"/>
      <c r="D432" s="94"/>
      <c r="E432" s="53"/>
    </row>
    <row r="433" spans="1:5">
      <c r="A433" s="42"/>
      <c r="B433" s="92"/>
      <c r="C433" s="93"/>
      <c r="D433" s="94"/>
      <c r="E433" s="53"/>
    </row>
    <row r="434" spans="1:5">
      <c r="A434" s="42"/>
      <c r="B434" s="92"/>
      <c r="C434" s="93"/>
      <c r="D434" s="94"/>
      <c r="E434" s="53"/>
    </row>
    <row r="435" spans="1:5">
      <c r="A435" s="42"/>
      <c r="B435" s="92"/>
      <c r="C435" s="93"/>
      <c r="D435" s="94"/>
      <c r="E435" s="53"/>
    </row>
    <row r="436" spans="1:5">
      <c r="A436" s="42"/>
      <c r="B436" s="92"/>
      <c r="C436" s="93"/>
      <c r="D436" s="94"/>
      <c r="E436" s="53"/>
    </row>
    <row r="437" spans="1:5">
      <c r="A437" s="42"/>
      <c r="B437" s="92"/>
      <c r="C437" s="93"/>
      <c r="D437" s="94"/>
      <c r="E437" s="53"/>
    </row>
    <row r="438" spans="1:5">
      <c r="A438" s="42"/>
      <c r="B438" s="92"/>
      <c r="C438" s="93"/>
      <c r="D438" s="94"/>
      <c r="E438" s="53"/>
    </row>
    <row r="439" spans="1:5">
      <c r="A439" s="42"/>
      <c r="B439" s="92"/>
      <c r="C439" s="93"/>
      <c r="D439" s="94"/>
      <c r="E439" s="53"/>
    </row>
    <row r="440" spans="1:5">
      <c r="A440" s="42"/>
      <c r="B440" s="92"/>
      <c r="C440" s="93"/>
      <c r="D440" s="94"/>
      <c r="E440" s="53"/>
    </row>
    <row r="441" spans="1:5">
      <c r="A441" s="42"/>
      <c r="B441" s="92"/>
      <c r="C441" s="93"/>
      <c r="D441" s="94"/>
      <c r="E441" s="53"/>
    </row>
    <row r="442" spans="1:5">
      <c r="A442" s="42"/>
      <c r="B442" s="92"/>
      <c r="C442" s="93"/>
      <c r="D442" s="94"/>
      <c r="E442" s="53"/>
    </row>
    <row r="443" spans="1:5">
      <c r="A443" s="42"/>
    </row>
    <row r="444" spans="1:5">
      <c r="A444" s="42"/>
    </row>
    <row r="445" spans="1:5">
      <c r="A445" s="42"/>
    </row>
    <row r="446" spans="1:5">
      <c r="A446" s="42"/>
    </row>
    <row r="447" spans="1:5">
      <c r="A447" s="42"/>
    </row>
    <row r="448" spans="1:5">
      <c r="A448" s="42"/>
    </row>
    <row r="449" spans="1:6">
      <c r="A449" s="42"/>
    </row>
    <row r="450" spans="1:6">
      <c r="A450" s="42"/>
    </row>
    <row r="451" spans="1:6">
      <c r="A451" s="42"/>
    </row>
    <row r="452" spans="1:6">
      <c r="A452" s="42"/>
    </row>
    <row r="453" spans="1:6">
      <c r="A453" s="42"/>
    </row>
    <row r="454" spans="1:6">
      <c r="A454" s="42"/>
    </row>
    <row r="455" spans="1:6" s="69" customFormat="1">
      <c r="A455" s="65"/>
      <c r="B455" s="42"/>
      <c r="C455" s="50"/>
      <c r="D455" s="51"/>
      <c r="E455" s="52"/>
      <c r="F455" s="91"/>
    </row>
    <row r="456" spans="1:6">
      <c r="A456" s="42"/>
    </row>
    <row r="457" spans="1:6">
      <c r="A457" s="42"/>
    </row>
    <row r="458" spans="1:6">
      <c r="A458" s="42"/>
    </row>
    <row r="459" spans="1:6">
      <c r="A459" s="42"/>
      <c r="B459" s="92"/>
      <c r="C459" s="93"/>
      <c r="D459" s="94"/>
      <c r="E459" s="53"/>
    </row>
    <row r="460" spans="1:6">
      <c r="A460" s="42"/>
      <c r="B460" s="92"/>
      <c r="C460" s="93"/>
      <c r="D460" s="94"/>
      <c r="E460" s="53"/>
    </row>
    <row r="461" spans="1:6">
      <c r="A461" s="42"/>
      <c r="B461" s="92"/>
      <c r="C461" s="93"/>
      <c r="D461" s="94"/>
      <c r="E461" s="53"/>
    </row>
    <row r="462" spans="1:6">
      <c r="A462" s="42"/>
      <c r="B462" s="92"/>
      <c r="C462" s="93"/>
      <c r="D462" s="94"/>
      <c r="E462" s="53"/>
    </row>
    <row r="463" spans="1:6">
      <c r="A463" s="42"/>
      <c r="B463" s="92"/>
      <c r="C463" s="93"/>
      <c r="D463" s="94"/>
      <c r="E463" s="53"/>
    </row>
    <row r="464" spans="1:6">
      <c r="A464" s="42"/>
      <c r="B464" s="92"/>
      <c r="C464" s="93"/>
      <c r="D464" s="94"/>
      <c r="E464" s="53"/>
    </row>
    <row r="465" spans="1:6">
      <c r="A465" s="42"/>
      <c r="B465" s="92"/>
      <c r="C465" s="93"/>
      <c r="D465" s="94"/>
      <c r="E465" s="53"/>
    </row>
    <row r="466" spans="1:6">
      <c r="A466" s="42"/>
      <c r="B466" s="92"/>
      <c r="C466" s="93"/>
      <c r="D466" s="94"/>
      <c r="E466" s="53"/>
    </row>
    <row r="467" spans="1:6">
      <c r="A467" s="42"/>
      <c r="B467" s="92"/>
      <c r="C467" s="93"/>
      <c r="D467" s="94"/>
      <c r="E467" s="53"/>
    </row>
    <row r="468" spans="1:6">
      <c r="A468" s="42"/>
      <c r="B468" s="92"/>
      <c r="C468" s="93"/>
      <c r="D468" s="94"/>
      <c r="E468" s="53"/>
    </row>
    <row r="469" spans="1:6">
      <c r="A469" s="42"/>
      <c r="B469" s="92"/>
      <c r="C469" s="93"/>
      <c r="D469" s="94"/>
      <c r="E469" s="53"/>
    </row>
    <row r="470" spans="1:6">
      <c r="A470" s="42"/>
      <c r="B470" s="92"/>
      <c r="C470" s="93"/>
      <c r="D470" s="94"/>
      <c r="E470" s="53"/>
    </row>
    <row r="471" spans="1:6">
      <c r="A471" s="42"/>
      <c r="B471" s="92"/>
      <c r="C471" s="93"/>
      <c r="D471" s="94"/>
      <c r="E471" s="53"/>
    </row>
    <row r="472" spans="1:6">
      <c r="A472" s="42"/>
      <c r="B472" s="92"/>
      <c r="C472" s="93"/>
      <c r="D472" s="94"/>
      <c r="E472" s="53"/>
    </row>
    <row r="473" spans="1:6">
      <c r="A473" s="42"/>
      <c r="B473" s="92"/>
      <c r="C473" s="93"/>
      <c r="D473" s="94"/>
      <c r="E473" s="53"/>
    </row>
    <row r="474" spans="1:6">
      <c r="A474" s="42"/>
      <c r="B474" s="92"/>
      <c r="C474" s="93"/>
      <c r="D474" s="94"/>
      <c r="E474" s="53"/>
    </row>
    <row r="475" spans="1:6">
      <c r="A475" s="42"/>
    </row>
    <row r="476" spans="1:6" s="69" customFormat="1">
      <c r="A476" s="65"/>
      <c r="B476" s="42"/>
      <c r="C476" s="50"/>
      <c r="D476" s="51"/>
      <c r="E476" s="52"/>
      <c r="F476" s="91"/>
    </row>
    <row r="477" spans="1:6">
      <c r="A477" s="42"/>
    </row>
    <row r="478" spans="1:6">
      <c r="A478" s="42"/>
    </row>
    <row r="479" spans="1:6">
      <c r="A479" s="42"/>
    </row>
    <row r="480" spans="1:6">
      <c r="A480" s="42"/>
    </row>
    <row r="481" spans="1:1">
      <c r="A481" s="42"/>
    </row>
    <row r="482" spans="1:1">
      <c r="A482" s="42"/>
    </row>
    <row r="483" spans="1:1">
      <c r="A483" s="42"/>
    </row>
    <row r="484" spans="1:1">
      <c r="A484" s="42"/>
    </row>
    <row r="485" spans="1:1">
      <c r="A485" s="42"/>
    </row>
    <row r="486" spans="1:1">
      <c r="A486" s="42"/>
    </row>
    <row r="487" spans="1:1">
      <c r="A487" s="42"/>
    </row>
    <row r="488" spans="1:1">
      <c r="A488" s="42"/>
    </row>
    <row r="489" spans="1:1">
      <c r="A489" s="42"/>
    </row>
    <row r="490" spans="1:1">
      <c r="A490" s="42"/>
    </row>
    <row r="491" spans="1:1">
      <c r="A491" s="42"/>
    </row>
    <row r="492" spans="1:1">
      <c r="A492" s="42"/>
    </row>
    <row r="493" spans="1:1">
      <c r="A493" s="42"/>
    </row>
    <row r="494" spans="1:1">
      <c r="A494" s="42"/>
    </row>
    <row r="495" spans="1:1">
      <c r="A495" s="42"/>
    </row>
    <row r="496" spans="1:1">
      <c r="A496" s="42"/>
    </row>
    <row r="497" spans="1:1">
      <c r="A497" s="42"/>
    </row>
    <row r="498" spans="1:1">
      <c r="A498" s="42"/>
    </row>
    <row r="499" spans="1:1">
      <c r="A499" s="42"/>
    </row>
    <row r="500" spans="1:1">
      <c r="A500" s="42"/>
    </row>
    <row r="501" spans="1:1">
      <c r="A501" s="42"/>
    </row>
    <row r="502" spans="1:1">
      <c r="A502" s="42"/>
    </row>
    <row r="503" spans="1:1">
      <c r="A503" s="42"/>
    </row>
    <row r="504" spans="1:1">
      <c r="A504" s="42"/>
    </row>
    <row r="505" spans="1:1">
      <c r="A505" s="42"/>
    </row>
    <row r="506" spans="1:1">
      <c r="A506" s="42"/>
    </row>
    <row r="507" spans="1:1">
      <c r="A507" s="42"/>
    </row>
    <row r="508" spans="1:1">
      <c r="A508" s="42"/>
    </row>
    <row r="509" spans="1:1">
      <c r="A509" s="42"/>
    </row>
    <row r="510" spans="1:1">
      <c r="A510" s="42"/>
    </row>
    <row r="511" spans="1:1">
      <c r="A511" s="42"/>
    </row>
    <row r="512" spans="1:1">
      <c r="A512" s="42"/>
    </row>
    <row r="513" spans="1:1">
      <c r="A513" s="42"/>
    </row>
    <row r="514" spans="1:1">
      <c r="A514" s="42"/>
    </row>
    <row r="515" spans="1:1">
      <c r="A515" s="42"/>
    </row>
    <row r="516" spans="1:1">
      <c r="A516" s="42"/>
    </row>
    <row r="517" spans="1:1">
      <c r="A517" s="42"/>
    </row>
    <row r="518" spans="1:1">
      <c r="A518" s="42"/>
    </row>
    <row r="519" spans="1:1">
      <c r="A519" s="42"/>
    </row>
    <row r="520" spans="1:1">
      <c r="A520" s="42"/>
    </row>
    <row r="521" spans="1:1">
      <c r="A521" s="42"/>
    </row>
    <row r="522" spans="1:1">
      <c r="A522" s="42"/>
    </row>
    <row r="523" spans="1:1">
      <c r="A523" s="42"/>
    </row>
    <row r="524" spans="1:1">
      <c r="A524" s="42"/>
    </row>
    <row r="525" spans="1:1">
      <c r="A525" s="42"/>
    </row>
    <row r="526" spans="1:1">
      <c r="A526" s="42"/>
    </row>
    <row r="527" spans="1:1">
      <c r="A527" s="42"/>
    </row>
    <row r="528" spans="1:1">
      <c r="A528" s="42"/>
    </row>
    <row r="529" spans="1:1">
      <c r="A529" s="42"/>
    </row>
    <row r="530" spans="1:1">
      <c r="A530" s="42"/>
    </row>
    <row r="531" spans="1:1">
      <c r="A531" s="42"/>
    </row>
    <row r="532" spans="1:1">
      <c r="A532" s="42"/>
    </row>
    <row r="533" spans="1:1">
      <c r="A533" s="42"/>
    </row>
    <row r="534" spans="1:1">
      <c r="A534" s="42"/>
    </row>
    <row r="535" spans="1:1">
      <c r="A535" s="42"/>
    </row>
    <row r="536" spans="1:1">
      <c r="A536" s="42"/>
    </row>
    <row r="537" spans="1:1">
      <c r="A537" s="42"/>
    </row>
    <row r="538" spans="1:1">
      <c r="A538" s="42"/>
    </row>
    <row r="539" spans="1:1">
      <c r="A539" s="42"/>
    </row>
    <row r="540" spans="1:1">
      <c r="A540" s="42"/>
    </row>
    <row r="541" spans="1:1">
      <c r="A541" s="42"/>
    </row>
    <row r="542" spans="1:1">
      <c r="A542" s="42"/>
    </row>
    <row r="543" spans="1:1">
      <c r="A543" s="42"/>
    </row>
    <row r="544" spans="1:1">
      <c r="A544" s="42"/>
    </row>
    <row r="545" spans="1:6">
      <c r="A545" s="42"/>
    </row>
    <row r="546" spans="1:6">
      <c r="A546" s="42"/>
    </row>
    <row r="547" spans="1:6">
      <c r="A547" s="42"/>
    </row>
    <row r="548" spans="1:6">
      <c r="A548" s="42"/>
    </row>
    <row r="549" spans="1:6">
      <c r="A549" s="42"/>
    </row>
    <row r="550" spans="1:6">
      <c r="A550" s="42"/>
    </row>
    <row r="551" spans="1:6">
      <c r="A551" s="42"/>
    </row>
    <row r="552" spans="1:6">
      <c r="A552" s="42"/>
    </row>
    <row r="553" spans="1:6">
      <c r="A553" s="42"/>
    </row>
    <row r="554" spans="1:6">
      <c r="A554" s="42"/>
    </row>
    <row r="555" spans="1:6">
      <c r="A555" s="42"/>
    </row>
    <row r="556" spans="1:6">
      <c r="A556" s="42"/>
    </row>
    <row r="557" spans="1:6">
      <c r="A557" s="42"/>
    </row>
    <row r="558" spans="1:6" s="69" customFormat="1">
      <c r="A558" s="65"/>
      <c r="B558" s="42"/>
      <c r="C558" s="50"/>
      <c r="D558" s="51"/>
      <c r="E558" s="52"/>
      <c r="F558" s="91"/>
    </row>
    <row r="559" spans="1:6">
      <c r="A559" s="42"/>
    </row>
    <row r="560" spans="1:6">
      <c r="A560" s="42"/>
    </row>
    <row r="561" spans="1:7">
      <c r="A561" s="42"/>
    </row>
    <row r="562" spans="1:7">
      <c r="A562" s="42"/>
    </row>
    <row r="563" spans="1:7">
      <c r="A563" s="42"/>
      <c r="F563" s="95"/>
      <c r="G563" s="96" t="e">
        <f>#REF!+#REF!+#REF!+#REF!+#REF!+#REF!+#REF!</f>
        <v>#REF!</v>
      </c>
    </row>
  </sheetData>
  <mergeCells count="5">
    <mergeCell ref="C2:E2"/>
    <mergeCell ref="C3:F3"/>
    <mergeCell ref="B4:F4"/>
    <mergeCell ref="F5:G5"/>
    <mergeCell ref="B340:C340"/>
  </mergeCells>
  <pageMargins left="0.78749999999999998" right="0.196527777777778" top="0.78749999999999998" bottom="0.39374999999999999" header="0.51180555555555496" footer="0.51180555555555496"/>
  <pageSetup paperSize="9" scale="7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612"/>
  <sheetViews>
    <sheetView tabSelected="1" view="pageBreakPreview" topLeftCell="D1" zoomScale="65" zoomScaleNormal="60" zoomScalePageLayoutView="65" workbookViewId="0">
      <selection activeCell="I9" sqref="I9"/>
    </sheetView>
  </sheetViews>
  <sheetFormatPr defaultRowHeight="18.75"/>
  <cols>
    <col min="1" max="1" width="0.42578125" style="97" hidden="1" customWidth="1"/>
    <col min="2" max="2" width="4.42578125" style="97" customWidth="1"/>
    <col min="3" max="3" width="74.5703125" style="38" customWidth="1"/>
    <col min="4" max="4" width="11.42578125" style="98"/>
    <col min="5" max="5" width="4.42578125" style="99" customWidth="1"/>
    <col min="6" max="6" width="5" style="100" customWidth="1"/>
    <col min="7" max="7" width="17.85546875" style="101" customWidth="1"/>
    <col min="8" max="8" width="7.28515625" style="98" customWidth="1"/>
    <col min="9" max="9" width="25.42578125" style="102" customWidth="1"/>
    <col min="10" max="10" width="19.42578125" style="54" hidden="1" customWidth="1"/>
    <col min="11" max="11" width="20.85546875" style="54" hidden="1" customWidth="1"/>
    <col min="12" max="12" width="13.42578125" style="103" hidden="1" customWidth="1"/>
    <col min="13" max="13" width="24.42578125" style="102" customWidth="1"/>
    <col min="14" max="14" width="20.85546875" style="104" hidden="1" customWidth="1"/>
    <col min="15" max="15" width="18.28515625" style="104" hidden="1" customWidth="1"/>
    <col min="16" max="16" width="14.85546875" style="105" hidden="1" customWidth="1"/>
    <col min="17" max="17" width="28.42578125" style="100" customWidth="1"/>
    <col min="18" max="18" width="15.140625" style="100" customWidth="1"/>
    <col min="19" max="238" width="7.28515625" style="100" customWidth="1"/>
    <col min="239" max="1025" width="7.28515625" customWidth="1"/>
  </cols>
  <sheetData>
    <row r="1" spans="1:1024" ht="33.950000000000003" customHeight="1">
      <c r="D1" s="106"/>
      <c r="E1" s="15"/>
      <c r="F1" s="15"/>
      <c r="G1" s="107"/>
      <c r="H1" s="79" t="s">
        <v>308</v>
      </c>
      <c r="I1" s="19"/>
    </row>
    <row r="2" spans="1:1024" s="111" customFormat="1" ht="91.5" customHeight="1">
      <c r="A2" s="108"/>
      <c r="B2" s="108"/>
      <c r="C2" s="38"/>
      <c r="D2" s="16"/>
      <c r="E2" s="16"/>
      <c r="F2" s="16"/>
      <c r="G2" s="107"/>
      <c r="H2" s="13" t="s">
        <v>349</v>
      </c>
      <c r="I2" s="13"/>
      <c r="J2" s="13"/>
      <c r="K2" s="13"/>
      <c r="L2" s="13"/>
      <c r="M2" s="13"/>
      <c r="N2" s="109"/>
      <c r="O2" s="109"/>
      <c r="P2" s="110"/>
      <c r="ALP2"/>
      <c r="ALQ2"/>
      <c r="ALR2"/>
      <c r="ALS2"/>
      <c r="ALT2"/>
      <c r="ALU2"/>
      <c r="ALV2"/>
      <c r="ALW2"/>
      <c r="ALX2"/>
      <c r="ALY2"/>
      <c r="ALZ2"/>
      <c r="AMA2"/>
      <c r="AMB2"/>
      <c r="AMC2"/>
      <c r="AMD2"/>
      <c r="AME2"/>
      <c r="AMF2"/>
      <c r="AMG2"/>
      <c r="AMH2"/>
      <c r="AMI2"/>
      <c r="AMJ2"/>
    </row>
    <row r="3" spans="1:1024" s="115" customFormat="1" ht="45.2" customHeight="1">
      <c r="A3" s="112"/>
      <c r="B3" s="112" t="s">
        <v>309</v>
      </c>
      <c r="C3" s="3" t="s">
        <v>310</v>
      </c>
      <c r="D3" s="3"/>
      <c r="E3" s="3"/>
      <c r="F3" s="3"/>
      <c r="G3" s="3"/>
      <c r="H3" s="3"/>
      <c r="I3" s="3"/>
      <c r="J3" s="3"/>
      <c r="K3" s="3"/>
      <c r="L3" s="3"/>
      <c r="M3" s="3"/>
      <c r="N3" s="113"/>
      <c r="O3" s="113"/>
      <c r="P3" s="114"/>
      <c r="ALP3"/>
      <c r="ALQ3"/>
      <c r="ALR3"/>
      <c r="ALS3"/>
      <c r="ALT3"/>
      <c r="ALU3"/>
      <c r="ALV3"/>
      <c r="ALW3"/>
      <c r="ALX3"/>
      <c r="ALY3"/>
      <c r="ALZ3"/>
      <c r="AMA3"/>
      <c r="AMB3"/>
      <c r="AMC3"/>
      <c r="AMD3"/>
      <c r="AME3"/>
      <c r="AMF3"/>
      <c r="AMG3"/>
      <c r="AMH3"/>
      <c r="AMI3"/>
      <c r="AMJ3"/>
    </row>
    <row r="4" spans="1:1024">
      <c r="B4" s="116"/>
      <c r="C4" s="117"/>
      <c r="D4" s="17"/>
      <c r="E4" s="36"/>
      <c r="F4" s="36"/>
      <c r="G4" s="118"/>
      <c r="H4" s="119"/>
      <c r="I4" s="120"/>
      <c r="M4" s="19" t="s">
        <v>2</v>
      </c>
      <c r="N4" s="121"/>
      <c r="O4" s="121"/>
    </row>
    <row r="5" spans="1:1024" ht="17.100000000000001" customHeight="1">
      <c r="B5" s="2" t="s">
        <v>311</v>
      </c>
      <c r="C5" s="1" t="s">
        <v>4</v>
      </c>
      <c r="D5" s="159" t="s">
        <v>5</v>
      </c>
      <c r="E5" s="159"/>
      <c r="F5" s="159"/>
      <c r="G5" s="159"/>
      <c r="H5" s="159"/>
      <c r="I5" s="160" t="s">
        <v>6</v>
      </c>
      <c r="J5" s="161" t="s">
        <v>312</v>
      </c>
      <c r="K5" s="162" t="s">
        <v>313</v>
      </c>
      <c r="L5" s="163" t="s">
        <v>314</v>
      </c>
      <c r="M5" s="164" t="s">
        <v>7</v>
      </c>
      <c r="N5" s="165" t="s">
        <v>312</v>
      </c>
      <c r="O5" s="162" t="s">
        <v>313</v>
      </c>
      <c r="P5" s="166" t="s">
        <v>314</v>
      </c>
    </row>
    <row r="6" spans="1:1024" ht="47.25">
      <c r="B6" s="2"/>
      <c r="C6" s="1"/>
      <c r="D6" s="122" t="s">
        <v>315</v>
      </c>
      <c r="E6" s="123" t="s">
        <v>8</v>
      </c>
      <c r="F6" s="123" t="s">
        <v>9</v>
      </c>
      <c r="G6" s="124" t="s">
        <v>10</v>
      </c>
      <c r="H6" s="125" t="s">
        <v>11</v>
      </c>
      <c r="I6" s="160"/>
      <c r="J6" s="161"/>
      <c r="K6" s="162"/>
      <c r="L6" s="163"/>
      <c r="M6" s="164"/>
      <c r="N6" s="165"/>
      <c r="O6" s="162"/>
      <c r="P6" s="166"/>
    </row>
    <row r="7" spans="1:1024" ht="15.75">
      <c r="B7" s="126">
        <v>1</v>
      </c>
      <c r="C7" s="126">
        <v>2</v>
      </c>
      <c r="D7" s="126">
        <v>3</v>
      </c>
      <c r="E7" s="126">
        <v>4</v>
      </c>
      <c r="F7" s="126">
        <v>5</v>
      </c>
      <c r="G7" s="127" t="s">
        <v>13</v>
      </c>
      <c r="H7" s="128" t="s">
        <v>316</v>
      </c>
      <c r="I7" s="128" t="s">
        <v>317</v>
      </c>
      <c r="J7" s="161"/>
      <c r="K7" s="162"/>
      <c r="L7" s="163"/>
      <c r="M7" s="126">
        <v>9</v>
      </c>
      <c r="N7" s="165"/>
      <c r="O7" s="162"/>
      <c r="P7" s="166"/>
    </row>
    <row r="8" spans="1:1024" s="115" customFormat="1">
      <c r="A8" s="112"/>
      <c r="B8" s="129"/>
      <c r="C8" s="29" t="s">
        <v>318</v>
      </c>
      <c r="D8" s="25"/>
      <c r="E8" s="25"/>
      <c r="F8" s="25"/>
      <c r="G8" s="130"/>
      <c r="H8" s="116"/>
      <c r="I8" s="131">
        <f t="shared" ref="I8:I71" si="0">SUM(J8:L8)</f>
        <v>4573902800</v>
      </c>
      <c r="J8" s="131">
        <f>J9+J25+J214+J234+J250+J274+J289+J440+J491+J527+J571</f>
        <v>4322907500</v>
      </c>
      <c r="K8" s="72">
        <f>K9+K25+K214+K234+K250+K274+K289+K440+K491+K527+K571</f>
        <v>250995300</v>
      </c>
      <c r="L8" s="132">
        <f>L9+L25+L214+L234+L250+L274+L289+L440+L491+L527+L571</f>
        <v>0</v>
      </c>
      <c r="M8" s="131">
        <f t="shared" ref="M8:M71" si="1">SUM(N8:P8)</f>
        <v>4559043400</v>
      </c>
      <c r="N8" s="131">
        <f>N9+N25+N214+N234+N250+N274+N289+N440+N491+N527+N571</f>
        <v>4559043400</v>
      </c>
      <c r="O8" s="72">
        <f>O9+O25+O214+O234+O250+O274+O289+O440+O491+O527+O571</f>
        <v>0</v>
      </c>
      <c r="P8" s="133">
        <f>P9+P25+P214+P234+P250+P274+P289+P440+P491+P527+P571</f>
        <v>0</v>
      </c>
      <c r="ALP8"/>
      <c r="ALQ8"/>
      <c r="ALR8"/>
      <c r="ALS8"/>
      <c r="ALT8"/>
      <c r="ALU8"/>
      <c r="ALV8"/>
      <c r="ALW8"/>
      <c r="ALX8"/>
      <c r="ALY8"/>
      <c r="ALZ8"/>
      <c r="AMA8"/>
      <c r="AMB8"/>
      <c r="AMC8"/>
      <c r="AMD8"/>
      <c r="AME8"/>
      <c r="AMF8"/>
      <c r="AMG8"/>
      <c r="AMH8"/>
      <c r="AMI8"/>
      <c r="AMJ8"/>
    </row>
    <row r="9" spans="1:1024" s="115" customFormat="1" ht="37.5">
      <c r="A9" s="112"/>
      <c r="B9" s="129" t="s">
        <v>15</v>
      </c>
      <c r="C9" s="29" t="s">
        <v>319</v>
      </c>
      <c r="D9" s="29">
        <v>901</v>
      </c>
      <c r="E9" s="29"/>
      <c r="F9" s="29"/>
      <c r="G9" s="130"/>
      <c r="H9" s="116"/>
      <c r="I9" s="131">
        <f t="shared" si="0"/>
        <v>7504300</v>
      </c>
      <c r="J9" s="131">
        <f>J10</f>
        <v>5724100</v>
      </c>
      <c r="K9" s="72">
        <f>K10</f>
        <v>1780200</v>
      </c>
      <c r="L9" s="132">
        <f>L10</f>
        <v>0</v>
      </c>
      <c r="M9" s="131">
        <f t="shared" si="1"/>
        <v>6012700</v>
      </c>
      <c r="N9" s="131">
        <f>N10</f>
        <v>6012700</v>
      </c>
      <c r="O9" s="72">
        <f>O10</f>
        <v>0</v>
      </c>
      <c r="P9" s="133">
        <f>P10</f>
        <v>0</v>
      </c>
      <c r="ALP9" s="41"/>
      <c r="ALQ9" s="41"/>
      <c r="ALR9" s="41"/>
      <c r="ALS9" s="41"/>
      <c r="ALT9" s="41"/>
      <c r="ALU9" s="41"/>
      <c r="ALV9" s="41"/>
      <c r="ALW9" s="41"/>
      <c r="ALX9" s="41"/>
      <c r="ALY9"/>
      <c r="ALZ9"/>
      <c r="AMA9"/>
      <c r="AMB9"/>
      <c r="AMC9"/>
      <c r="AMD9"/>
      <c r="AME9"/>
      <c r="AMF9"/>
      <c r="AMG9"/>
      <c r="AMH9"/>
      <c r="AMI9"/>
      <c r="AMJ9"/>
    </row>
    <row r="10" spans="1:1024">
      <c r="B10" s="129"/>
      <c r="C10" s="38" t="s">
        <v>16</v>
      </c>
      <c r="D10" s="134">
        <v>901</v>
      </c>
      <c r="E10" s="134" t="s">
        <v>17</v>
      </c>
      <c r="F10" s="134" t="s">
        <v>82</v>
      </c>
      <c r="G10" s="135"/>
      <c r="H10" s="136"/>
      <c r="I10" s="137">
        <f t="shared" si="0"/>
        <v>7504300</v>
      </c>
      <c r="J10" s="137">
        <f>J11+J20</f>
        <v>5724100</v>
      </c>
      <c r="K10" s="74">
        <f>K11+K20</f>
        <v>1780200</v>
      </c>
      <c r="L10" s="138">
        <f>L11+L20</f>
        <v>0</v>
      </c>
      <c r="M10" s="137">
        <f t="shared" si="1"/>
        <v>6012700</v>
      </c>
      <c r="N10" s="137">
        <f>N11+N20</f>
        <v>6012700</v>
      </c>
      <c r="O10" s="74">
        <f>O11+O20</f>
        <v>0</v>
      </c>
      <c r="P10" s="139">
        <f>P11+P20</f>
        <v>0</v>
      </c>
    </row>
    <row r="11" spans="1:1024" ht="56.25">
      <c r="B11" s="116"/>
      <c r="C11" s="38" t="s">
        <v>320</v>
      </c>
      <c r="D11" s="134">
        <v>901</v>
      </c>
      <c r="E11" s="140" t="s">
        <v>17</v>
      </c>
      <c r="F11" s="140" t="s">
        <v>21</v>
      </c>
      <c r="G11" s="141"/>
      <c r="H11" s="80"/>
      <c r="I11" s="137">
        <f t="shared" si="0"/>
        <v>6104300</v>
      </c>
      <c r="J11" s="137">
        <f>J12</f>
        <v>5724100</v>
      </c>
      <c r="K11" s="74">
        <f>K12</f>
        <v>380200</v>
      </c>
      <c r="L11" s="138">
        <f>L12</f>
        <v>0</v>
      </c>
      <c r="M11" s="137">
        <f t="shared" si="1"/>
        <v>6012700</v>
      </c>
      <c r="N11" s="137">
        <f>N12</f>
        <v>6012700</v>
      </c>
      <c r="O11" s="74">
        <f>O12</f>
        <v>0</v>
      </c>
      <c r="P11" s="139">
        <f>P12</f>
        <v>0</v>
      </c>
    </row>
    <row r="12" spans="1:1024" ht="37.5">
      <c r="B12" s="116"/>
      <c r="C12" s="38" t="s">
        <v>292</v>
      </c>
      <c r="D12" s="134">
        <v>901</v>
      </c>
      <c r="E12" s="140" t="s">
        <v>17</v>
      </c>
      <c r="F12" s="140" t="s">
        <v>21</v>
      </c>
      <c r="G12" s="79">
        <v>9900000000</v>
      </c>
      <c r="H12" s="80"/>
      <c r="I12" s="137">
        <f t="shared" si="0"/>
        <v>6104300</v>
      </c>
      <c r="J12" s="137">
        <f>J13+J16</f>
        <v>5724100</v>
      </c>
      <c r="K12" s="74">
        <f>K13+K16</f>
        <v>380200</v>
      </c>
      <c r="L12" s="138">
        <f>L13+L16</f>
        <v>0</v>
      </c>
      <c r="M12" s="137">
        <f t="shared" si="1"/>
        <v>6012700</v>
      </c>
      <c r="N12" s="137">
        <f>N13+N16</f>
        <v>6012700</v>
      </c>
      <c r="O12" s="74">
        <f>O13+O16</f>
        <v>0</v>
      </c>
      <c r="P12" s="139">
        <f>P13+P16</f>
        <v>0</v>
      </c>
    </row>
    <row r="13" spans="1:1024" ht="56.25">
      <c r="B13" s="116"/>
      <c r="C13" s="38" t="s">
        <v>300</v>
      </c>
      <c r="D13" s="134">
        <v>901</v>
      </c>
      <c r="E13" s="140" t="s">
        <v>17</v>
      </c>
      <c r="F13" s="140" t="s">
        <v>21</v>
      </c>
      <c r="G13" s="79">
        <v>9910000000</v>
      </c>
      <c r="H13" s="80"/>
      <c r="I13" s="137">
        <f t="shared" si="0"/>
        <v>2020000</v>
      </c>
      <c r="J13" s="137">
        <f t="shared" ref="J13:L14" si="2">J14</f>
        <v>1899100</v>
      </c>
      <c r="K13" s="74">
        <f t="shared" si="2"/>
        <v>120900</v>
      </c>
      <c r="L13" s="138">
        <f t="shared" si="2"/>
        <v>0</v>
      </c>
      <c r="M13" s="137">
        <f t="shared" si="1"/>
        <v>1989600</v>
      </c>
      <c r="N13" s="137">
        <f t="shared" ref="N13:P14" si="3">N14</f>
        <v>1989600</v>
      </c>
      <c r="O13" s="74">
        <f t="shared" si="3"/>
        <v>0</v>
      </c>
      <c r="P13" s="139">
        <f t="shared" si="3"/>
        <v>0</v>
      </c>
    </row>
    <row r="14" spans="1:1024" ht="37.5">
      <c r="B14" s="116"/>
      <c r="C14" s="38" t="s">
        <v>99</v>
      </c>
      <c r="D14" s="134">
        <v>901</v>
      </c>
      <c r="E14" s="140" t="s">
        <v>17</v>
      </c>
      <c r="F14" s="140" t="s">
        <v>21</v>
      </c>
      <c r="G14" s="79">
        <v>9910000190</v>
      </c>
      <c r="H14" s="80"/>
      <c r="I14" s="137">
        <f t="shared" si="0"/>
        <v>2020000</v>
      </c>
      <c r="J14" s="137">
        <f t="shared" si="2"/>
        <v>1899100</v>
      </c>
      <c r="K14" s="74">
        <f t="shared" si="2"/>
        <v>120900</v>
      </c>
      <c r="L14" s="138">
        <f t="shared" si="2"/>
        <v>0</v>
      </c>
      <c r="M14" s="137">
        <f t="shared" si="1"/>
        <v>1989600</v>
      </c>
      <c r="N14" s="137">
        <f t="shared" si="3"/>
        <v>1989600</v>
      </c>
      <c r="O14" s="74">
        <f t="shared" si="3"/>
        <v>0</v>
      </c>
      <c r="P14" s="139">
        <f t="shared" si="3"/>
        <v>0</v>
      </c>
    </row>
    <row r="15" spans="1:1024" ht="75">
      <c r="B15" s="116"/>
      <c r="C15" s="38" t="s">
        <v>100</v>
      </c>
      <c r="D15" s="134" t="s">
        <v>321</v>
      </c>
      <c r="E15" s="140" t="s">
        <v>17</v>
      </c>
      <c r="F15" s="140" t="s">
        <v>21</v>
      </c>
      <c r="G15" s="79">
        <v>9910000190</v>
      </c>
      <c r="H15" s="80" t="s">
        <v>101</v>
      </c>
      <c r="I15" s="137">
        <f t="shared" si="0"/>
        <v>2020000</v>
      </c>
      <c r="J15" s="137">
        <v>1899100</v>
      </c>
      <c r="K15" s="74">
        <v>120900</v>
      </c>
      <c r="L15" s="138"/>
      <c r="M15" s="137">
        <f t="shared" si="1"/>
        <v>1989600</v>
      </c>
      <c r="N15" s="137">
        <v>1989600</v>
      </c>
      <c r="O15" s="74"/>
      <c r="P15" s="139"/>
    </row>
    <row r="16" spans="1:1024" ht="56.25">
      <c r="B16" s="116"/>
      <c r="C16" s="38" t="s">
        <v>301</v>
      </c>
      <c r="D16" s="134" t="s">
        <v>321</v>
      </c>
      <c r="E16" s="140" t="s">
        <v>17</v>
      </c>
      <c r="F16" s="140" t="s">
        <v>21</v>
      </c>
      <c r="G16" s="79">
        <v>9920000000</v>
      </c>
      <c r="H16" s="80"/>
      <c r="I16" s="137">
        <f t="shared" si="0"/>
        <v>4084300</v>
      </c>
      <c r="J16" s="137">
        <f>J17</f>
        <v>3825000</v>
      </c>
      <c r="K16" s="74">
        <f>K17</f>
        <v>259300</v>
      </c>
      <c r="L16" s="138">
        <f>L17</f>
        <v>0</v>
      </c>
      <c r="M16" s="137">
        <f t="shared" si="1"/>
        <v>4023100</v>
      </c>
      <c r="N16" s="137">
        <f>N17</f>
        <v>4023100</v>
      </c>
      <c r="O16" s="74">
        <f>O17</f>
        <v>0</v>
      </c>
      <c r="P16" s="139">
        <f>P17</f>
        <v>0</v>
      </c>
    </row>
    <row r="17" spans="1:1024" ht="37.5">
      <c r="B17" s="116"/>
      <c r="C17" s="38" t="s">
        <v>99</v>
      </c>
      <c r="D17" s="134" t="s">
        <v>321</v>
      </c>
      <c r="E17" s="140" t="s">
        <v>322</v>
      </c>
      <c r="F17" s="140" t="s">
        <v>21</v>
      </c>
      <c r="G17" s="79">
        <v>9920000190</v>
      </c>
      <c r="H17" s="80"/>
      <c r="I17" s="137">
        <f t="shared" si="0"/>
        <v>4084300</v>
      </c>
      <c r="J17" s="137">
        <f>J18+J19</f>
        <v>3825000</v>
      </c>
      <c r="K17" s="74">
        <f>K18+K19</f>
        <v>259300</v>
      </c>
      <c r="L17" s="138">
        <f>L18+L19</f>
        <v>0</v>
      </c>
      <c r="M17" s="137">
        <f t="shared" si="1"/>
        <v>4023100</v>
      </c>
      <c r="N17" s="137">
        <f>N18+N19</f>
        <v>4023100</v>
      </c>
      <c r="O17" s="74">
        <f>O18+O19</f>
        <v>0</v>
      </c>
      <c r="P17" s="139">
        <f>P18+P19</f>
        <v>0</v>
      </c>
    </row>
    <row r="18" spans="1:1024" ht="75">
      <c r="B18" s="116"/>
      <c r="C18" s="38" t="s">
        <v>100</v>
      </c>
      <c r="D18" s="134">
        <v>901</v>
      </c>
      <c r="E18" s="140" t="s">
        <v>17</v>
      </c>
      <c r="F18" s="140" t="s">
        <v>21</v>
      </c>
      <c r="G18" s="79">
        <v>9920000190</v>
      </c>
      <c r="H18" s="80" t="s">
        <v>101</v>
      </c>
      <c r="I18" s="137">
        <f t="shared" si="0"/>
        <v>4081000</v>
      </c>
      <c r="J18" s="137">
        <v>3821300</v>
      </c>
      <c r="K18" s="74">
        <v>259700</v>
      </c>
      <c r="L18" s="138"/>
      <c r="M18" s="137">
        <f t="shared" si="1"/>
        <v>4019800</v>
      </c>
      <c r="N18" s="137">
        <v>4019800</v>
      </c>
      <c r="O18" s="74"/>
      <c r="P18" s="139"/>
    </row>
    <row r="19" spans="1:1024">
      <c r="B19" s="116"/>
      <c r="C19" s="38" t="s">
        <v>106</v>
      </c>
      <c r="D19" s="134" t="s">
        <v>321</v>
      </c>
      <c r="E19" s="140" t="s">
        <v>17</v>
      </c>
      <c r="F19" s="140" t="s">
        <v>21</v>
      </c>
      <c r="G19" s="79">
        <v>9920000190</v>
      </c>
      <c r="H19" s="80" t="s">
        <v>107</v>
      </c>
      <c r="I19" s="137">
        <f t="shared" si="0"/>
        <v>3300</v>
      </c>
      <c r="J19" s="137">
        <v>3700</v>
      </c>
      <c r="K19" s="74">
        <v>-400</v>
      </c>
      <c r="L19" s="138"/>
      <c r="M19" s="137">
        <f t="shared" si="1"/>
        <v>3300</v>
      </c>
      <c r="N19" s="137">
        <v>3300</v>
      </c>
      <c r="O19" s="74"/>
      <c r="P19" s="139"/>
    </row>
    <row r="20" spans="1:1024">
      <c r="B20" s="116"/>
      <c r="C20" s="38" t="s">
        <v>32</v>
      </c>
      <c r="D20" s="134" t="s">
        <v>321</v>
      </c>
      <c r="E20" s="140" t="s">
        <v>17</v>
      </c>
      <c r="F20" s="140" t="s">
        <v>33</v>
      </c>
      <c r="G20" s="79"/>
      <c r="H20" s="80"/>
      <c r="I20" s="137">
        <f t="shared" si="0"/>
        <v>1400000</v>
      </c>
      <c r="J20" s="137">
        <f t="shared" ref="J20:L23" si="4">J21</f>
        <v>0</v>
      </c>
      <c r="K20" s="74">
        <f t="shared" si="4"/>
        <v>1400000</v>
      </c>
      <c r="L20" s="138">
        <f t="shared" si="4"/>
        <v>0</v>
      </c>
      <c r="M20" s="137">
        <f t="shared" si="1"/>
        <v>0</v>
      </c>
      <c r="N20" s="137">
        <f t="shared" ref="N20:P23" si="5">N21</f>
        <v>0</v>
      </c>
      <c r="O20" s="74">
        <f t="shared" si="5"/>
        <v>0</v>
      </c>
      <c r="P20" s="139">
        <f t="shared" si="5"/>
        <v>0</v>
      </c>
      <c r="R20" s="142"/>
    </row>
    <row r="21" spans="1:1024" ht="37.5">
      <c r="B21" s="116"/>
      <c r="C21" s="38" t="s">
        <v>97</v>
      </c>
      <c r="D21" s="134" t="s">
        <v>321</v>
      </c>
      <c r="E21" s="140" t="s">
        <v>17</v>
      </c>
      <c r="F21" s="140" t="s">
        <v>33</v>
      </c>
      <c r="G21" s="79">
        <v>500000000</v>
      </c>
      <c r="H21" s="80"/>
      <c r="I21" s="137">
        <f t="shared" si="0"/>
        <v>1400000</v>
      </c>
      <c r="J21" s="137">
        <f t="shared" si="4"/>
        <v>0</v>
      </c>
      <c r="K21" s="74">
        <f t="shared" si="4"/>
        <v>1400000</v>
      </c>
      <c r="L21" s="138">
        <f t="shared" si="4"/>
        <v>0</v>
      </c>
      <c r="M21" s="137">
        <f t="shared" si="1"/>
        <v>0</v>
      </c>
      <c r="N21" s="137">
        <f t="shared" si="5"/>
        <v>0</v>
      </c>
      <c r="O21" s="74">
        <f t="shared" si="5"/>
        <v>0</v>
      </c>
      <c r="P21" s="139">
        <f t="shared" si="5"/>
        <v>0</v>
      </c>
    </row>
    <row r="22" spans="1:1024" ht="37.5">
      <c r="B22" s="116"/>
      <c r="C22" s="38" t="s">
        <v>116</v>
      </c>
      <c r="D22" s="134" t="s">
        <v>321</v>
      </c>
      <c r="E22" s="140" t="s">
        <v>17</v>
      </c>
      <c r="F22" s="140" t="s">
        <v>33</v>
      </c>
      <c r="G22" s="79">
        <v>5030000000</v>
      </c>
      <c r="H22" s="80"/>
      <c r="I22" s="137">
        <f t="shared" si="0"/>
        <v>1400000</v>
      </c>
      <c r="J22" s="137">
        <f t="shared" si="4"/>
        <v>0</v>
      </c>
      <c r="K22" s="74">
        <f t="shared" si="4"/>
        <v>1400000</v>
      </c>
      <c r="L22" s="138">
        <f t="shared" si="4"/>
        <v>0</v>
      </c>
      <c r="M22" s="137">
        <f t="shared" si="1"/>
        <v>0</v>
      </c>
      <c r="N22" s="137">
        <f t="shared" si="5"/>
        <v>0</v>
      </c>
      <c r="O22" s="74">
        <f t="shared" si="5"/>
        <v>0</v>
      </c>
      <c r="P22" s="139">
        <f t="shared" si="5"/>
        <v>0</v>
      </c>
    </row>
    <row r="23" spans="1:1024" ht="37.5">
      <c r="B23" s="116"/>
      <c r="C23" s="38" t="s">
        <v>117</v>
      </c>
      <c r="D23" s="134" t="s">
        <v>321</v>
      </c>
      <c r="E23" s="140" t="s">
        <v>17</v>
      </c>
      <c r="F23" s="140" t="s">
        <v>33</v>
      </c>
      <c r="G23" s="79">
        <v>5030010030</v>
      </c>
      <c r="H23" s="80"/>
      <c r="I23" s="137">
        <f t="shared" si="0"/>
        <v>1400000</v>
      </c>
      <c r="J23" s="137">
        <f t="shared" si="4"/>
        <v>0</v>
      </c>
      <c r="K23" s="74">
        <f t="shared" si="4"/>
        <v>1400000</v>
      </c>
      <c r="L23" s="138">
        <f t="shared" si="4"/>
        <v>0</v>
      </c>
      <c r="M23" s="137">
        <f t="shared" si="1"/>
        <v>0</v>
      </c>
      <c r="N23" s="137">
        <f t="shared" si="5"/>
        <v>0</v>
      </c>
      <c r="O23" s="74">
        <f t="shared" si="5"/>
        <v>0</v>
      </c>
      <c r="P23" s="139">
        <f t="shared" si="5"/>
        <v>0</v>
      </c>
    </row>
    <row r="24" spans="1:1024" ht="37.5">
      <c r="B24" s="116"/>
      <c r="C24" s="38" t="s">
        <v>103</v>
      </c>
      <c r="D24" s="134" t="s">
        <v>321</v>
      </c>
      <c r="E24" s="140" t="s">
        <v>17</v>
      </c>
      <c r="F24" s="140" t="s">
        <v>33</v>
      </c>
      <c r="G24" s="79">
        <v>5030010030</v>
      </c>
      <c r="H24" s="80" t="s">
        <v>104</v>
      </c>
      <c r="I24" s="137">
        <f t="shared" si="0"/>
        <v>1400000</v>
      </c>
      <c r="J24" s="137"/>
      <c r="K24" s="74">
        <v>1400000</v>
      </c>
      <c r="L24" s="138"/>
      <c r="M24" s="137">
        <f t="shared" si="1"/>
        <v>0</v>
      </c>
      <c r="N24" s="137"/>
      <c r="O24" s="74"/>
      <c r="P24" s="139"/>
    </row>
    <row r="25" spans="1:1024" s="115" customFormat="1" ht="56.25">
      <c r="A25" s="112"/>
      <c r="B25" s="116" t="s">
        <v>35</v>
      </c>
      <c r="C25" s="29" t="s">
        <v>323</v>
      </c>
      <c r="D25" s="143" t="s">
        <v>324</v>
      </c>
      <c r="E25" s="144"/>
      <c r="F25" s="144"/>
      <c r="G25" s="85"/>
      <c r="H25" s="86"/>
      <c r="I25" s="131">
        <f t="shared" si="0"/>
        <v>518011500</v>
      </c>
      <c r="J25" s="131">
        <f>J26+J99+J139+J163+J182+J195</f>
        <v>474496300</v>
      </c>
      <c r="K25" s="131">
        <f>K26+K99+K139+K163+K182+K195</f>
        <v>43515200</v>
      </c>
      <c r="L25" s="132">
        <f>L26+L99+L139+L163+L182+L195</f>
        <v>0</v>
      </c>
      <c r="M25" s="131">
        <f t="shared" si="1"/>
        <v>533459900</v>
      </c>
      <c r="N25" s="131">
        <f>N26+N99+N139+N163+N182+N195</f>
        <v>533459900</v>
      </c>
      <c r="O25" s="72">
        <f>O26+O99+O139+O163+O182+O195</f>
        <v>0</v>
      </c>
      <c r="P25" s="133">
        <f>P26+P99+P139+P163+P182+P195</f>
        <v>0</v>
      </c>
      <c r="ALP25" s="41"/>
      <c r="ALQ25" s="41"/>
      <c r="ALR25" s="41"/>
      <c r="ALS25" s="41"/>
      <c r="ALT25" s="41"/>
      <c r="ALU25" s="41"/>
      <c r="ALV25" s="41"/>
      <c r="ALW25" s="41"/>
      <c r="ALX25" s="41"/>
      <c r="ALY25"/>
      <c r="ALZ25"/>
      <c r="AMA25"/>
      <c r="AMB25"/>
      <c r="AMC25"/>
      <c r="AMD25"/>
      <c r="AME25"/>
      <c r="AMF25"/>
      <c r="AMG25"/>
      <c r="AMH25"/>
      <c r="AMI25"/>
      <c r="AMJ25"/>
    </row>
    <row r="26" spans="1:1024">
      <c r="B26" s="116"/>
      <c r="C26" s="38" t="s">
        <v>16</v>
      </c>
      <c r="D26" s="134" t="s">
        <v>324</v>
      </c>
      <c r="E26" s="140" t="s">
        <v>17</v>
      </c>
      <c r="F26" s="140" t="s">
        <v>82</v>
      </c>
      <c r="G26" s="79"/>
      <c r="H26" s="80"/>
      <c r="I26" s="137">
        <f t="shared" si="0"/>
        <v>284673200</v>
      </c>
      <c r="J26" s="137">
        <f>J27+J32+J50+J55+J46</f>
        <v>243250400</v>
      </c>
      <c r="K26" s="74">
        <f>K27+K32+K50+K55+K46</f>
        <v>41422800</v>
      </c>
      <c r="L26" s="138">
        <f>L27+L32+L50+L55+L46</f>
        <v>0</v>
      </c>
      <c r="M26" s="137">
        <f t="shared" si="1"/>
        <v>280737100</v>
      </c>
      <c r="N26" s="137">
        <f>N27+N32+N50+N55+N46</f>
        <v>280737100</v>
      </c>
      <c r="O26" s="74">
        <f>O27+O32+O50+O55+O46</f>
        <v>0</v>
      </c>
      <c r="P26" s="139">
        <f>P27+P32+P50+P55+P46</f>
        <v>0</v>
      </c>
    </row>
    <row r="27" spans="1:1024" ht="37.5">
      <c r="B27" s="116"/>
      <c r="C27" s="38" t="s">
        <v>18</v>
      </c>
      <c r="D27" s="134" t="s">
        <v>324</v>
      </c>
      <c r="E27" s="140" t="s">
        <v>17</v>
      </c>
      <c r="F27" s="140" t="s">
        <v>19</v>
      </c>
      <c r="G27" s="79"/>
      <c r="H27" s="80"/>
      <c r="I27" s="137">
        <f t="shared" si="0"/>
        <v>2214500</v>
      </c>
      <c r="J27" s="137">
        <f t="shared" ref="J27:L30" si="6">J28</f>
        <v>2089200</v>
      </c>
      <c r="K27" s="74">
        <f t="shared" si="6"/>
        <v>125300</v>
      </c>
      <c r="L27" s="138">
        <f t="shared" si="6"/>
        <v>0</v>
      </c>
      <c r="M27" s="137">
        <f t="shared" si="1"/>
        <v>2181300</v>
      </c>
      <c r="N27" s="137">
        <f t="shared" ref="N27:P30" si="7">N28</f>
        <v>2181300</v>
      </c>
      <c r="O27" s="74">
        <f t="shared" si="7"/>
        <v>0</v>
      </c>
      <c r="P27" s="139">
        <f t="shared" si="7"/>
        <v>0</v>
      </c>
    </row>
    <row r="28" spans="1:1024" ht="37.5">
      <c r="B28" s="116"/>
      <c r="C28" s="38" t="s">
        <v>97</v>
      </c>
      <c r="D28" s="134" t="s">
        <v>324</v>
      </c>
      <c r="E28" s="140" t="s">
        <v>17</v>
      </c>
      <c r="F28" s="140" t="s">
        <v>19</v>
      </c>
      <c r="G28" s="79">
        <v>5000000000</v>
      </c>
      <c r="H28" s="80"/>
      <c r="I28" s="137">
        <f t="shared" si="0"/>
        <v>2214500</v>
      </c>
      <c r="J28" s="137">
        <f t="shared" si="6"/>
        <v>2089200</v>
      </c>
      <c r="K28" s="74">
        <f t="shared" si="6"/>
        <v>125300</v>
      </c>
      <c r="L28" s="138">
        <f t="shared" si="6"/>
        <v>0</v>
      </c>
      <c r="M28" s="137">
        <f t="shared" si="1"/>
        <v>2181300</v>
      </c>
      <c r="N28" s="137">
        <f t="shared" si="7"/>
        <v>2181300</v>
      </c>
      <c r="O28" s="74">
        <f t="shared" si="7"/>
        <v>0</v>
      </c>
      <c r="P28" s="139">
        <f t="shared" si="7"/>
        <v>0</v>
      </c>
    </row>
    <row r="29" spans="1:1024" ht="37.5">
      <c r="B29" s="116"/>
      <c r="C29" s="38" t="s">
        <v>98</v>
      </c>
      <c r="D29" s="134" t="s">
        <v>324</v>
      </c>
      <c r="E29" s="140" t="s">
        <v>17</v>
      </c>
      <c r="F29" s="140" t="s">
        <v>19</v>
      </c>
      <c r="G29" s="79">
        <v>5010000000</v>
      </c>
      <c r="H29" s="80"/>
      <c r="I29" s="137">
        <f t="shared" si="0"/>
        <v>2214500</v>
      </c>
      <c r="J29" s="137">
        <f t="shared" si="6"/>
        <v>2089200</v>
      </c>
      <c r="K29" s="74">
        <f t="shared" si="6"/>
        <v>125300</v>
      </c>
      <c r="L29" s="138">
        <f t="shared" si="6"/>
        <v>0</v>
      </c>
      <c r="M29" s="137">
        <f t="shared" si="1"/>
        <v>2181300</v>
      </c>
      <c r="N29" s="137">
        <f t="shared" si="7"/>
        <v>2181300</v>
      </c>
      <c r="O29" s="74">
        <f t="shared" si="7"/>
        <v>0</v>
      </c>
      <c r="P29" s="139">
        <f t="shared" si="7"/>
        <v>0</v>
      </c>
    </row>
    <row r="30" spans="1:1024" ht="37.5">
      <c r="B30" s="116"/>
      <c r="C30" s="88" t="s">
        <v>99</v>
      </c>
      <c r="D30" s="134" t="s">
        <v>324</v>
      </c>
      <c r="E30" s="140" t="s">
        <v>17</v>
      </c>
      <c r="F30" s="140" t="s">
        <v>19</v>
      </c>
      <c r="G30" s="79">
        <v>5010000190</v>
      </c>
      <c r="H30" s="80"/>
      <c r="I30" s="137">
        <f t="shared" si="0"/>
        <v>2214500</v>
      </c>
      <c r="J30" s="137">
        <f t="shared" si="6"/>
        <v>2089200</v>
      </c>
      <c r="K30" s="74">
        <f t="shared" si="6"/>
        <v>125300</v>
      </c>
      <c r="L30" s="138">
        <f t="shared" si="6"/>
        <v>0</v>
      </c>
      <c r="M30" s="137">
        <f t="shared" si="1"/>
        <v>2181300</v>
      </c>
      <c r="N30" s="137">
        <f t="shared" si="7"/>
        <v>2181300</v>
      </c>
      <c r="O30" s="74">
        <f t="shared" si="7"/>
        <v>0</v>
      </c>
      <c r="P30" s="139">
        <f t="shared" si="7"/>
        <v>0</v>
      </c>
    </row>
    <row r="31" spans="1:1024" ht="75.599999999999994" customHeight="1">
      <c r="B31" s="116"/>
      <c r="C31" s="38" t="s">
        <v>100</v>
      </c>
      <c r="D31" s="134" t="s">
        <v>324</v>
      </c>
      <c r="E31" s="140" t="s">
        <v>17</v>
      </c>
      <c r="F31" s="140" t="s">
        <v>19</v>
      </c>
      <c r="G31" s="79">
        <v>5010000190</v>
      </c>
      <c r="H31" s="80" t="s">
        <v>101</v>
      </c>
      <c r="I31" s="137">
        <f t="shared" si="0"/>
        <v>2214500</v>
      </c>
      <c r="J31" s="137">
        <v>2089200</v>
      </c>
      <c r="K31" s="74">
        <v>125300</v>
      </c>
      <c r="L31" s="138"/>
      <c r="M31" s="137">
        <f t="shared" si="1"/>
        <v>2181300</v>
      </c>
      <c r="N31" s="137">
        <v>2181300</v>
      </c>
      <c r="O31" s="74"/>
      <c r="P31" s="139"/>
    </row>
    <row r="32" spans="1:1024" ht="56.25">
      <c r="B32" s="116"/>
      <c r="C32" s="38" t="s">
        <v>325</v>
      </c>
      <c r="D32" s="134" t="s">
        <v>324</v>
      </c>
      <c r="E32" s="140" t="s">
        <v>17</v>
      </c>
      <c r="F32" s="140" t="s">
        <v>24</v>
      </c>
      <c r="G32" s="79"/>
      <c r="H32" s="80"/>
      <c r="I32" s="137">
        <f t="shared" si="0"/>
        <v>72929500</v>
      </c>
      <c r="J32" s="137">
        <f t="shared" ref="J32:L33" si="8">J33</f>
        <v>84918300</v>
      </c>
      <c r="K32" s="74">
        <f t="shared" si="8"/>
        <v>-11988800</v>
      </c>
      <c r="L32" s="138">
        <f t="shared" si="8"/>
        <v>0</v>
      </c>
      <c r="M32" s="137">
        <f t="shared" si="1"/>
        <v>71950200</v>
      </c>
      <c r="N32" s="137">
        <f t="shared" ref="N32:P33" si="9">N33</f>
        <v>71950200</v>
      </c>
      <c r="O32" s="74">
        <f t="shared" si="9"/>
        <v>0</v>
      </c>
      <c r="P32" s="139">
        <f t="shared" si="9"/>
        <v>0</v>
      </c>
    </row>
    <row r="33" spans="2:16" ht="37.5">
      <c r="B33" s="116"/>
      <c r="C33" s="38" t="s">
        <v>97</v>
      </c>
      <c r="D33" s="134" t="s">
        <v>324</v>
      </c>
      <c r="E33" s="140" t="s">
        <v>17</v>
      </c>
      <c r="F33" s="140" t="s">
        <v>24</v>
      </c>
      <c r="G33" s="79">
        <v>5000000000</v>
      </c>
      <c r="H33" s="80"/>
      <c r="I33" s="137">
        <f t="shared" si="0"/>
        <v>72929500</v>
      </c>
      <c r="J33" s="137">
        <f t="shared" si="8"/>
        <v>84918300</v>
      </c>
      <c r="K33" s="74">
        <f t="shared" si="8"/>
        <v>-11988800</v>
      </c>
      <c r="L33" s="138">
        <f t="shared" si="8"/>
        <v>0</v>
      </c>
      <c r="M33" s="137">
        <f t="shared" si="1"/>
        <v>71950200</v>
      </c>
      <c r="N33" s="137">
        <f t="shared" si="9"/>
        <v>71950200</v>
      </c>
      <c r="O33" s="74">
        <f t="shared" si="9"/>
        <v>0</v>
      </c>
      <c r="P33" s="139">
        <f t="shared" si="9"/>
        <v>0</v>
      </c>
    </row>
    <row r="34" spans="2:16" ht="37.5">
      <c r="B34" s="116"/>
      <c r="C34" s="38" t="s">
        <v>105</v>
      </c>
      <c r="D34" s="134" t="s">
        <v>324</v>
      </c>
      <c r="E34" s="140" t="s">
        <v>17</v>
      </c>
      <c r="F34" s="140" t="s">
        <v>24</v>
      </c>
      <c r="G34" s="79">
        <v>5020000000</v>
      </c>
      <c r="H34" s="80"/>
      <c r="I34" s="137">
        <f t="shared" si="0"/>
        <v>72929500</v>
      </c>
      <c r="J34" s="137">
        <f>J35+J38+J41+J44</f>
        <v>84918300</v>
      </c>
      <c r="K34" s="74">
        <f>K35+K38+K41+K44</f>
        <v>-11988800</v>
      </c>
      <c r="L34" s="138">
        <f>L35+L38+L41+L44</f>
        <v>0</v>
      </c>
      <c r="M34" s="137">
        <f t="shared" si="1"/>
        <v>71950200</v>
      </c>
      <c r="N34" s="137">
        <f>N35+N38+N41+N44</f>
        <v>71950200</v>
      </c>
      <c r="O34" s="74">
        <f>O35+O38+O41+O44</f>
        <v>0</v>
      </c>
      <c r="P34" s="139">
        <f>P35+P38+P41+P44</f>
        <v>0</v>
      </c>
    </row>
    <row r="35" spans="2:16" ht="37.5">
      <c r="B35" s="116"/>
      <c r="C35" s="88" t="s">
        <v>99</v>
      </c>
      <c r="D35" s="134" t="s">
        <v>324</v>
      </c>
      <c r="E35" s="140" t="s">
        <v>17</v>
      </c>
      <c r="F35" s="140" t="s">
        <v>24</v>
      </c>
      <c r="G35" s="79">
        <v>5020000190</v>
      </c>
      <c r="H35" s="80"/>
      <c r="I35" s="137">
        <f t="shared" si="0"/>
        <v>65343300</v>
      </c>
      <c r="J35" s="137">
        <f>J36+J37</f>
        <v>77604500</v>
      </c>
      <c r="K35" s="74">
        <f>K36+K37</f>
        <v>-12261200</v>
      </c>
      <c r="L35" s="138">
        <f>L36+L37</f>
        <v>0</v>
      </c>
      <c r="M35" s="137">
        <f t="shared" si="1"/>
        <v>64364000</v>
      </c>
      <c r="N35" s="137">
        <f>N36+N37</f>
        <v>64364000</v>
      </c>
      <c r="O35" s="74">
        <f>O36+O37</f>
        <v>0</v>
      </c>
      <c r="P35" s="139">
        <f>P36+P37</f>
        <v>0</v>
      </c>
    </row>
    <row r="36" spans="2:16" ht="75">
      <c r="B36" s="116"/>
      <c r="C36" s="38" t="s">
        <v>100</v>
      </c>
      <c r="D36" s="134" t="s">
        <v>324</v>
      </c>
      <c r="E36" s="140" t="s">
        <v>17</v>
      </c>
      <c r="F36" s="140" t="s">
        <v>24</v>
      </c>
      <c r="G36" s="79">
        <v>5020000190</v>
      </c>
      <c r="H36" s="80" t="s">
        <v>101</v>
      </c>
      <c r="I36" s="137">
        <f t="shared" si="0"/>
        <v>65343300</v>
      </c>
      <c r="J36" s="137">
        <v>77604500</v>
      </c>
      <c r="K36" s="74">
        <v>-12261200</v>
      </c>
      <c r="L36" s="138"/>
      <c r="M36" s="137">
        <f t="shared" si="1"/>
        <v>64364000</v>
      </c>
      <c r="N36" s="137">
        <v>64364000</v>
      </c>
      <c r="O36" s="74"/>
      <c r="P36" s="139"/>
    </row>
    <row r="37" spans="2:16" hidden="1">
      <c r="B37" s="116"/>
      <c r="C37" s="38" t="s">
        <v>106</v>
      </c>
      <c r="D37" s="134" t="s">
        <v>324</v>
      </c>
      <c r="E37" s="140" t="s">
        <v>17</v>
      </c>
      <c r="F37" s="140" t="s">
        <v>24</v>
      </c>
      <c r="G37" s="79">
        <v>5020000190</v>
      </c>
      <c r="H37" s="80" t="s">
        <v>107</v>
      </c>
      <c r="I37" s="137">
        <f t="shared" si="0"/>
        <v>0</v>
      </c>
      <c r="J37" s="137"/>
      <c r="K37" s="74"/>
      <c r="L37" s="138"/>
      <c r="M37" s="137">
        <f t="shared" si="1"/>
        <v>0</v>
      </c>
      <c r="N37" s="137"/>
      <c r="O37" s="74"/>
      <c r="P37" s="139"/>
    </row>
    <row r="38" spans="2:16" ht="150">
      <c r="B38" s="116"/>
      <c r="C38" s="38" t="s">
        <v>108</v>
      </c>
      <c r="D38" s="134" t="s">
        <v>324</v>
      </c>
      <c r="E38" s="140" t="s">
        <v>17</v>
      </c>
      <c r="F38" s="140" t="s">
        <v>24</v>
      </c>
      <c r="G38" s="79">
        <v>5020060870</v>
      </c>
      <c r="H38" s="80"/>
      <c r="I38" s="137">
        <f t="shared" si="0"/>
        <v>1015500</v>
      </c>
      <c r="J38" s="137">
        <f>J39+J40</f>
        <v>979700</v>
      </c>
      <c r="K38" s="74">
        <f>K39+K40</f>
        <v>35800</v>
      </c>
      <c r="L38" s="138">
        <f>L39+L40</f>
        <v>0</v>
      </c>
      <c r="M38" s="137">
        <f t="shared" si="1"/>
        <v>1015500</v>
      </c>
      <c r="N38" s="137">
        <f>N39+N40</f>
        <v>1015500</v>
      </c>
      <c r="O38" s="74">
        <f>O39+O40</f>
        <v>0</v>
      </c>
      <c r="P38" s="139">
        <f>P39+P40</f>
        <v>0</v>
      </c>
    </row>
    <row r="39" spans="2:16" ht="75">
      <c r="B39" s="116"/>
      <c r="C39" s="38" t="s">
        <v>100</v>
      </c>
      <c r="D39" s="134" t="s">
        <v>324</v>
      </c>
      <c r="E39" s="140" t="s">
        <v>17</v>
      </c>
      <c r="F39" s="140" t="s">
        <v>24</v>
      </c>
      <c r="G39" s="79">
        <v>5020060870</v>
      </c>
      <c r="H39" s="80" t="s">
        <v>101</v>
      </c>
      <c r="I39" s="137">
        <f t="shared" si="0"/>
        <v>1015500</v>
      </c>
      <c r="J39" s="137">
        <v>979700</v>
      </c>
      <c r="K39" s="74">
        <v>35800</v>
      </c>
      <c r="L39" s="138"/>
      <c r="M39" s="137">
        <f t="shared" si="1"/>
        <v>1015500</v>
      </c>
      <c r="N39" s="137">
        <v>1015500</v>
      </c>
      <c r="O39" s="74"/>
      <c r="P39" s="139"/>
    </row>
    <row r="40" spans="2:16" ht="37.5" hidden="1">
      <c r="B40" s="116"/>
      <c r="C40" s="38" t="s">
        <v>103</v>
      </c>
      <c r="D40" s="134" t="s">
        <v>324</v>
      </c>
      <c r="E40" s="140" t="s">
        <v>17</v>
      </c>
      <c r="F40" s="140" t="s">
        <v>24</v>
      </c>
      <c r="G40" s="79">
        <v>5020060870</v>
      </c>
      <c r="H40" s="80" t="s">
        <v>104</v>
      </c>
      <c r="I40" s="137">
        <f t="shared" si="0"/>
        <v>0</v>
      </c>
      <c r="J40" s="137"/>
      <c r="K40" s="74"/>
      <c r="L40" s="138"/>
      <c r="M40" s="137">
        <f t="shared" si="1"/>
        <v>0</v>
      </c>
      <c r="N40" s="137"/>
      <c r="O40" s="74"/>
      <c r="P40" s="139"/>
    </row>
    <row r="41" spans="2:16" ht="48" customHeight="1">
      <c r="B41" s="116"/>
      <c r="C41" s="38" t="s">
        <v>114</v>
      </c>
      <c r="D41" s="134" t="s">
        <v>324</v>
      </c>
      <c r="E41" s="140" t="s">
        <v>17</v>
      </c>
      <c r="F41" s="140" t="s">
        <v>24</v>
      </c>
      <c r="G41" s="79">
        <v>5020069200</v>
      </c>
      <c r="H41" s="80"/>
      <c r="I41" s="137">
        <f t="shared" si="0"/>
        <v>5555200</v>
      </c>
      <c r="J41" s="137">
        <f>J42+J43</f>
        <v>5354400</v>
      </c>
      <c r="K41" s="74">
        <f>K42+K43</f>
        <v>200800</v>
      </c>
      <c r="L41" s="138">
        <f>L42+L43</f>
        <v>0</v>
      </c>
      <c r="M41" s="137">
        <f t="shared" si="1"/>
        <v>5555200</v>
      </c>
      <c r="N41" s="137">
        <f>N42+N43</f>
        <v>5555200</v>
      </c>
      <c r="O41" s="74">
        <f>O42+O43</f>
        <v>0</v>
      </c>
      <c r="P41" s="139">
        <f>P42+P43</f>
        <v>0</v>
      </c>
    </row>
    <row r="42" spans="2:16" ht="75">
      <c r="B42" s="116"/>
      <c r="C42" s="38" t="s">
        <v>100</v>
      </c>
      <c r="D42" s="134" t="s">
        <v>324</v>
      </c>
      <c r="E42" s="140" t="s">
        <v>17</v>
      </c>
      <c r="F42" s="140" t="s">
        <v>24</v>
      </c>
      <c r="G42" s="79">
        <v>5020069200</v>
      </c>
      <c r="H42" s="80" t="s">
        <v>101</v>
      </c>
      <c r="I42" s="137">
        <f t="shared" si="0"/>
        <v>5455200</v>
      </c>
      <c r="J42" s="137">
        <v>5254400</v>
      </c>
      <c r="K42" s="74">
        <v>200800</v>
      </c>
      <c r="L42" s="138"/>
      <c r="M42" s="137">
        <f t="shared" si="1"/>
        <v>5455200</v>
      </c>
      <c r="N42" s="137">
        <v>5455200</v>
      </c>
      <c r="O42" s="74"/>
      <c r="P42" s="139"/>
    </row>
    <row r="43" spans="2:16" ht="37.5">
      <c r="B43" s="116"/>
      <c r="C43" s="38" t="s">
        <v>103</v>
      </c>
      <c r="D43" s="134" t="s">
        <v>324</v>
      </c>
      <c r="E43" s="140" t="s">
        <v>17</v>
      </c>
      <c r="F43" s="140" t="s">
        <v>24</v>
      </c>
      <c r="G43" s="79">
        <v>5020069200</v>
      </c>
      <c r="H43" s="80" t="s">
        <v>104</v>
      </c>
      <c r="I43" s="137">
        <f t="shared" si="0"/>
        <v>100000</v>
      </c>
      <c r="J43" s="137">
        <v>100000</v>
      </c>
      <c r="K43" s="74">
        <v>0</v>
      </c>
      <c r="L43" s="138"/>
      <c r="M43" s="137">
        <f t="shared" si="1"/>
        <v>100000</v>
      </c>
      <c r="N43" s="137">
        <v>100000</v>
      </c>
      <c r="O43" s="74"/>
      <c r="P43" s="139"/>
    </row>
    <row r="44" spans="2:16" ht="154.15" customHeight="1">
      <c r="B44" s="116"/>
      <c r="C44" s="38" t="s">
        <v>115</v>
      </c>
      <c r="D44" s="134" t="s">
        <v>324</v>
      </c>
      <c r="E44" s="140" t="s">
        <v>17</v>
      </c>
      <c r="F44" s="140" t="s">
        <v>24</v>
      </c>
      <c r="G44" s="79">
        <v>5020069210</v>
      </c>
      <c r="H44" s="80"/>
      <c r="I44" s="137">
        <f t="shared" si="0"/>
        <v>1015500</v>
      </c>
      <c r="J44" s="137">
        <f>J45</f>
        <v>979700</v>
      </c>
      <c r="K44" s="74">
        <f>K45</f>
        <v>35800</v>
      </c>
      <c r="L44" s="138">
        <f>L45</f>
        <v>0</v>
      </c>
      <c r="M44" s="137">
        <f t="shared" si="1"/>
        <v>1015500</v>
      </c>
      <c r="N44" s="137">
        <f>N45</f>
        <v>1015500</v>
      </c>
      <c r="O44" s="74">
        <f>O45</f>
        <v>0</v>
      </c>
      <c r="P44" s="139">
        <f>P45</f>
        <v>0</v>
      </c>
    </row>
    <row r="45" spans="2:16" ht="75">
      <c r="B45" s="116"/>
      <c r="C45" s="38" t="s">
        <v>100</v>
      </c>
      <c r="D45" s="134" t="s">
        <v>324</v>
      </c>
      <c r="E45" s="140" t="s">
        <v>17</v>
      </c>
      <c r="F45" s="140" t="s">
        <v>24</v>
      </c>
      <c r="G45" s="79">
        <v>5020069210</v>
      </c>
      <c r="H45" s="80" t="s">
        <v>101</v>
      </c>
      <c r="I45" s="137">
        <f t="shared" si="0"/>
        <v>1015500</v>
      </c>
      <c r="J45" s="137">
        <v>979700</v>
      </c>
      <c r="K45" s="74">
        <v>35800</v>
      </c>
      <c r="L45" s="138"/>
      <c r="M45" s="137">
        <f t="shared" si="1"/>
        <v>1015500</v>
      </c>
      <c r="N45" s="137">
        <v>1015500</v>
      </c>
      <c r="O45" s="74"/>
      <c r="P45" s="139"/>
    </row>
    <row r="46" spans="2:16">
      <c r="B46" s="116"/>
      <c r="C46" s="38" t="s">
        <v>25</v>
      </c>
      <c r="D46" s="134" t="s">
        <v>324</v>
      </c>
      <c r="E46" s="140" t="s">
        <v>17</v>
      </c>
      <c r="F46" s="140" t="s">
        <v>26</v>
      </c>
      <c r="G46" s="79"/>
      <c r="H46" s="80"/>
      <c r="I46" s="137">
        <f t="shared" si="0"/>
        <v>9200</v>
      </c>
      <c r="J46" s="137">
        <f t="shared" ref="J46:L48" si="10">J47</f>
        <v>9200</v>
      </c>
      <c r="K46" s="74">
        <f t="shared" si="10"/>
        <v>0</v>
      </c>
      <c r="L46" s="138">
        <f t="shared" si="10"/>
        <v>0</v>
      </c>
      <c r="M46" s="137">
        <f t="shared" si="1"/>
        <v>9200</v>
      </c>
      <c r="N46" s="137">
        <f t="shared" ref="N46:P48" si="11">N47</f>
        <v>9200</v>
      </c>
      <c r="O46" s="74">
        <f t="shared" si="11"/>
        <v>0</v>
      </c>
      <c r="P46" s="139">
        <f t="shared" si="11"/>
        <v>0</v>
      </c>
    </row>
    <row r="47" spans="2:16" ht="37.5">
      <c r="B47" s="116"/>
      <c r="C47" s="38" t="s">
        <v>292</v>
      </c>
      <c r="D47" s="134" t="s">
        <v>324</v>
      </c>
      <c r="E47" s="140" t="s">
        <v>17</v>
      </c>
      <c r="F47" s="140" t="s">
        <v>26</v>
      </c>
      <c r="G47" s="79">
        <v>9900000000</v>
      </c>
      <c r="H47" s="80"/>
      <c r="I47" s="137">
        <f t="shared" si="0"/>
        <v>9200</v>
      </c>
      <c r="J47" s="137">
        <f t="shared" si="10"/>
        <v>9200</v>
      </c>
      <c r="K47" s="74">
        <f t="shared" si="10"/>
        <v>0</v>
      </c>
      <c r="L47" s="138">
        <f t="shared" si="10"/>
        <v>0</v>
      </c>
      <c r="M47" s="137">
        <f t="shared" si="1"/>
        <v>9200</v>
      </c>
      <c r="N47" s="137">
        <f t="shared" si="11"/>
        <v>9200</v>
      </c>
      <c r="O47" s="74">
        <f t="shared" si="11"/>
        <v>0</v>
      </c>
      <c r="P47" s="139">
        <f t="shared" si="11"/>
        <v>0</v>
      </c>
    </row>
    <row r="48" spans="2:16" ht="56.25">
      <c r="B48" s="116"/>
      <c r="C48" s="38" t="s">
        <v>297</v>
      </c>
      <c r="D48" s="134" t="s">
        <v>324</v>
      </c>
      <c r="E48" s="140" t="s">
        <v>17</v>
      </c>
      <c r="F48" s="140" t="s">
        <v>26</v>
      </c>
      <c r="G48" s="79">
        <v>9900051200</v>
      </c>
      <c r="H48" s="80"/>
      <c r="I48" s="137">
        <f t="shared" si="0"/>
        <v>9200</v>
      </c>
      <c r="J48" s="137">
        <f t="shared" si="10"/>
        <v>9200</v>
      </c>
      <c r="K48" s="74">
        <f t="shared" si="10"/>
        <v>0</v>
      </c>
      <c r="L48" s="138">
        <f t="shared" si="10"/>
        <v>0</v>
      </c>
      <c r="M48" s="137">
        <f t="shared" si="1"/>
        <v>9200</v>
      </c>
      <c r="N48" s="137">
        <f t="shared" si="11"/>
        <v>9200</v>
      </c>
      <c r="O48" s="74">
        <f t="shared" si="11"/>
        <v>0</v>
      </c>
      <c r="P48" s="139">
        <f t="shared" si="11"/>
        <v>0</v>
      </c>
    </row>
    <row r="49" spans="2:18" ht="37.5">
      <c r="B49" s="116"/>
      <c r="C49" s="38" t="s">
        <v>103</v>
      </c>
      <c r="D49" s="134" t="s">
        <v>324</v>
      </c>
      <c r="E49" s="140" t="s">
        <v>17</v>
      </c>
      <c r="F49" s="140" t="s">
        <v>26</v>
      </c>
      <c r="G49" s="79">
        <v>9900051200</v>
      </c>
      <c r="H49" s="80" t="s">
        <v>104</v>
      </c>
      <c r="I49" s="137">
        <f t="shared" si="0"/>
        <v>9200</v>
      </c>
      <c r="J49" s="137">
        <v>9200</v>
      </c>
      <c r="K49" s="74">
        <v>0</v>
      </c>
      <c r="L49" s="138">
        <v>0</v>
      </c>
      <c r="M49" s="137">
        <f t="shared" si="1"/>
        <v>9200</v>
      </c>
      <c r="N49" s="137">
        <v>9200</v>
      </c>
      <c r="O49" s="74"/>
      <c r="P49" s="139">
        <v>0</v>
      </c>
    </row>
    <row r="50" spans="2:18">
      <c r="B50" s="116"/>
      <c r="C50" s="38" t="s">
        <v>29</v>
      </c>
      <c r="D50" s="134" t="s">
        <v>324</v>
      </c>
      <c r="E50" s="140" t="s">
        <v>17</v>
      </c>
      <c r="F50" s="140" t="s">
        <v>30</v>
      </c>
      <c r="G50" s="79"/>
      <c r="H50" s="80"/>
      <c r="I50" s="137">
        <f t="shared" si="0"/>
        <v>5000000</v>
      </c>
      <c r="J50" s="137">
        <f t="shared" ref="J50:L53" si="12">J51</f>
        <v>5000000</v>
      </c>
      <c r="K50" s="74">
        <f t="shared" si="12"/>
        <v>0</v>
      </c>
      <c r="L50" s="138">
        <f t="shared" si="12"/>
        <v>0</v>
      </c>
      <c r="M50" s="137">
        <f t="shared" si="1"/>
        <v>5000000</v>
      </c>
      <c r="N50" s="137">
        <f t="shared" ref="N50:P53" si="13">N51</f>
        <v>5000000</v>
      </c>
      <c r="O50" s="74">
        <f t="shared" si="13"/>
        <v>0</v>
      </c>
      <c r="P50" s="139">
        <f t="shared" si="13"/>
        <v>0</v>
      </c>
    </row>
    <row r="51" spans="2:18" ht="37.5">
      <c r="B51" s="116"/>
      <c r="C51" s="38" t="s">
        <v>292</v>
      </c>
      <c r="D51" s="134" t="s">
        <v>324</v>
      </c>
      <c r="E51" s="140" t="s">
        <v>17</v>
      </c>
      <c r="F51" s="140" t="s">
        <v>30</v>
      </c>
      <c r="G51" s="79">
        <v>9900000000</v>
      </c>
      <c r="H51" s="80"/>
      <c r="I51" s="137">
        <f t="shared" si="0"/>
        <v>5000000</v>
      </c>
      <c r="J51" s="137">
        <f t="shared" si="12"/>
        <v>5000000</v>
      </c>
      <c r="K51" s="74">
        <f t="shared" si="12"/>
        <v>0</v>
      </c>
      <c r="L51" s="138">
        <f t="shared" si="12"/>
        <v>0</v>
      </c>
      <c r="M51" s="137">
        <f t="shared" si="1"/>
        <v>5000000</v>
      </c>
      <c r="N51" s="137">
        <f t="shared" si="13"/>
        <v>5000000</v>
      </c>
      <c r="O51" s="74">
        <f t="shared" si="13"/>
        <v>0</v>
      </c>
      <c r="P51" s="139">
        <f t="shared" si="13"/>
        <v>0</v>
      </c>
    </row>
    <row r="52" spans="2:18">
      <c r="B52" s="116"/>
      <c r="C52" s="88" t="s">
        <v>326</v>
      </c>
      <c r="D52" s="134" t="s">
        <v>324</v>
      </c>
      <c r="E52" s="140" t="s">
        <v>17</v>
      </c>
      <c r="F52" s="140" t="s">
        <v>30</v>
      </c>
      <c r="G52" s="79">
        <v>9930000000</v>
      </c>
      <c r="H52" s="80"/>
      <c r="I52" s="137">
        <f t="shared" si="0"/>
        <v>5000000</v>
      </c>
      <c r="J52" s="137">
        <f t="shared" si="12"/>
        <v>5000000</v>
      </c>
      <c r="K52" s="74">
        <f t="shared" si="12"/>
        <v>0</v>
      </c>
      <c r="L52" s="138">
        <f t="shared" si="12"/>
        <v>0</v>
      </c>
      <c r="M52" s="137">
        <f t="shared" si="1"/>
        <v>5000000</v>
      </c>
      <c r="N52" s="137">
        <f t="shared" si="13"/>
        <v>5000000</v>
      </c>
      <c r="O52" s="74">
        <f t="shared" si="13"/>
        <v>0</v>
      </c>
      <c r="P52" s="139">
        <f t="shared" si="13"/>
        <v>0</v>
      </c>
    </row>
    <row r="53" spans="2:18">
      <c r="B53" s="116"/>
      <c r="C53" s="88" t="s">
        <v>303</v>
      </c>
      <c r="D53" s="134" t="s">
        <v>324</v>
      </c>
      <c r="E53" s="140" t="s">
        <v>17</v>
      </c>
      <c r="F53" s="140" t="s">
        <v>30</v>
      </c>
      <c r="G53" s="79">
        <v>9930020590</v>
      </c>
      <c r="H53" s="80"/>
      <c r="I53" s="137">
        <f t="shared" si="0"/>
        <v>5000000</v>
      </c>
      <c r="J53" s="137">
        <f t="shared" si="12"/>
        <v>5000000</v>
      </c>
      <c r="K53" s="74">
        <f t="shared" si="12"/>
        <v>0</v>
      </c>
      <c r="L53" s="138">
        <f t="shared" si="12"/>
        <v>0</v>
      </c>
      <c r="M53" s="137">
        <f t="shared" si="1"/>
        <v>5000000</v>
      </c>
      <c r="N53" s="137">
        <f t="shared" si="13"/>
        <v>5000000</v>
      </c>
      <c r="O53" s="74">
        <f t="shared" si="13"/>
        <v>0</v>
      </c>
      <c r="P53" s="139">
        <f t="shared" si="13"/>
        <v>0</v>
      </c>
    </row>
    <row r="54" spans="2:18">
      <c r="B54" s="116"/>
      <c r="C54" s="38" t="s">
        <v>106</v>
      </c>
      <c r="D54" s="134" t="s">
        <v>324</v>
      </c>
      <c r="E54" s="140" t="s">
        <v>17</v>
      </c>
      <c r="F54" s="140" t="s">
        <v>30</v>
      </c>
      <c r="G54" s="79">
        <v>9930020590</v>
      </c>
      <c r="H54" s="80" t="s">
        <v>107</v>
      </c>
      <c r="I54" s="137">
        <f t="shared" si="0"/>
        <v>5000000</v>
      </c>
      <c r="J54" s="137">
        <v>5000000</v>
      </c>
      <c r="K54" s="74">
        <v>0</v>
      </c>
      <c r="L54" s="138">
        <v>0</v>
      </c>
      <c r="M54" s="137">
        <f t="shared" si="1"/>
        <v>5000000</v>
      </c>
      <c r="N54" s="137">
        <v>5000000</v>
      </c>
      <c r="O54" s="74">
        <v>0</v>
      </c>
      <c r="P54" s="139">
        <v>0</v>
      </c>
    </row>
    <row r="55" spans="2:18">
      <c r="B55" s="116"/>
      <c r="C55" s="38" t="s">
        <v>32</v>
      </c>
      <c r="D55" s="134" t="s">
        <v>324</v>
      </c>
      <c r="E55" s="140" t="s">
        <v>17</v>
      </c>
      <c r="F55" s="140" t="s">
        <v>33</v>
      </c>
      <c r="G55" s="79"/>
      <c r="H55" s="80"/>
      <c r="I55" s="137">
        <f t="shared" si="0"/>
        <v>204520000</v>
      </c>
      <c r="J55" s="137">
        <f>J66+J91+J56+J87</f>
        <v>151233700</v>
      </c>
      <c r="K55" s="74">
        <f>K66+K91+K56+K87</f>
        <v>53286300</v>
      </c>
      <c r="L55" s="138">
        <f>L66+L91+L56+L87</f>
        <v>0</v>
      </c>
      <c r="M55" s="137">
        <f t="shared" si="1"/>
        <v>201596400</v>
      </c>
      <c r="N55" s="137">
        <f>N66+N91+N56+N87</f>
        <v>201596400</v>
      </c>
      <c r="O55" s="74">
        <f>O66+O91+O56+O87</f>
        <v>0</v>
      </c>
      <c r="P55" s="139">
        <f>P66+P91+P56+P87</f>
        <v>0</v>
      </c>
    </row>
    <row r="56" spans="2:18" ht="37.5">
      <c r="B56" s="116"/>
      <c r="C56" s="38" t="s">
        <v>97</v>
      </c>
      <c r="D56" s="134" t="s">
        <v>324</v>
      </c>
      <c r="E56" s="140" t="s">
        <v>17</v>
      </c>
      <c r="F56" s="140" t="s">
        <v>33</v>
      </c>
      <c r="G56" s="79">
        <v>5000000000</v>
      </c>
      <c r="H56" s="80"/>
      <c r="I56" s="137">
        <f t="shared" si="0"/>
        <v>12000000</v>
      </c>
      <c r="J56" s="137">
        <f>J57+J60+J63</f>
        <v>11500000</v>
      </c>
      <c r="K56" s="74">
        <f>K57+K60+K63</f>
        <v>500000</v>
      </c>
      <c r="L56" s="138">
        <f>L57+L60+L63</f>
        <v>0</v>
      </c>
      <c r="M56" s="137">
        <f t="shared" si="1"/>
        <v>12000000</v>
      </c>
      <c r="N56" s="137">
        <f>N57+N60+N63</f>
        <v>12000000</v>
      </c>
      <c r="O56" s="74">
        <f>O57+O60+O63</f>
        <v>0</v>
      </c>
      <c r="P56" s="139">
        <f>P57+P60+P63</f>
        <v>0</v>
      </c>
    </row>
    <row r="57" spans="2:18" ht="37.5">
      <c r="B57" s="116"/>
      <c r="C57" s="38" t="s">
        <v>116</v>
      </c>
      <c r="D57" s="134" t="s">
        <v>324</v>
      </c>
      <c r="E57" s="140" t="s">
        <v>17</v>
      </c>
      <c r="F57" s="140" t="s">
        <v>33</v>
      </c>
      <c r="G57" s="79">
        <v>5030000000</v>
      </c>
      <c r="H57" s="80"/>
      <c r="I57" s="137">
        <f t="shared" si="0"/>
        <v>5000000</v>
      </c>
      <c r="J57" s="137">
        <f t="shared" ref="J57:L58" si="14">J58</f>
        <v>5000000</v>
      </c>
      <c r="K57" s="74">
        <f t="shared" si="14"/>
        <v>0</v>
      </c>
      <c r="L57" s="138">
        <f t="shared" si="14"/>
        <v>0</v>
      </c>
      <c r="M57" s="137">
        <f t="shared" si="1"/>
        <v>5000000</v>
      </c>
      <c r="N57" s="137">
        <f t="shared" ref="N57:P58" si="15">N58</f>
        <v>5000000</v>
      </c>
      <c r="O57" s="74">
        <f t="shared" si="15"/>
        <v>0</v>
      </c>
      <c r="P57" s="139">
        <f t="shared" si="15"/>
        <v>0</v>
      </c>
    </row>
    <row r="58" spans="2:18" ht="37.5">
      <c r="B58" s="116"/>
      <c r="C58" s="38" t="s">
        <v>117</v>
      </c>
      <c r="D58" s="134" t="s">
        <v>324</v>
      </c>
      <c r="E58" s="140" t="s">
        <v>17</v>
      </c>
      <c r="F58" s="140" t="s">
        <v>33</v>
      </c>
      <c r="G58" s="79">
        <v>5030010030</v>
      </c>
      <c r="H58" s="80"/>
      <c r="I58" s="137">
        <f t="shared" si="0"/>
        <v>5000000</v>
      </c>
      <c r="J58" s="137">
        <f t="shared" si="14"/>
        <v>5000000</v>
      </c>
      <c r="K58" s="74">
        <f t="shared" si="14"/>
        <v>0</v>
      </c>
      <c r="L58" s="138">
        <f t="shared" si="14"/>
        <v>0</v>
      </c>
      <c r="M58" s="137">
        <f t="shared" si="1"/>
        <v>5000000</v>
      </c>
      <c r="N58" s="137">
        <f t="shared" si="15"/>
        <v>5000000</v>
      </c>
      <c r="O58" s="74">
        <f t="shared" si="15"/>
        <v>0</v>
      </c>
      <c r="P58" s="139">
        <f t="shared" si="15"/>
        <v>0</v>
      </c>
      <c r="R58" s="145"/>
    </row>
    <row r="59" spans="2:18" ht="37.5">
      <c r="B59" s="116"/>
      <c r="C59" s="38" t="s">
        <v>103</v>
      </c>
      <c r="D59" s="134" t="s">
        <v>324</v>
      </c>
      <c r="E59" s="140" t="s">
        <v>17</v>
      </c>
      <c r="F59" s="140" t="s">
        <v>33</v>
      </c>
      <c r="G59" s="79">
        <v>5030010030</v>
      </c>
      <c r="H59" s="80" t="s">
        <v>104</v>
      </c>
      <c r="I59" s="137">
        <f t="shared" si="0"/>
        <v>5000000</v>
      </c>
      <c r="J59" s="137">
        <v>5000000</v>
      </c>
      <c r="K59" s="74">
        <v>0</v>
      </c>
      <c r="L59" s="138"/>
      <c r="M59" s="137">
        <f t="shared" si="1"/>
        <v>5000000</v>
      </c>
      <c r="N59" s="137">
        <v>5000000</v>
      </c>
      <c r="O59" s="74"/>
      <c r="P59" s="139"/>
    </row>
    <row r="60" spans="2:18" ht="37.5">
      <c r="B60" s="116"/>
      <c r="C60" s="38" t="s">
        <v>118</v>
      </c>
      <c r="D60" s="134" t="s">
        <v>324</v>
      </c>
      <c r="E60" s="140" t="s">
        <v>17</v>
      </c>
      <c r="F60" s="140" t="s">
        <v>33</v>
      </c>
      <c r="G60" s="79">
        <v>5040000000</v>
      </c>
      <c r="H60" s="80"/>
      <c r="I60" s="137">
        <f t="shared" si="0"/>
        <v>2000000</v>
      </c>
      <c r="J60" s="137">
        <f t="shared" ref="J60:L61" si="16">J61</f>
        <v>1500000</v>
      </c>
      <c r="K60" s="74">
        <f t="shared" si="16"/>
        <v>500000</v>
      </c>
      <c r="L60" s="138">
        <f t="shared" si="16"/>
        <v>0</v>
      </c>
      <c r="M60" s="137">
        <f t="shared" si="1"/>
        <v>2000000</v>
      </c>
      <c r="N60" s="137">
        <f t="shared" ref="N60:P61" si="17">N61</f>
        <v>2000000</v>
      </c>
      <c r="O60" s="74">
        <f t="shared" si="17"/>
        <v>0</v>
      </c>
      <c r="P60" s="139">
        <f t="shared" si="17"/>
        <v>0</v>
      </c>
    </row>
    <row r="61" spans="2:18">
      <c r="B61" s="116"/>
      <c r="C61" s="38" t="s">
        <v>119</v>
      </c>
      <c r="D61" s="134" t="s">
        <v>324</v>
      </c>
      <c r="E61" s="140" t="s">
        <v>17</v>
      </c>
      <c r="F61" s="140" t="s">
        <v>33</v>
      </c>
      <c r="G61" s="79">
        <v>5040010560</v>
      </c>
      <c r="H61" s="80"/>
      <c r="I61" s="137">
        <f t="shared" si="0"/>
        <v>2000000</v>
      </c>
      <c r="J61" s="137">
        <f t="shared" si="16"/>
        <v>1500000</v>
      </c>
      <c r="K61" s="74">
        <f t="shared" si="16"/>
        <v>500000</v>
      </c>
      <c r="L61" s="138">
        <f t="shared" si="16"/>
        <v>0</v>
      </c>
      <c r="M61" s="137">
        <f t="shared" si="1"/>
        <v>2000000</v>
      </c>
      <c r="N61" s="137">
        <f t="shared" si="17"/>
        <v>2000000</v>
      </c>
      <c r="O61" s="74">
        <f t="shared" si="17"/>
        <v>0</v>
      </c>
      <c r="P61" s="139">
        <f t="shared" si="17"/>
        <v>0</v>
      </c>
    </row>
    <row r="62" spans="2:18" ht="37.5">
      <c r="B62" s="116"/>
      <c r="C62" s="38" t="s">
        <v>103</v>
      </c>
      <c r="D62" s="134" t="s">
        <v>324</v>
      </c>
      <c r="E62" s="140" t="s">
        <v>17</v>
      </c>
      <c r="F62" s="140" t="s">
        <v>33</v>
      </c>
      <c r="G62" s="79">
        <v>5040010560</v>
      </c>
      <c r="H62" s="80" t="s">
        <v>104</v>
      </c>
      <c r="I62" s="137">
        <f t="shared" si="0"/>
        <v>2000000</v>
      </c>
      <c r="J62" s="137">
        <v>1500000</v>
      </c>
      <c r="K62" s="74">
        <v>500000</v>
      </c>
      <c r="L62" s="138"/>
      <c r="M62" s="137">
        <f t="shared" si="1"/>
        <v>2000000</v>
      </c>
      <c r="N62" s="137">
        <v>2000000</v>
      </c>
      <c r="O62" s="74"/>
      <c r="P62" s="139"/>
    </row>
    <row r="63" spans="2:18" ht="37.5">
      <c r="B63" s="116"/>
      <c r="C63" s="38" t="s">
        <v>120</v>
      </c>
      <c r="D63" s="134" t="s">
        <v>324</v>
      </c>
      <c r="E63" s="140" t="s">
        <v>17</v>
      </c>
      <c r="F63" s="140" t="s">
        <v>33</v>
      </c>
      <c r="G63" s="79">
        <v>5050000000</v>
      </c>
      <c r="H63" s="80"/>
      <c r="I63" s="137">
        <f t="shared" si="0"/>
        <v>5000000</v>
      </c>
      <c r="J63" s="137">
        <f t="shared" ref="J63:L64" si="18">J64</f>
        <v>5000000</v>
      </c>
      <c r="K63" s="74">
        <f t="shared" si="18"/>
        <v>0</v>
      </c>
      <c r="L63" s="138">
        <f t="shared" si="18"/>
        <v>0</v>
      </c>
      <c r="M63" s="137">
        <f t="shared" si="1"/>
        <v>5000000</v>
      </c>
      <c r="N63" s="137">
        <f t="shared" ref="N63:P64" si="19">N64</f>
        <v>5000000</v>
      </c>
      <c r="O63" s="74">
        <f t="shared" si="19"/>
        <v>0</v>
      </c>
      <c r="P63" s="139">
        <f t="shared" si="19"/>
        <v>0</v>
      </c>
    </row>
    <row r="64" spans="2:18" ht="37.5">
      <c r="B64" s="116"/>
      <c r="C64" s="38" t="s">
        <v>121</v>
      </c>
      <c r="D64" s="134" t="s">
        <v>324</v>
      </c>
      <c r="E64" s="140" t="s">
        <v>17</v>
      </c>
      <c r="F64" s="140" t="s">
        <v>33</v>
      </c>
      <c r="G64" s="79">
        <v>5050010780</v>
      </c>
      <c r="H64" s="80"/>
      <c r="I64" s="137">
        <f t="shared" si="0"/>
        <v>5000000</v>
      </c>
      <c r="J64" s="137">
        <f t="shared" si="18"/>
        <v>5000000</v>
      </c>
      <c r="K64" s="74">
        <f t="shared" si="18"/>
        <v>0</v>
      </c>
      <c r="L64" s="138">
        <f t="shared" si="18"/>
        <v>0</v>
      </c>
      <c r="M64" s="137">
        <f t="shared" si="1"/>
        <v>5000000</v>
      </c>
      <c r="N64" s="137">
        <f t="shared" si="19"/>
        <v>5000000</v>
      </c>
      <c r="O64" s="74">
        <f t="shared" si="19"/>
        <v>0</v>
      </c>
      <c r="P64" s="139">
        <f t="shared" si="19"/>
        <v>0</v>
      </c>
    </row>
    <row r="65" spans="2:18" ht="37.5">
      <c r="B65" s="116"/>
      <c r="C65" s="38" t="s">
        <v>103</v>
      </c>
      <c r="D65" s="134" t="s">
        <v>324</v>
      </c>
      <c r="E65" s="140" t="s">
        <v>17</v>
      </c>
      <c r="F65" s="140" t="s">
        <v>33</v>
      </c>
      <c r="G65" s="79">
        <v>5050010780</v>
      </c>
      <c r="H65" s="80" t="s">
        <v>104</v>
      </c>
      <c r="I65" s="137">
        <f t="shared" si="0"/>
        <v>5000000</v>
      </c>
      <c r="J65" s="137">
        <v>5000000</v>
      </c>
      <c r="K65" s="74">
        <v>0</v>
      </c>
      <c r="L65" s="138"/>
      <c r="M65" s="137">
        <f t="shared" si="1"/>
        <v>5000000</v>
      </c>
      <c r="N65" s="137">
        <v>5000000</v>
      </c>
      <c r="O65" s="74"/>
      <c r="P65" s="139"/>
    </row>
    <row r="66" spans="2:18" ht="37.5">
      <c r="B66" s="116"/>
      <c r="C66" s="38" t="s">
        <v>128</v>
      </c>
      <c r="D66" s="134" t="s">
        <v>324</v>
      </c>
      <c r="E66" s="140" t="s">
        <v>17</v>
      </c>
      <c r="F66" s="140" t="s">
        <v>33</v>
      </c>
      <c r="G66" s="79">
        <v>5200000000</v>
      </c>
      <c r="H66" s="80"/>
      <c r="I66" s="137">
        <f t="shared" si="0"/>
        <v>176344200</v>
      </c>
      <c r="J66" s="137">
        <f>J67+J72+J82+J77</f>
        <v>125474700</v>
      </c>
      <c r="K66" s="74">
        <f>K67+K72+K82+K77</f>
        <v>50869500</v>
      </c>
      <c r="L66" s="138">
        <f>L67+L72+L82+L77</f>
        <v>0</v>
      </c>
      <c r="M66" s="137">
        <f t="shared" si="1"/>
        <v>173743700</v>
      </c>
      <c r="N66" s="137">
        <f>N67+N72+N82+N77</f>
        <v>173743700</v>
      </c>
      <c r="O66" s="74">
        <f>O67+O72+O82+O77</f>
        <v>0</v>
      </c>
      <c r="P66" s="139">
        <f>P67+P72+P82+P77</f>
        <v>0</v>
      </c>
    </row>
    <row r="67" spans="2:18">
      <c r="B67" s="116"/>
      <c r="C67" s="38" t="s">
        <v>129</v>
      </c>
      <c r="D67" s="134" t="s">
        <v>324</v>
      </c>
      <c r="E67" s="140" t="s">
        <v>17</v>
      </c>
      <c r="F67" s="140" t="s">
        <v>33</v>
      </c>
      <c r="G67" s="79">
        <v>5210000000</v>
      </c>
      <c r="H67" s="80"/>
      <c r="I67" s="137">
        <f t="shared" si="0"/>
        <v>103222500</v>
      </c>
      <c r="J67" s="137">
        <f>J68</f>
        <v>81534200</v>
      </c>
      <c r="K67" s="74">
        <f>K68</f>
        <v>21688300</v>
      </c>
      <c r="L67" s="138">
        <f>L68</f>
        <v>0</v>
      </c>
      <c r="M67" s="137">
        <f t="shared" si="1"/>
        <v>101729900</v>
      </c>
      <c r="N67" s="137">
        <f>N68</f>
        <v>101729900</v>
      </c>
      <c r="O67" s="74">
        <f>O68</f>
        <v>0</v>
      </c>
      <c r="P67" s="139">
        <f>P68</f>
        <v>0</v>
      </c>
    </row>
    <row r="68" spans="2:18" ht="37.5">
      <c r="B68" s="116"/>
      <c r="C68" s="88" t="s">
        <v>130</v>
      </c>
      <c r="D68" s="134" t="s">
        <v>324</v>
      </c>
      <c r="E68" s="140" t="s">
        <v>17</v>
      </c>
      <c r="F68" s="140" t="s">
        <v>33</v>
      </c>
      <c r="G68" s="79">
        <v>5210000590</v>
      </c>
      <c r="H68" s="80"/>
      <c r="I68" s="137">
        <f t="shared" si="0"/>
        <v>103222500</v>
      </c>
      <c r="J68" s="137">
        <f>J69+J70+J71</f>
        <v>81534200</v>
      </c>
      <c r="K68" s="74">
        <f>K69+K70+K71</f>
        <v>21688300</v>
      </c>
      <c r="L68" s="138">
        <f>L69+L70+L71</f>
        <v>0</v>
      </c>
      <c r="M68" s="137">
        <f t="shared" si="1"/>
        <v>101729900</v>
      </c>
      <c r="N68" s="137">
        <f>N69+N70+N71</f>
        <v>101729900</v>
      </c>
      <c r="O68" s="74">
        <f>O69+O70+O71</f>
        <v>0</v>
      </c>
      <c r="P68" s="139">
        <f>P69+P70+P71</f>
        <v>0</v>
      </c>
    </row>
    <row r="69" spans="2:18" ht="75">
      <c r="B69" s="116"/>
      <c r="C69" s="38" t="s">
        <v>100</v>
      </c>
      <c r="D69" s="134" t="s">
        <v>324</v>
      </c>
      <c r="E69" s="140" t="s">
        <v>17</v>
      </c>
      <c r="F69" s="140" t="s">
        <v>33</v>
      </c>
      <c r="G69" s="79">
        <v>5210000590</v>
      </c>
      <c r="H69" s="80" t="s">
        <v>101</v>
      </c>
      <c r="I69" s="137">
        <f t="shared" si="0"/>
        <v>95441200</v>
      </c>
      <c r="J69" s="137">
        <v>74359700</v>
      </c>
      <c r="K69" s="74">
        <f>13849100+7232400</f>
        <v>21081500</v>
      </c>
      <c r="L69" s="138"/>
      <c r="M69" s="137">
        <f t="shared" si="1"/>
        <v>94010900</v>
      </c>
      <c r="N69" s="137">
        <f>60088700+33922200</f>
        <v>94010900</v>
      </c>
      <c r="O69" s="74"/>
      <c r="P69" s="139"/>
      <c r="R69" s="15"/>
    </row>
    <row r="70" spans="2:18" ht="37.5">
      <c r="B70" s="116"/>
      <c r="C70" s="38" t="s">
        <v>103</v>
      </c>
      <c r="D70" s="134" t="s">
        <v>324</v>
      </c>
      <c r="E70" s="140" t="s">
        <v>17</v>
      </c>
      <c r="F70" s="140" t="s">
        <v>33</v>
      </c>
      <c r="G70" s="79">
        <v>5210000590</v>
      </c>
      <c r="H70" s="80" t="s">
        <v>104</v>
      </c>
      <c r="I70" s="137">
        <f t="shared" si="0"/>
        <v>7672700</v>
      </c>
      <c r="J70" s="137">
        <v>7054400</v>
      </c>
      <c r="K70" s="74">
        <f>1102000-483700</f>
        <v>618300</v>
      </c>
      <c r="L70" s="138"/>
      <c r="M70" s="137">
        <f t="shared" si="1"/>
        <v>7612000</v>
      </c>
      <c r="N70" s="137">
        <f>4766500+2845500</f>
        <v>7612000</v>
      </c>
      <c r="O70" s="74"/>
      <c r="P70" s="139"/>
      <c r="R70" s="15"/>
    </row>
    <row r="71" spans="2:18">
      <c r="B71" s="116"/>
      <c r="C71" s="38" t="s">
        <v>106</v>
      </c>
      <c r="D71" s="134" t="s">
        <v>324</v>
      </c>
      <c r="E71" s="140" t="s">
        <v>17</v>
      </c>
      <c r="F71" s="140" t="s">
        <v>33</v>
      </c>
      <c r="G71" s="79">
        <v>5210000590</v>
      </c>
      <c r="H71" s="80" t="s">
        <v>107</v>
      </c>
      <c r="I71" s="137">
        <f t="shared" si="0"/>
        <v>108600</v>
      </c>
      <c r="J71" s="137">
        <v>120100</v>
      </c>
      <c r="K71" s="74">
        <f>-3400-8100</f>
        <v>-11500</v>
      </c>
      <c r="L71" s="138"/>
      <c r="M71" s="137">
        <f t="shared" si="1"/>
        <v>107000</v>
      </c>
      <c r="N71" s="137">
        <f>35900+71100</f>
        <v>107000</v>
      </c>
      <c r="O71" s="74"/>
      <c r="P71" s="139"/>
    </row>
    <row r="72" spans="2:18">
      <c r="B72" s="116"/>
      <c r="C72" s="146" t="s">
        <v>131</v>
      </c>
      <c r="D72" s="134" t="s">
        <v>324</v>
      </c>
      <c r="E72" s="140" t="s">
        <v>17</v>
      </c>
      <c r="F72" s="140" t="s">
        <v>33</v>
      </c>
      <c r="G72" s="79">
        <v>5220000000</v>
      </c>
      <c r="H72" s="80"/>
      <c r="I72" s="137">
        <f t="shared" ref="I72:I135" si="20">SUM(J72:L72)</f>
        <v>38562400</v>
      </c>
      <c r="J72" s="137">
        <f>J73</f>
        <v>24210800</v>
      </c>
      <c r="K72" s="74">
        <f>K73</f>
        <v>14351600</v>
      </c>
      <c r="L72" s="138">
        <f>L73</f>
        <v>0</v>
      </c>
      <c r="M72" s="137">
        <f t="shared" ref="M72:M135" si="21">SUM(N72:P72)</f>
        <v>37981100</v>
      </c>
      <c r="N72" s="137">
        <f>N73</f>
        <v>37981100</v>
      </c>
      <c r="O72" s="74">
        <f>O73</f>
        <v>0</v>
      </c>
      <c r="P72" s="139">
        <f>P73</f>
        <v>0</v>
      </c>
    </row>
    <row r="73" spans="2:18" ht="37.5">
      <c r="B73" s="116"/>
      <c r="C73" s="88" t="s">
        <v>130</v>
      </c>
      <c r="D73" s="134" t="s">
        <v>324</v>
      </c>
      <c r="E73" s="140" t="s">
        <v>17</v>
      </c>
      <c r="F73" s="140" t="s">
        <v>33</v>
      </c>
      <c r="G73" s="79">
        <v>5220000590</v>
      </c>
      <c r="H73" s="80"/>
      <c r="I73" s="137">
        <f t="shared" si="20"/>
        <v>38562400</v>
      </c>
      <c r="J73" s="137">
        <f>J74+J75+J76</f>
        <v>24210800</v>
      </c>
      <c r="K73" s="74">
        <f>K74+K75+K76</f>
        <v>14351600</v>
      </c>
      <c r="L73" s="138">
        <f>L74+L75+L76</f>
        <v>0</v>
      </c>
      <c r="M73" s="137">
        <f t="shared" si="21"/>
        <v>37981100</v>
      </c>
      <c r="N73" s="137">
        <f>N74+N75+N76</f>
        <v>37981100</v>
      </c>
      <c r="O73" s="74">
        <f>O74+O75+O76</f>
        <v>0</v>
      </c>
      <c r="P73" s="139">
        <f>P74+P75+P76</f>
        <v>0</v>
      </c>
    </row>
    <row r="74" spans="2:18" ht="75">
      <c r="B74" s="116"/>
      <c r="C74" s="38" t="s">
        <v>100</v>
      </c>
      <c r="D74" s="134" t="s">
        <v>324</v>
      </c>
      <c r="E74" s="140" t="s">
        <v>17</v>
      </c>
      <c r="F74" s="140" t="s">
        <v>33</v>
      </c>
      <c r="G74" s="79">
        <v>5220000590</v>
      </c>
      <c r="H74" s="80" t="s">
        <v>101</v>
      </c>
      <c r="I74" s="137">
        <f t="shared" si="20"/>
        <v>27329000</v>
      </c>
      <c r="J74" s="137">
        <v>13495600</v>
      </c>
      <c r="K74" s="74">
        <v>13833400</v>
      </c>
      <c r="L74" s="138"/>
      <c r="M74" s="137">
        <f t="shared" si="21"/>
        <v>26919400</v>
      </c>
      <c r="N74" s="137">
        <v>26919400</v>
      </c>
      <c r="O74" s="74"/>
      <c r="P74" s="139"/>
    </row>
    <row r="75" spans="2:18" ht="37.5">
      <c r="B75" s="116"/>
      <c r="C75" s="38" t="s">
        <v>103</v>
      </c>
      <c r="D75" s="134" t="s">
        <v>324</v>
      </c>
      <c r="E75" s="140" t="s">
        <v>17</v>
      </c>
      <c r="F75" s="140" t="s">
        <v>33</v>
      </c>
      <c r="G75" s="79">
        <v>5220000590</v>
      </c>
      <c r="H75" s="80" t="s">
        <v>104</v>
      </c>
      <c r="I75" s="137">
        <f t="shared" si="20"/>
        <v>11124100</v>
      </c>
      <c r="J75" s="137">
        <v>10594400</v>
      </c>
      <c r="K75" s="74">
        <v>529700</v>
      </c>
      <c r="L75" s="138"/>
      <c r="M75" s="137">
        <f t="shared" si="21"/>
        <v>10954000</v>
      </c>
      <c r="N75" s="137">
        <v>10954000</v>
      </c>
      <c r="O75" s="74"/>
      <c r="P75" s="139"/>
    </row>
    <row r="76" spans="2:18">
      <c r="B76" s="116"/>
      <c r="C76" s="38" t="s">
        <v>106</v>
      </c>
      <c r="D76" s="134" t="s">
        <v>324</v>
      </c>
      <c r="E76" s="140" t="s">
        <v>17</v>
      </c>
      <c r="F76" s="140" t="s">
        <v>33</v>
      </c>
      <c r="G76" s="79">
        <v>5220000590</v>
      </c>
      <c r="H76" s="80" t="s">
        <v>107</v>
      </c>
      <c r="I76" s="137">
        <f t="shared" si="20"/>
        <v>109300</v>
      </c>
      <c r="J76" s="137">
        <v>120800</v>
      </c>
      <c r="K76" s="74">
        <v>-11500</v>
      </c>
      <c r="L76" s="138"/>
      <c r="M76" s="137">
        <f t="shared" si="21"/>
        <v>107700</v>
      </c>
      <c r="N76" s="137">
        <v>107700</v>
      </c>
      <c r="O76" s="74"/>
      <c r="P76" s="139"/>
    </row>
    <row r="77" spans="2:18">
      <c r="B77" s="116"/>
      <c r="C77" s="38" t="s">
        <v>132</v>
      </c>
      <c r="D77" s="134" t="s">
        <v>324</v>
      </c>
      <c r="E77" s="140" t="s">
        <v>17</v>
      </c>
      <c r="F77" s="140" t="s">
        <v>33</v>
      </c>
      <c r="G77" s="79">
        <v>5230000000</v>
      </c>
      <c r="H77" s="80"/>
      <c r="I77" s="137">
        <f t="shared" si="20"/>
        <v>18204200</v>
      </c>
      <c r="J77" s="137">
        <f>J78</f>
        <v>5653100</v>
      </c>
      <c r="K77" s="74">
        <f>K78</f>
        <v>12551100</v>
      </c>
      <c r="L77" s="138">
        <f>L78</f>
        <v>0</v>
      </c>
      <c r="M77" s="137">
        <f t="shared" si="21"/>
        <v>17931200</v>
      </c>
      <c r="N77" s="74">
        <f>N78</f>
        <v>17931200</v>
      </c>
      <c r="O77" s="74">
        <f>O78</f>
        <v>0</v>
      </c>
      <c r="P77" s="139">
        <f>P78</f>
        <v>0</v>
      </c>
    </row>
    <row r="78" spans="2:18" ht="37.5">
      <c r="B78" s="116"/>
      <c r="C78" s="38" t="s">
        <v>130</v>
      </c>
      <c r="D78" s="134" t="s">
        <v>324</v>
      </c>
      <c r="E78" s="140" t="s">
        <v>17</v>
      </c>
      <c r="F78" s="140" t="s">
        <v>33</v>
      </c>
      <c r="G78" s="79">
        <v>5230000590</v>
      </c>
      <c r="H78" s="80"/>
      <c r="I78" s="137">
        <f t="shared" si="20"/>
        <v>18204200</v>
      </c>
      <c r="J78" s="137">
        <f>J79+J80+J81</f>
        <v>5653100</v>
      </c>
      <c r="K78" s="74">
        <f>K79+K80+K81</f>
        <v>12551100</v>
      </c>
      <c r="L78" s="138">
        <f>L79+L80+L81</f>
        <v>0</v>
      </c>
      <c r="M78" s="137">
        <f t="shared" si="21"/>
        <v>17931200</v>
      </c>
      <c r="N78" s="74">
        <f>N79+N80+N81</f>
        <v>17931200</v>
      </c>
      <c r="O78" s="74">
        <f>O79+O80+O81</f>
        <v>0</v>
      </c>
      <c r="P78" s="139">
        <f>P79+P80+P81</f>
        <v>0</v>
      </c>
    </row>
    <row r="79" spans="2:18" ht="75">
      <c r="B79" s="116"/>
      <c r="C79" s="38" t="s">
        <v>100</v>
      </c>
      <c r="D79" s="134" t="s">
        <v>324</v>
      </c>
      <c r="E79" s="140" t="s">
        <v>17</v>
      </c>
      <c r="F79" s="140" t="s">
        <v>33</v>
      </c>
      <c r="G79" s="79">
        <v>5230000590</v>
      </c>
      <c r="H79" s="80" t="s">
        <v>101</v>
      </c>
      <c r="I79" s="137">
        <f t="shared" si="20"/>
        <v>17328300</v>
      </c>
      <c r="J79" s="137">
        <v>5109600</v>
      </c>
      <c r="K79" s="74">
        <v>12218700</v>
      </c>
      <c r="L79" s="138"/>
      <c r="M79" s="137">
        <f t="shared" si="21"/>
        <v>17068600</v>
      </c>
      <c r="N79" s="137">
        <v>17068600</v>
      </c>
      <c r="O79" s="74"/>
      <c r="P79" s="139"/>
    </row>
    <row r="80" spans="2:18" ht="37.5">
      <c r="B80" s="116"/>
      <c r="C80" s="38" t="s">
        <v>103</v>
      </c>
      <c r="D80" s="134" t="s">
        <v>324</v>
      </c>
      <c r="E80" s="140" t="s">
        <v>17</v>
      </c>
      <c r="F80" s="140" t="s">
        <v>33</v>
      </c>
      <c r="G80" s="79">
        <v>5230000590</v>
      </c>
      <c r="H80" s="80" t="s">
        <v>104</v>
      </c>
      <c r="I80" s="137">
        <f t="shared" si="20"/>
        <v>667400</v>
      </c>
      <c r="J80" s="137">
        <v>356900</v>
      </c>
      <c r="K80" s="74">
        <v>310500</v>
      </c>
      <c r="L80" s="138"/>
      <c r="M80" s="137">
        <f t="shared" si="21"/>
        <v>657200</v>
      </c>
      <c r="N80" s="137">
        <v>657200</v>
      </c>
      <c r="O80" s="74"/>
      <c r="P80" s="139"/>
    </row>
    <row r="81" spans="2:16">
      <c r="B81" s="116"/>
      <c r="C81" s="38" t="s">
        <v>106</v>
      </c>
      <c r="D81" s="134" t="s">
        <v>324</v>
      </c>
      <c r="E81" s="140" t="s">
        <v>17</v>
      </c>
      <c r="F81" s="140" t="s">
        <v>33</v>
      </c>
      <c r="G81" s="79">
        <v>5230000590</v>
      </c>
      <c r="H81" s="80" t="s">
        <v>107</v>
      </c>
      <c r="I81" s="137">
        <f t="shared" si="20"/>
        <v>208500</v>
      </c>
      <c r="J81" s="137">
        <v>186600</v>
      </c>
      <c r="K81" s="74">
        <v>21900</v>
      </c>
      <c r="L81" s="138"/>
      <c r="M81" s="137">
        <f t="shared" si="21"/>
        <v>205400</v>
      </c>
      <c r="N81" s="137">
        <v>205400</v>
      </c>
      <c r="O81" s="74"/>
      <c r="P81" s="139"/>
    </row>
    <row r="82" spans="2:16">
      <c r="B82" s="116"/>
      <c r="C82" s="38" t="s">
        <v>135</v>
      </c>
      <c r="D82" s="134" t="s">
        <v>324</v>
      </c>
      <c r="E82" s="140" t="s">
        <v>17</v>
      </c>
      <c r="F82" s="140" t="s">
        <v>33</v>
      </c>
      <c r="G82" s="79">
        <v>5260000000</v>
      </c>
      <c r="H82" s="80"/>
      <c r="I82" s="137">
        <f t="shared" si="20"/>
        <v>16355100</v>
      </c>
      <c r="J82" s="137">
        <f>+J83</f>
        <v>14076600</v>
      </c>
      <c r="K82" s="74">
        <f>+K83</f>
        <v>2278500</v>
      </c>
      <c r="L82" s="138">
        <f>+L83</f>
        <v>0</v>
      </c>
      <c r="M82" s="137">
        <f t="shared" si="21"/>
        <v>16101500</v>
      </c>
      <c r="N82" s="137">
        <f>N83</f>
        <v>16101500</v>
      </c>
      <c r="O82" s="74">
        <f>+O83</f>
        <v>0</v>
      </c>
      <c r="P82" s="139">
        <f>+P83</f>
        <v>0</v>
      </c>
    </row>
    <row r="83" spans="2:16" ht="37.5">
      <c r="B83" s="116"/>
      <c r="C83" s="38" t="s">
        <v>130</v>
      </c>
      <c r="D83" s="134" t="s">
        <v>324</v>
      </c>
      <c r="E83" s="140" t="s">
        <v>17</v>
      </c>
      <c r="F83" s="140" t="s">
        <v>33</v>
      </c>
      <c r="G83" s="79">
        <v>5260000590</v>
      </c>
      <c r="H83" s="80"/>
      <c r="I83" s="137">
        <f t="shared" si="20"/>
        <v>16355100</v>
      </c>
      <c r="J83" s="137">
        <f>J84+J85+J86</f>
        <v>14076600</v>
      </c>
      <c r="K83" s="74">
        <f>K84+K85+K86</f>
        <v>2278500</v>
      </c>
      <c r="L83" s="138">
        <f>L84+L85+L86</f>
        <v>0</v>
      </c>
      <c r="M83" s="137">
        <f t="shared" si="21"/>
        <v>16101500</v>
      </c>
      <c r="N83" s="137">
        <f>N84+N85+N86</f>
        <v>16101500</v>
      </c>
      <c r="O83" s="74">
        <f>O84+O85+O86</f>
        <v>0</v>
      </c>
      <c r="P83" s="139">
        <f>P84+P85+P86</f>
        <v>0</v>
      </c>
    </row>
    <row r="84" spans="2:16" ht="75">
      <c r="B84" s="116"/>
      <c r="C84" s="38" t="s">
        <v>100</v>
      </c>
      <c r="D84" s="134" t="s">
        <v>324</v>
      </c>
      <c r="E84" s="140" t="s">
        <v>17</v>
      </c>
      <c r="F84" s="140" t="s">
        <v>33</v>
      </c>
      <c r="G84" s="79">
        <v>5260000590</v>
      </c>
      <c r="H84" s="80" t="s">
        <v>101</v>
      </c>
      <c r="I84" s="137">
        <f t="shared" si="20"/>
        <v>14357200</v>
      </c>
      <c r="J84" s="137">
        <v>12129200</v>
      </c>
      <c r="K84" s="74">
        <v>2228000</v>
      </c>
      <c r="L84" s="138"/>
      <c r="M84" s="137">
        <f t="shared" si="21"/>
        <v>14142100</v>
      </c>
      <c r="N84" s="137">
        <v>14142100</v>
      </c>
      <c r="O84" s="74"/>
      <c r="P84" s="139"/>
    </row>
    <row r="85" spans="2:16" ht="37.5">
      <c r="B85" s="116"/>
      <c r="C85" s="38" t="s">
        <v>103</v>
      </c>
      <c r="D85" s="134" t="s">
        <v>324</v>
      </c>
      <c r="E85" s="140" t="s">
        <v>17</v>
      </c>
      <c r="F85" s="140" t="s">
        <v>33</v>
      </c>
      <c r="G85" s="79">
        <v>5260000590</v>
      </c>
      <c r="H85" s="80" t="s">
        <v>104</v>
      </c>
      <c r="I85" s="137">
        <f t="shared" si="20"/>
        <v>1613600</v>
      </c>
      <c r="J85" s="137">
        <v>1520300</v>
      </c>
      <c r="K85" s="74">
        <v>93300</v>
      </c>
      <c r="L85" s="138"/>
      <c r="M85" s="137">
        <f t="shared" si="21"/>
        <v>1580800</v>
      </c>
      <c r="N85" s="137">
        <v>1580800</v>
      </c>
      <c r="O85" s="74"/>
      <c r="P85" s="139"/>
    </row>
    <row r="86" spans="2:16">
      <c r="B86" s="116"/>
      <c r="C86" s="38" t="s">
        <v>106</v>
      </c>
      <c r="D86" s="134" t="s">
        <v>324</v>
      </c>
      <c r="E86" s="140" t="s">
        <v>17</v>
      </c>
      <c r="F86" s="140" t="s">
        <v>33</v>
      </c>
      <c r="G86" s="79">
        <v>5260000590</v>
      </c>
      <c r="H86" s="80" t="s">
        <v>107</v>
      </c>
      <c r="I86" s="137">
        <f t="shared" si="20"/>
        <v>384300</v>
      </c>
      <c r="J86" s="137">
        <v>427100</v>
      </c>
      <c r="K86" s="74">
        <v>-42800</v>
      </c>
      <c r="L86" s="138"/>
      <c r="M86" s="137">
        <f t="shared" si="21"/>
        <v>378600</v>
      </c>
      <c r="N86" s="137">
        <v>378600</v>
      </c>
      <c r="O86" s="74"/>
      <c r="P86" s="139"/>
    </row>
    <row r="87" spans="2:16" ht="37.5">
      <c r="B87" s="116"/>
      <c r="C87" s="38" t="s">
        <v>229</v>
      </c>
      <c r="D87" s="134" t="s">
        <v>324</v>
      </c>
      <c r="E87" s="140" t="s">
        <v>17</v>
      </c>
      <c r="F87" s="140" t="s">
        <v>33</v>
      </c>
      <c r="G87" s="79">
        <v>6300000000</v>
      </c>
      <c r="H87" s="80"/>
      <c r="I87" s="137">
        <f t="shared" si="20"/>
        <v>5200000</v>
      </c>
      <c r="J87" s="137">
        <f t="shared" ref="J87:L89" si="22">J88</f>
        <v>2050000</v>
      </c>
      <c r="K87" s="74">
        <f t="shared" si="22"/>
        <v>3150000</v>
      </c>
      <c r="L87" s="138">
        <f t="shared" si="22"/>
        <v>0</v>
      </c>
      <c r="M87" s="137">
        <f t="shared" si="21"/>
        <v>5200000</v>
      </c>
      <c r="N87" s="137">
        <f t="shared" ref="N87:P89" si="23">N88</f>
        <v>5200000</v>
      </c>
      <c r="O87" s="74">
        <f t="shared" si="23"/>
        <v>0</v>
      </c>
      <c r="P87" s="139">
        <f t="shared" si="23"/>
        <v>0</v>
      </c>
    </row>
    <row r="88" spans="2:16" ht="56.25">
      <c r="B88" s="116"/>
      <c r="C88" s="38" t="s">
        <v>230</v>
      </c>
      <c r="D88" s="134" t="s">
        <v>324</v>
      </c>
      <c r="E88" s="140" t="s">
        <v>17</v>
      </c>
      <c r="F88" s="140" t="s">
        <v>33</v>
      </c>
      <c r="G88" s="79">
        <v>6310000000</v>
      </c>
      <c r="H88" s="80"/>
      <c r="I88" s="137">
        <f t="shared" si="20"/>
        <v>5200000</v>
      </c>
      <c r="J88" s="137">
        <f t="shared" si="22"/>
        <v>2050000</v>
      </c>
      <c r="K88" s="74">
        <f t="shared" si="22"/>
        <v>3150000</v>
      </c>
      <c r="L88" s="138">
        <f t="shared" si="22"/>
        <v>0</v>
      </c>
      <c r="M88" s="137">
        <f t="shared" si="21"/>
        <v>5200000</v>
      </c>
      <c r="N88" s="137">
        <f t="shared" si="23"/>
        <v>5200000</v>
      </c>
      <c r="O88" s="74">
        <f t="shared" si="23"/>
        <v>0</v>
      </c>
      <c r="P88" s="139">
        <f t="shared" si="23"/>
        <v>0</v>
      </c>
    </row>
    <row r="89" spans="2:16" ht="37.5">
      <c r="B89" s="116"/>
      <c r="C89" s="38" t="s">
        <v>231</v>
      </c>
      <c r="D89" s="134" t="s">
        <v>324</v>
      </c>
      <c r="E89" s="140" t="s">
        <v>17</v>
      </c>
      <c r="F89" s="140" t="s">
        <v>33</v>
      </c>
      <c r="G89" s="79">
        <v>6310010050</v>
      </c>
      <c r="H89" s="80"/>
      <c r="I89" s="137">
        <f t="shared" si="20"/>
        <v>5200000</v>
      </c>
      <c r="J89" s="137">
        <f t="shared" si="22"/>
        <v>2050000</v>
      </c>
      <c r="K89" s="74">
        <f t="shared" si="22"/>
        <v>3150000</v>
      </c>
      <c r="L89" s="138">
        <f t="shared" si="22"/>
        <v>0</v>
      </c>
      <c r="M89" s="137">
        <f t="shared" si="21"/>
        <v>5200000</v>
      </c>
      <c r="N89" s="137">
        <f t="shared" si="23"/>
        <v>5200000</v>
      </c>
      <c r="O89" s="74">
        <f t="shared" si="23"/>
        <v>0</v>
      </c>
      <c r="P89" s="139">
        <f t="shared" si="23"/>
        <v>0</v>
      </c>
    </row>
    <row r="90" spans="2:16" ht="37.5">
      <c r="B90" s="116"/>
      <c r="C90" s="38" t="s">
        <v>166</v>
      </c>
      <c r="D90" s="134" t="s">
        <v>324</v>
      </c>
      <c r="E90" s="140" t="s">
        <v>17</v>
      </c>
      <c r="F90" s="140" t="s">
        <v>33</v>
      </c>
      <c r="G90" s="79">
        <v>6310010050</v>
      </c>
      <c r="H90" s="80" t="s">
        <v>199</v>
      </c>
      <c r="I90" s="137">
        <f t="shared" si="20"/>
        <v>5200000</v>
      </c>
      <c r="J90" s="137">
        <v>2050000</v>
      </c>
      <c r="K90" s="74">
        <v>3150000</v>
      </c>
      <c r="L90" s="138"/>
      <c r="M90" s="137">
        <f t="shared" si="21"/>
        <v>5200000</v>
      </c>
      <c r="N90" s="137">
        <v>5200000</v>
      </c>
      <c r="O90" s="74"/>
      <c r="P90" s="139"/>
    </row>
    <row r="91" spans="2:16" ht="37.5">
      <c r="B91" s="116"/>
      <c r="C91" s="38" t="s">
        <v>292</v>
      </c>
      <c r="D91" s="134" t="s">
        <v>324</v>
      </c>
      <c r="E91" s="140" t="s">
        <v>17</v>
      </c>
      <c r="F91" s="140" t="s">
        <v>33</v>
      </c>
      <c r="G91" s="79">
        <v>9900000000</v>
      </c>
      <c r="H91" s="80"/>
      <c r="I91" s="137">
        <f t="shared" si="20"/>
        <v>10975800</v>
      </c>
      <c r="J91" s="137">
        <f>J94+J92+J96</f>
        <v>12209000</v>
      </c>
      <c r="K91" s="74">
        <f>K94+K92+K96</f>
        <v>-1233200</v>
      </c>
      <c r="L91" s="138">
        <f>L94+L92+L96</f>
        <v>0</v>
      </c>
      <c r="M91" s="137">
        <f t="shared" si="21"/>
        <v>10652700</v>
      </c>
      <c r="N91" s="137">
        <f>N94+N92+N96</f>
        <v>10652700</v>
      </c>
      <c r="O91" s="74">
        <f>O94+O92+O96</f>
        <v>0</v>
      </c>
      <c r="P91" s="139">
        <f>P94+P92+P96</f>
        <v>0</v>
      </c>
    </row>
    <row r="92" spans="2:16" ht="37.5">
      <c r="B92" s="116"/>
      <c r="C92" s="38" t="s">
        <v>294</v>
      </c>
      <c r="D92" s="134" t="s">
        <v>324</v>
      </c>
      <c r="E92" s="140" t="s">
        <v>17</v>
      </c>
      <c r="F92" s="140" t="s">
        <v>33</v>
      </c>
      <c r="G92" s="79">
        <v>9900010150</v>
      </c>
      <c r="H92" s="80"/>
      <c r="I92" s="137">
        <f t="shared" si="20"/>
        <v>10000000</v>
      </c>
      <c r="J92" s="137">
        <f>J93</f>
        <v>10000000</v>
      </c>
      <c r="K92" s="74">
        <f>K93</f>
        <v>0</v>
      </c>
      <c r="L92" s="138">
        <f>L93</f>
        <v>0</v>
      </c>
      <c r="M92" s="137">
        <f t="shared" si="21"/>
        <v>10000000</v>
      </c>
      <c r="N92" s="137">
        <f>N93</f>
        <v>10000000</v>
      </c>
      <c r="O92" s="74">
        <f>O93</f>
        <v>0</v>
      </c>
      <c r="P92" s="139">
        <f>P93</f>
        <v>0</v>
      </c>
    </row>
    <row r="93" spans="2:16" ht="37.5">
      <c r="B93" s="116"/>
      <c r="C93" s="38" t="s">
        <v>103</v>
      </c>
      <c r="D93" s="134" t="s">
        <v>324</v>
      </c>
      <c r="E93" s="140" t="s">
        <v>17</v>
      </c>
      <c r="F93" s="140" t="s">
        <v>33</v>
      </c>
      <c r="G93" s="79">
        <v>9900010150</v>
      </c>
      <c r="H93" s="80" t="s">
        <v>104</v>
      </c>
      <c r="I93" s="137">
        <f t="shared" si="20"/>
        <v>10000000</v>
      </c>
      <c r="J93" s="137">
        <v>10000000</v>
      </c>
      <c r="K93" s="74">
        <v>0</v>
      </c>
      <c r="L93" s="138"/>
      <c r="M93" s="137">
        <f t="shared" si="21"/>
        <v>10000000</v>
      </c>
      <c r="N93" s="137">
        <v>10000000</v>
      </c>
      <c r="O93" s="74"/>
      <c r="P93" s="139"/>
    </row>
    <row r="94" spans="2:16" hidden="1">
      <c r="B94" s="116"/>
      <c r="C94" s="38" t="s">
        <v>296</v>
      </c>
      <c r="D94" s="134" t="s">
        <v>324</v>
      </c>
      <c r="E94" s="140" t="s">
        <v>17</v>
      </c>
      <c r="F94" s="140" t="s">
        <v>33</v>
      </c>
      <c r="G94" s="79">
        <v>9900010910</v>
      </c>
      <c r="H94" s="80"/>
      <c r="I94" s="137">
        <f t="shared" si="20"/>
        <v>0</v>
      </c>
      <c r="J94" s="137">
        <f>J95</f>
        <v>736300</v>
      </c>
      <c r="K94" s="74">
        <f>K95</f>
        <v>-736300</v>
      </c>
      <c r="L94" s="138">
        <f>L95</f>
        <v>0</v>
      </c>
      <c r="M94" s="137">
        <f t="shared" si="21"/>
        <v>0</v>
      </c>
      <c r="N94" s="137">
        <f>N95</f>
        <v>652700</v>
      </c>
      <c r="O94" s="74">
        <f>O95</f>
        <v>-652700</v>
      </c>
      <c r="P94" s="139">
        <f>P95</f>
        <v>0</v>
      </c>
    </row>
    <row r="95" spans="2:16" hidden="1">
      <c r="B95" s="116"/>
      <c r="C95" s="38" t="s">
        <v>106</v>
      </c>
      <c r="D95" s="134" t="s">
        <v>324</v>
      </c>
      <c r="E95" s="140" t="s">
        <v>17</v>
      </c>
      <c r="F95" s="140" t="s">
        <v>33</v>
      </c>
      <c r="G95" s="79">
        <v>9900010910</v>
      </c>
      <c r="H95" s="80" t="s">
        <v>107</v>
      </c>
      <c r="I95" s="137">
        <f t="shared" si="20"/>
        <v>0</v>
      </c>
      <c r="J95" s="137">
        <v>736300</v>
      </c>
      <c r="K95" s="74">
        <v>-736300</v>
      </c>
      <c r="L95" s="138"/>
      <c r="M95" s="137">
        <f t="shared" si="21"/>
        <v>0</v>
      </c>
      <c r="N95" s="137">
        <v>652700</v>
      </c>
      <c r="O95" s="74">
        <v>-652700</v>
      </c>
      <c r="P95" s="139"/>
    </row>
    <row r="96" spans="2:16" ht="37.5">
      <c r="B96" s="116"/>
      <c r="C96" s="38" t="s">
        <v>304</v>
      </c>
      <c r="D96" s="134" t="s">
        <v>324</v>
      </c>
      <c r="E96" s="140" t="s">
        <v>17</v>
      </c>
      <c r="F96" s="140" t="s">
        <v>33</v>
      </c>
      <c r="G96" s="79">
        <v>9960000000</v>
      </c>
      <c r="H96" s="80"/>
      <c r="I96" s="137">
        <f t="shared" si="20"/>
        <v>975800</v>
      </c>
      <c r="J96" s="137">
        <f t="shared" ref="J96:L97" si="24">J97</f>
        <v>1472700</v>
      </c>
      <c r="K96" s="74">
        <f t="shared" si="24"/>
        <v>-496900</v>
      </c>
      <c r="L96" s="138">
        <f t="shared" si="24"/>
        <v>0</v>
      </c>
      <c r="M96" s="137">
        <f t="shared" si="21"/>
        <v>652700</v>
      </c>
      <c r="N96" s="137">
        <f t="shared" ref="N96:P97" si="25">N97</f>
        <v>0</v>
      </c>
      <c r="O96" s="74">
        <f t="shared" si="25"/>
        <v>652700</v>
      </c>
      <c r="P96" s="139">
        <f t="shared" si="25"/>
        <v>0</v>
      </c>
    </row>
    <row r="97" spans="2:16" ht="37.5">
      <c r="B97" s="116"/>
      <c r="C97" s="38" t="s">
        <v>305</v>
      </c>
      <c r="D97" s="134" t="s">
        <v>324</v>
      </c>
      <c r="E97" s="140" t="s">
        <v>17</v>
      </c>
      <c r="F97" s="140" t="s">
        <v>33</v>
      </c>
      <c r="G97" s="79">
        <v>9960010570</v>
      </c>
      <c r="H97" s="80"/>
      <c r="I97" s="137">
        <f t="shared" si="20"/>
        <v>975800</v>
      </c>
      <c r="J97" s="137">
        <f t="shared" si="24"/>
        <v>1472700</v>
      </c>
      <c r="K97" s="74">
        <f t="shared" si="24"/>
        <v>-496900</v>
      </c>
      <c r="L97" s="138">
        <f t="shared" si="24"/>
        <v>0</v>
      </c>
      <c r="M97" s="137">
        <f t="shared" si="21"/>
        <v>652700</v>
      </c>
      <c r="N97" s="137">
        <f t="shared" si="25"/>
        <v>0</v>
      </c>
      <c r="O97" s="74">
        <f t="shared" si="25"/>
        <v>652700</v>
      </c>
      <c r="P97" s="139">
        <f t="shared" si="25"/>
        <v>0</v>
      </c>
    </row>
    <row r="98" spans="2:16" ht="37.5">
      <c r="B98" s="116"/>
      <c r="C98" s="38" t="s">
        <v>103</v>
      </c>
      <c r="D98" s="134" t="s">
        <v>324</v>
      </c>
      <c r="E98" s="140" t="s">
        <v>17</v>
      </c>
      <c r="F98" s="140" t="s">
        <v>33</v>
      </c>
      <c r="G98" s="79">
        <v>9960010570</v>
      </c>
      <c r="H98" s="80" t="s">
        <v>104</v>
      </c>
      <c r="I98" s="137">
        <f t="shared" si="20"/>
        <v>975800</v>
      </c>
      <c r="J98" s="137">
        <v>1472700</v>
      </c>
      <c r="K98" s="74">
        <v>-496900</v>
      </c>
      <c r="L98" s="138"/>
      <c r="M98" s="137">
        <f t="shared" si="21"/>
        <v>652700</v>
      </c>
      <c r="N98" s="137">
        <v>0</v>
      </c>
      <c r="O98" s="74">
        <v>652700</v>
      </c>
      <c r="P98" s="139"/>
    </row>
    <row r="99" spans="2:16" ht="37.5">
      <c r="B99" s="116"/>
      <c r="C99" s="38" t="s">
        <v>36</v>
      </c>
      <c r="D99" s="134" t="s">
        <v>324</v>
      </c>
      <c r="E99" s="140" t="s">
        <v>21</v>
      </c>
      <c r="F99" s="140" t="s">
        <v>82</v>
      </c>
      <c r="G99" s="79"/>
      <c r="H99" s="80"/>
      <c r="I99" s="137">
        <f t="shared" si="20"/>
        <v>47464700</v>
      </c>
      <c r="J99" s="137">
        <f>J100+J119+J114</f>
        <v>45744800</v>
      </c>
      <c r="K99" s="74">
        <f>K100+K119+K114</f>
        <v>1719900</v>
      </c>
      <c r="L99" s="138">
        <f>L100+L119+L114</f>
        <v>0</v>
      </c>
      <c r="M99" s="137">
        <f t="shared" si="21"/>
        <v>47208700</v>
      </c>
      <c r="N99" s="137">
        <f>N100+N119+N114</f>
        <v>47208700</v>
      </c>
      <c r="O99" s="74">
        <f>O100+O119+O114</f>
        <v>0</v>
      </c>
      <c r="P99" s="139">
        <f>P100+P119+P114</f>
        <v>0</v>
      </c>
    </row>
    <row r="100" spans="2:16">
      <c r="B100" s="116"/>
      <c r="C100" s="38" t="s">
        <v>37</v>
      </c>
      <c r="D100" s="134" t="s">
        <v>324</v>
      </c>
      <c r="E100" s="140" t="s">
        <v>21</v>
      </c>
      <c r="F100" s="140" t="s">
        <v>38</v>
      </c>
      <c r="G100" s="79"/>
      <c r="H100" s="80"/>
      <c r="I100" s="137">
        <f t="shared" si="20"/>
        <v>35762700</v>
      </c>
      <c r="J100" s="137">
        <f>J101+J108</f>
        <v>34742800</v>
      </c>
      <c r="K100" s="74">
        <f>K101+K108</f>
        <v>1019900</v>
      </c>
      <c r="L100" s="138">
        <f>L101+L108</f>
        <v>0</v>
      </c>
      <c r="M100" s="137">
        <f t="shared" si="21"/>
        <v>35406700</v>
      </c>
      <c r="N100" s="137">
        <f>N101+N108</f>
        <v>35406700</v>
      </c>
      <c r="O100" s="74">
        <f>O101+O108</f>
        <v>0</v>
      </c>
      <c r="P100" s="139">
        <f>P101+P108</f>
        <v>0</v>
      </c>
    </row>
    <row r="101" spans="2:16" ht="37.5">
      <c r="B101" s="116"/>
      <c r="C101" s="38" t="s">
        <v>128</v>
      </c>
      <c r="D101" s="134" t="s">
        <v>324</v>
      </c>
      <c r="E101" s="140" t="s">
        <v>21</v>
      </c>
      <c r="F101" s="140" t="s">
        <v>38</v>
      </c>
      <c r="G101" s="79">
        <v>5200000000</v>
      </c>
      <c r="H101" s="80"/>
      <c r="I101" s="137">
        <f t="shared" si="20"/>
        <v>35762500</v>
      </c>
      <c r="J101" s="137">
        <f t="shared" ref="J101:L102" si="26">J102</f>
        <v>31742800</v>
      </c>
      <c r="K101" s="74">
        <f t="shared" si="26"/>
        <v>4019700</v>
      </c>
      <c r="L101" s="138">
        <f t="shared" si="26"/>
        <v>0</v>
      </c>
      <c r="M101" s="137">
        <f t="shared" si="21"/>
        <v>35406500</v>
      </c>
      <c r="N101" s="137">
        <f t="shared" ref="N101:P102" si="27">N102</f>
        <v>35406500</v>
      </c>
      <c r="O101" s="74">
        <f t="shared" si="27"/>
        <v>0</v>
      </c>
      <c r="P101" s="139">
        <f t="shared" si="27"/>
        <v>0</v>
      </c>
    </row>
    <row r="102" spans="2:16">
      <c r="B102" s="116"/>
      <c r="C102" s="88" t="s">
        <v>133</v>
      </c>
      <c r="D102" s="134" t="s">
        <v>324</v>
      </c>
      <c r="E102" s="140" t="s">
        <v>21</v>
      </c>
      <c r="F102" s="140" t="s">
        <v>38</v>
      </c>
      <c r="G102" s="79">
        <v>5240000000</v>
      </c>
      <c r="H102" s="80"/>
      <c r="I102" s="137">
        <f t="shared" si="20"/>
        <v>35762500</v>
      </c>
      <c r="J102" s="137">
        <f t="shared" si="26"/>
        <v>31742800</v>
      </c>
      <c r="K102" s="74">
        <f t="shared" si="26"/>
        <v>4019700</v>
      </c>
      <c r="L102" s="138">
        <f t="shared" si="26"/>
        <v>0</v>
      </c>
      <c r="M102" s="137">
        <f t="shared" si="21"/>
        <v>35406500</v>
      </c>
      <c r="N102" s="137">
        <f t="shared" si="27"/>
        <v>35406500</v>
      </c>
      <c r="O102" s="74">
        <f t="shared" si="27"/>
        <v>0</v>
      </c>
      <c r="P102" s="139">
        <f t="shared" si="27"/>
        <v>0</v>
      </c>
    </row>
    <row r="103" spans="2:16" ht="37.5">
      <c r="B103" s="116"/>
      <c r="C103" s="88" t="s">
        <v>130</v>
      </c>
      <c r="D103" s="134" t="s">
        <v>324</v>
      </c>
      <c r="E103" s="140" t="s">
        <v>21</v>
      </c>
      <c r="F103" s="140" t="s">
        <v>38</v>
      </c>
      <c r="G103" s="79">
        <v>5240000590</v>
      </c>
      <c r="H103" s="80"/>
      <c r="I103" s="137">
        <f t="shared" si="20"/>
        <v>35762500</v>
      </c>
      <c r="J103" s="137">
        <f>J104+J105+J107+J106</f>
        <v>31742800</v>
      </c>
      <c r="K103" s="74">
        <f>K104+K105+K107+K106</f>
        <v>4019700</v>
      </c>
      <c r="L103" s="138">
        <f>L104+L105+L107+L106</f>
        <v>0</v>
      </c>
      <c r="M103" s="137">
        <f t="shared" si="21"/>
        <v>35406500</v>
      </c>
      <c r="N103" s="137">
        <f>N104+N105+N107+N106</f>
        <v>35406500</v>
      </c>
      <c r="O103" s="74">
        <f>O104+O105+O107+O106</f>
        <v>0</v>
      </c>
      <c r="P103" s="139">
        <f>P104+P105+P107+P106</f>
        <v>0</v>
      </c>
    </row>
    <row r="104" spans="2:16" ht="75">
      <c r="B104" s="116"/>
      <c r="C104" s="38" t="s">
        <v>100</v>
      </c>
      <c r="D104" s="134" t="s">
        <v>324</v>
      </c>
      <c r="E104" s="140" t="s">
        <v>21</v>
      </c>
      <c r="F104" s="140" t="s">
        <v>38</v>
      </c>
      <c r="G104" s="79">
        <v>5240000590</v>
      </c>
      <c r="H104" s="80" t="s">
        <v>101</v>
      </c>
      <c r="I104" s="137">
        <f t="shared" si="20"/>
        <v>21946500</v>
      </c>
      <c r="J104" s="137">
        <v>18149200</v>
      </c>
      <c r="K104" s="74">
        <v>3797300</v>
      </c>
      <c r="L104" s="138"/>
      <c r="M104" s="137">
        <f t="shared" si="21"/>
        <v>21617600</v>
      </c>
      <c r="N104" s="137">
        <v>21617600</v>
      </c>
      <c r="O104" s="74"/>
      <c r="P104" s="139"/>
    </row>
    <row r="105" spans="2:16" ht="37.5">
      <c r="B105" s="116"/>
      <c r="C105" s="38" t="s">
        <v>103</v>
      </c>
      <c r="D105" s="134" t="s">
        <v>324</v>
      </c>
      <c r="E105" s="140" t="s">
        <v>21</v>
      </c>
      <c r="F105" s="140" t="s">
        <v>38</v>
      </c>
      <c r="G105" s="79">
        <v>5240000590</v>
      </c>
      <c r="H105" s="80" t="s">
        <v>104</v>
      </c>
      <c r="I105" s="137">
        <f t="shared" si="20"/>
        <v>1802100</v>
      </c>
      <c r="J105" s="137">
        <v>1575200</v>
      </c>
      <c r="K105" s="74">
        <v>226900</v>
      </c>
      <c r="L105" s="138"/>
      <c r="M105" s="137">
        <f t="shared" si="21"/>
        <v>1775200</v>
      </c>
      <c r="N105" s="137">
        <v>1775200</v>
      </c>
      <c r="O105" s="74"/>
      <c r="P105" s="139"/>
    </row>
    <row r="106" spans="2:16">
      <c r="B106" s="116"/>
      <c r="C106" s="38" t="s">
        <v>126</v>
      </c>
      <c r="D106" s="134" t="s">
        <v>324</v>
      </c>
      <c r="E106" s="140" t="s">
        <v>21</v>
      </c>
      <c r="F106" s="140" t="s">
        <v>38</v>
      </c>
      <c r="G106" s="79">
        <v>5240000590</v>
      </c>
      <c r="H106" s="80" t="s">
        <v>127</v>
      </c>
      <c r="I106" s="137">
        <f t="shared" si="20"/>
        <v>12000000</v>
      </c>
      <c r="J106" s="137">
        <v>12000000</v>
      </c>
      <c r="K106" s="74">
        <v>0</v>
      </c>
      <c r="L106" s="138"/>
      <c r="M106" s="137">
        <f t="shared" si="21"/>
        <v>12000000</v>
      </c>
      <c r="N106" s="137">
        <v>12000000</v>
      </c>
      <c r="O106" s="74"/>
      <c r="P106" s="139"/>
    </row>
    <row r="107" spans="2:16">
      <c r="B107" s="116"/>
      <c r="C107" s="38" t="s">
        <v>106</v>
      </c>
      <c r="D107" s="134" t="s">
        <v>324</v>
      </c>
      <c r="E107" s="140" t="s">
        <v>21</v>
      </c>
      <c r="F107" s="140" t="s">
        <v>38</v>
      </c>
      <c r="G107" s="79">
        <v>5240000590</v>
      </c>
      <c r="H107" s="80" t="s">
        <v>107</v>
      </c>
      <c r="I107" s="137">
        <f t="shared" si="20"/>
        <v>13900</v>
      </c>
      <c r="J107" s="137">
        <v>18400</v>
      </c>
      <c r="K107" s="74">
        <v>-4500</v>
      </c>
      <c r="L107" s="138"/>
      <c r="M107" s="137">
        <f t="shared" si="21"/>
        <v>13700</v>
      </c>
      <c r="N107" s="137">
        <v>13700</v>
      </c>
      <c r="O107" s="74"/>
      <c r="P107" s="139"/>
    </row>
    <row r="108" spans="2:16" ht="37.5">
      <c r="B108" s="116"/>
      <c r="C108" s="38" t="s">
        <v>292</v>
      </c>
      <c r="D108" s="134" t="s">
        <v>324</v>
      </c>
      <c r="E108" s="140" t="s">
        <v>21</v>
      </c>
      <c r="F108" s="140" t="s">
        <v>38</v>
      </c>
      <c r="G108" s="79">
        <v>9900000000</v>
      </c>
      <c r="H108" s="80"/>
      <c r="I108" s="137">
        <f t="shared" si="20"/>
        <v>200</v>
      </c>
      <c r="J108" s="137">
        <f>J109</f>
        <v>3000000</v>
      </c>
      <c r="K108" s="74">
        <f>K109</f>
        <v>-2999800</v>
      </c>
      <c r="L108" s="138">
        <f>L109</f>
        <v>0</v>
      </c>
      <c r="M108" s="137">
        <f t="shared" si="21"/>
        <v>200</v>
      </c>
      <c r="N108" s="137">
        <f>N109</f>
        <v>200</v>
      </c>
      <c r="O108" s="74">
        <f>O109</f>
        <v>0</v>
      </c>
      <c r="P108" s="139">
        <f>P109</f>
        <v>0</v>
      </c>
    </row>
    <row r="109" spans="2:16" ht="56.25">
      <c r="B109" s="116"/>
      <c r="C109" s="38" t="s">
        <v>298</v>
      </c>
      <c r="D109" s="134" t="s">
        <v>324</v>
      </c>
      <c r="E109" s="140" t="s">
        <v>21</v>
      </c>
      <c r="F109" s="140" t="s">
        <v>38</v>
      </c>
      <c r="G109" s="79">
        <v>9900200000</v>
      </c>
      <c r="H109" s="80"/>
      <c r="I109" s="137">
        <f t="shared" si="20"/>
        <v>200</v>
      </c>
      <c r="J109" s="137">
        <f>J110+J112</f>
        <v>3000000</v>
      </c>
      <c r="K109" s="74">
        <f>K110+K112</f>
        <v>-2999800</v>
      </c>
      <c r="L109" s="138">
        <f>L110+L112</f>
        <v>0</v>
      </c>
      <c r="M109" s="137">
        <f t="shared" si="21"/>
        <v>200</v>
      </c>
      <c r="N109" s="137">
        <f>N110+N112</f>
        <v>200</v>
      </c>
      <c r="O109" s="74">
        <f>O110+O112</f>
        <v>0</v>
      </c>
      <c r="P109" s="139">
        <f>P110+P112</f>
        <v>0</v>
      </c>
    </row>
    <row r="110" spans="2:16" ht="56.25">
      <c r="B110" s="116"/>
      <c r="C110" s="38" t="s">
        <v>298</v>
      </c>
      <c r="D110" s="134" t="s">
        <v>324</v>
      </c>
      <c r="E110" s="140" t="s">
        <v>21</v>
      </c>
      <c r="F110" s="140" t="s">
        <v>38</v>
      </c>
      <c r="G110" s="79">
        <v>9900210010</v>
      </c>
      <c r="H110" s="80"/>
      <c r="I110" s="137">
        <f t="shared" si="20"/>
        <v>100</v>
      </c>
      <c r="J110" s="137">
        <f>J111</f>
        <v>1500000</v>
      </c>
      <c r="K110" s="74">
        <f>K111</f>
        <v>-1499900</v>
      </c>
      <c r="L110" s="138">
        <f>L111</f>
        <v>0</v>
      </c>
      <c r="M110" s="137">
        <f t="shared" si="21"/>
        <v>100</v>
      </c>
      <c r="N110" s="137">
        <f>N111</f>
        <v>100</v>
      </c>
      <c r="O110" s="74">
        <f>O111</f>
        <v>0</v>
      </c>
      <c r="P110" s="139">
        <f>P111</f>
        <v>0</v>
      </c>
    </row>
    <row r="111" spans="2:16" ht="37.5">
      <c r="B111" s="116"/>
      <c r="C111" s="38" t="s">
        <v>103</v>
      </c>
      <c r="D111" s="134" t="s">
        <v>324</v>
      </c>
      <c r="E111" s="140" t="s">
        <v>21</v>
      </c>
      <c r="F111" s="140" t="s">
        <v>38</v>
      </c>
      <c r="G111" s="79">
        <v>9900210010</v>
      </c>
      <c r="H111" s="80" t="s">
        <v>104</v>
      </c>
      <c r="I111" s="137">
        <f t="shared" si="20"/>
        <v>100</v>
      </c>
      <c r="J111" s="137">
        <v>1500000</v>
      </c>
      <c r="K111" s="74">
        <v>-1499900</v>
      </c>
      <c r="L111" s="138">
        <v>0</v>
      </c>
      <c r="M111" s="137">
        <f t="shared" si="21"/>
        <v>100</v>
      </c>
      <c r="N111" s="137">
        <v>100</v>
      </c>
      <c r="O111" s="74">
        <v>0</v>
      </c>
      <c r="P111" s="139">
        <v>0</v>
      </c>
    </row>
    <row r="112" spans="2:16" ht="37.5">
      <c r="B112" s="116"/>
      <c r="C112" s="38" t="s">
        <v>299</v>
      </c>
      <c r="D112" s="134" t="s">
        <v>324</v>
      </c>
      <c r="E112" s="140" t="s">
        <v>21</v>
      </c>
      <c r="F112" s="140" t="s">
        <v>38</v>
      </c>
      <c r="G112" s="79">
        <v>9900210020</v>
      </c>
      <c r="H112" s="80"/>
      <c r="I112" s="137">
        <f t="shared" si="20"/>
        <v>100</v>
      </c>
      <c r="J112" s="137">
        <f>J113</f>
        <v>1500000</v>
      </c>
      <c r="K112" s="74">
        <f>K113</f>
        <v>-1499900</v>
      </c>
      <c r="L112" s="138">
        <f>L113</f>
        <v>0</v>
      </c>
      <c r="M112" s="137">
        <f t="shared" si="21"/>
        <v>100</v>
      </c>
      <c r="N112" s="137">
        <f>N113</f>
        <v>100</v>
      </c>
      <c r="O112" s="74">
        <f>O113</f>
        <v>0</v>
      </c>
      <c r="P112" s="139">
        <f>P113</f>
        <v>0</v>
      </c>
    </row>
    <row r="113" spans="2:16" ht="37.5">
      <c r="B113" s="116"/>
      <c r="C113" s="38" t="s">
        <v>103</v>
      </c>
      <c r="D113" s="134" t="s">
        <v>324</v>
      </c>
      <c r="E113" s="140" t="s">
        <v>21</v>
      </c>
      <c r="F113" s="140" t="s">
        <v>38</v>
      </c>
      <c r="G113" s="79">
        <v>9900210020</v>
      </c>
      <c r="H113" s="80" t="s">
        <v>104</v>
      </c>
      <c r="I113" s="137">
        <f t="shared" si="20"/>
        <v>100</v>
      </c>
      <c r="J113" s="137">
        <v>1500000</v>
      </c>
      <c r="K113" s="74">
        <v>-1499900</v>
      </c>
      <c r="L113" s="138">
        <v>0</v>
      </c>
      <c r="M113" s="137">
        <f t="shared" si="21"/>
        <v>100</v>
      </c>
      <c r="N113" s="137">
        <v>100</v>
      </c>
      <c r="O113" s="74">
        <v>0</v>
      </c>
      <c r="P113" s="139">
        <v>0</v>
      </c>
    </row>
    <row r="114" spans="2:16" ht="56.25">
      <c r="B114" s="116"/>
      <c r="C114" s="38" t="s">
        <v>39</v>
      </c>
      <c r="D114" s="134" t="s">
        <v>324</v>
      </c>
      <c r="E114" s="140" t="s">
        <v>21</v>
      </c>
      <c r="F114" s="140" t="s">
        <v>40</v>
      </c>
      <c r="G114" s="79"/>
      <c r="H114" s="80"/>
      <c r="I114" s="137">
        <f t="shared" si="20"/>
        <v>252000</v>
      </c>
      <c r="J114" s="137">
        <f t="shared" ref="J114:L117" si="28">J115</f>
        <v>252000</v>
      </c>
      <c r="K114" s="74">
        <f t="shared" si="28"/>
        <v>0</v>
      </c>
      <c r="L114" s="138">
        <f t="shared" si="28"/>
        <v>0</v>
      </c>
      <c r="M114" s="137">
        <f t="shared" si="21"/>
        <v>252000</v>
      </c>
      <c r="N114" s="137">
        <f t="shared" ref="N114:P117" si="29">N115</f>
        <v>252000</v>
      </c>
      <c r="O114" s="74">
        <f t="shared" si="29"/>
        <v>0</v>
      </c>
      <c r="P114" s="139">
        <f t="shared" si="29"/>
        <v>0</v>
      </c>
    </row>
    <row r="115" spans="2:16" ht="37.5">
      <c r="B115" s="116"/>
      <c r="C115" s="38" t="s">
        <v>97</v>
      </c>
      <c r="D115" s="134" t="s">
        <v>324</v>
      </c>
      <c r="E115" s="140" t="s">
        <v>21</v>
      </c>
      <c r="F115" s="140" t="s">
        <v>40</v>
      </c>
      <c r="G115" s="79">
        <v>5000000000</v>
      </c>
      <c r="H115" s="80"/>
      <c r="I115" s="137">
        <f t="shared" si="20"/>
        <v>252000</v>
      </c>
      <c r="J115" s="137">
        <f t="shared" si="28"/>
        <v>252000</v>
      </c>
      <c r="K115" s="74">
        <f t="shared" si="28"/>
        <v>0</v>
      </c>
      <c r="L115" s="138">
        <f t="shared" si="28"/>
        <v>0</v>
      </c>
      <c r="M115" s="137">
        <f t="shared" si="21"/>
        <v>252000</v>
      </c>
      <c r="N115" s="137">
        <f t="shared" si="29"/>
        <v>252000</v>
      </c>
      <c r="O115" s="74">
        <f t="shared" si="29"/>
        <v>0</v>
      </c>
      <c r="P115" s="139">
        <f t="shared" si="29"/>
        <v>0</v>
      </c>
    </row>
    <row r="116" spans="2:16" ht="37.5">
      <c r="B116" s="116"/>
      <c r="C116" s="38" t="s">
        <v>327</v>
      </c>
      <c r="D116" s="134" t="s">
        <v>324</v>
      </c>
      <c r="E116" s="140" t="s">
        <v>21</v>
      </c>
      <c r="F116" s="140" t="s">
        <v>40</v>
      </c>
      <c r="G116" s="79">
        <v>5010000000</v>
      </c>
      <c r="H116" s="80"/>
      <c r="I116" s="137">
        <f t="shared" si="20"/>
        <v>252000</v>
      </c>
      <c r="J116" s="137">
        <f t="shared" si="28"/>
        <v>252000</v>
      </c>
      <c r="K116" s="74">
        <f t="shared" si="28"/>
        <v>0</v>
      </c>
      <c r="L116" s="138">
        <f t="shared" si="28"/>
        <v>0</v>
      </c>
      <c r="M116" s="137">
        <f t="shared" si="21"/>
        <v>252000</v>
      </c>
      <c r="N116" s="137">
        <f t="shared" si="29"/>
        <v>252000</v>
      </c>
      <c r="O116" s="74">
        <f t="shared" si="29"/>
        <v>0</v>
      </c>
      <c r="P116" s="139">
        <f t="shared" si="29"/>
        <v>0</v>
      </c>
    </row>
    <row r="117" spans="2:16" ht="168.75">
      <c r="B117" s="116"/>
      <c r="C117" s="38" t="s">
        <v>102</v>
      </c>
      <c r="D117" s="134" t="s">
        <v>324</v>
      </c>
      <c r="E117" s="140" t="s">
        <v>21</v>
      </c>
      <c r="F117" s="140" t="s">
        <v>40</v>
      </c>
      <c r="G117" s="79">
        <v>5010060070</v>
      </c>
      <c r="H117" s="80"/>
      <c r="I117" s="137">
        <f t="shared" si="20"/>
        <v>252000</v>
      </c>
      <c r="J117" s="137">
        <f t="shared" si="28"/>
        <v>252000</v>
      </c>
      <c r="K117" s="74">
        <f t="shared" si="28"/>
        <v>0</v>
      </c>
      <c r="L117" s="138">
        <f t="shared" si="28"/>
        <v>0</v>
      </c>
      <c r="M117" s="137">
        <f t="shared" si="21"/>
        <v>252000</v>
      </c>
      <c r="N117" s="137">
        <f t="shared" si="29"/>
        <v>252000</v>
      </c>
      <c r="O117" s="74">
        <f t="shared" si="29"/>
        <v>0</v>
      </c>
      <c r="P117" s="139">
        <f t="shared" si="29"/>
        <v>0</v>
      </c>
    </row>
    <row r="118" spans="2:16" ht="37.5">
      <c r="B118" s="116"/>
      <c r="C118" s="38" t="s">
        <v>103</v>
      </c>
      <c r="D118" s="134" t="s">
        <v>324</v>
      </c>
      <c r="E118" s="140" t="s">
        <v>21</v>
      </c>
      <c r="F118" s="140" t="s">
        <v>40</v>
      </c>
      <c r="G118" s="79">
        <v>5010060070</v>
      </c>
      <c r="H118" s="80" t="s">
        <v>104</v>
      </c>
      <c r="I118" s="137">
        <f t="shared" si="20"/>
        <v>252000</v>
      </c>
      <c r="J118" s="137">
        <v>252000</v>
      </c>
      <c r="K118" s="74">
        <v>0</v>
      </c>
      <c r="L118" s="138"/>
      <c r="M118" s="137">
        <f t="shared" si="21"/>
        <v>252000</v>
      </c>
      <c r="N118" s="137">
        <v>252000</v>
      </c>
      <c r="O118" s="74"/>
      <c r="P118" s="139"/>
    </row>
    <row r="119" spans="2:16" ht="37.5">
      <c r="B119" s="116"/>
      <c r="C119" s="38" t="s">
        <v>41</v>
      </c>
      <c r="D119" s="134" t="s">
        <v>324</v>
      </c>
      <c r="E119" s="140" t="s">
        <v>21</v>
      </c>
      <c r="F119" s="140" t="s">
        <v>42</v>
      </c>
      <c r="G119" s="79"/>
      <c r="H119" s="80"/>
      <c r="I119" s="137">
        <f t="shared" si="20"/>
        <v>11450000</v>
      </c>
      <c r="J119" s="137">
        <f>J120+J124+J131</f>
        <v>10750000</v>
      </c>
      <c r="K119" s="74">
        <f>K120+K124+K131+K135</f>
        <v>700000</v>
      </c>
      <c r="L119" s="138">
        <f>L120+L124+L131</f>
        <v>0</v>
      </c>
      <c r="M119" s="137">
        <f t="shared" si="21"/>
        <v>11550000</v>
      </c>
      <c r="N119" s="74">
        <f>N120+N124+N131+N135</f>
        <v>11550000</v>
      </c>
      <c r="O119" s="74">
        <f>O120+O124+O131</f>
        <v>0</v>
      </c>
      <c r="P119" s="139">
        <f>P120+P124+P131</f>
        <v>0</v>
      </c>
    </row>
    <row r="120" spans="2:16" ht="75">
      <c r="B120" s="116"/>
      <c r="C120" s="38" t="s">
        <v>249</v>
      </c>
      <c r="D120" s="134" t="s">
        <v>324</v>
      </c>
      <c r="E120" s="140" t="s">
        <v>21</v>
      </c>
      <c r="F120" s="140" t="s">
        <v>42</v>
      </c>
      <c r="G120" s="79">
        <v>6600000000</v>
      </c>
      <c r="H120" s="80"/>
      <c r="I120" s="137">
        <f t="shared" si="20"/>
        <v>10550000</v>
      </c>
      <c r="J120" s="137">
        <f t="shared" ref="J120:L122" si="30">J121</f>
        <v>10550000</v>
      </c>
      <c r="K120" s="74">
        <f t="shared" si="30"/>
        <v>0</v>
      </c>
      <c r="L120" s="138">
        <f t="shared" si="30"/>
        <v>0</v>
      </c>
      <c r="M120" s="137">
        <f t="shared" si="21"/>
        <v>10650000</v>
      </c>
      <c r="N120" s="137">
        <f t="shared" ref="N120:P122" si="31">N121</f>
        <v>10650000</v>
      </c>
      <c r="O120" s="74">
        <f t="shared" si="31"/>
        <v>0</v>
      </c>
      <c r="P120" s="139">
        <f t="shared" si="31"/>
        <v>0</v>
      </c>
    </row>
    <row r="121" spans="2:16" ht="37.5">
      <c r="B121" s="116"/>
      <c r="C121" s="38" t="s">
        <v>250</v>
      </c>
      <c r="D121" s="134" t="s">
        <v>324</v>
      </c>
      <c r="E121" s="140" t="s">
        <v>21</v>
      </c>
      <c r="F121" s="140" t="s">
        <v>42</v>
      </c>
      <c r="G121" s="79">
        <v>6610000000</v>
      </c>
      <c r="H121" s="80"/>
      <c r="I121" s="137">
        <f t="shared" si="20"/>
        <v>10550000</v>
      </c>
      <c r="J121" s="137">
        <f t="shared" si="30"/>
        <v>10550000</v>
      </c>
      <c r="K121" s="74">
        <f t="shared" si="30"/>
        <v>0</v>
      </c>
      <c r="L121" s="138">
        <f t="shared" si="30"/>
        <v>0</v>
      </c>
      <c r="M121" s="137">
        <f t="shared" si="21"/>
        <v>10650000</v>
      </c>
      <c r="N121" s="137">
        <f t="shared" si="31"/>
        <v>10650000</v>
      </c>
      <c r="O121" s="74">
        <f t="shared" si="31"/>
        <v>0</v>
      </c>
      <c r="P121" s="139">
        <f t="shared" si="31"/>
        <v>0</v>
      </c>
    </row>
    <row r="122" spans="2:16" ht="75">
      <c r="B122" s="116"/>
      <c r="C122" s="38" t="s">
        <v>328</v>
      </c>
      <c r="D122" s="134" t="s">
        <v>324</v>
      </c>
      <c r="E122" s="140" t="s">
        <v>21</v>
      </c>
      <c r="F122" s="140" t="s">
        <v>42</v>
      </c>
      <c r="G122" s="79">
        <v>6610010040</v>
      </c>
      <c r="H122" s="80"/>
      <c r="I122" s="137">
        <f t="shared" si="20"/>
        <v>10550000</v>
      </c>
      <c r="J122" s="137">
        <f t="shared" si="30"/>
        <v>10550000</v>
      </c>
      <c r="K122" s="74">
        <f t="shared" si="30"/>
        <v>0</v>
      </c>
      <c r="L122" s="138">
        <f t="shared" si="30"/>
        <v>0</v>
      </c>
      <c r="M122" s="137">
        <f t="shared" si="21"/>
        <v>10650000</v>
      </c>
      <c r="N122" s="137">
        <f t="shared" si="31"/>
        <v>10650000</v>
      </c>
      <c r="O122" s="74">
        <f t="shared" si="31"/>
        <v>0</v>
      </c>
      <c r="P122" s="139">
        <f t="shared" si="31"/>
        <v>0</v>
      </c>
    </row>
    <row r="123" spans="2:16" ht="37.5">
      <c r="B123" s="116"/>
      <c r="C123" s="38" t="s">
        <v>103</v>
      </c>
      <c r="D123" s="134" t="s">
        <v>324</v>
      </c>
      <c r="E123" s="140" t="s">
        <v>21</v>
      </c>
      <c r="F123" s="140" t="s">
        <v>42</v>
      </c>
      <c r="G123" s="79">
        <v>6610010040</v>
      </c>
      <c r="H123" s="80" t="s">
        <v>104</v>
      </c>
      <c r="I123" s="137">
        <f t="shared" si="20"/>
        <v>10550000</v>
      </c>
      <c r="J123" s="137">
        <v>10550000</v>
      </c>
      <c r="K123" s="74">
        <v>0</v>
      </c>
      <c r="L123" s="138">
        <v>0</v>
      </c>
      <c r="M123" s="137">
        <f t="shared" si="21"/>
        <v>10650000</v>
      </c>
      <c r="N123" s="137">
        <v>10650000</v>
      </c>
      <c r="O123" s="74">
        <v>0</v>
      </c>
      <c r="P123" s="139">
        <v>0</v>
      </c>
    </row>
    <row r="124" spans="2:16" ht="56.25">
      <c r="B124" s="116"/>
      <c r="C124" s="38" t="s">
        <v>253</v>
      </c>
      <c r="D124" s="134" t="s">
        <v>324</v>
      </c>
      <c r="E124" s="140" t="s">
        <v>21</v>
      </c>
      <c r="F124" s="140" t="s">
        <v>42</v>
      </c>
      <c r="G124" s="79">
        <v>6700000000</v>
      </c>
      <c r="H124" s="80"/>
      <c r="I124" s="137">
        <f t="shared" si="20"/>
        <v>350000</v>
      </c>
      <c r="J124" s="137">
        <f>J125+J128</f>
        <v>200000</v>
      </c>
      <c r="K124" s="74">
        <f>K125+K128</f>
        <v>150000</v>
      </c>
      <c r="L124" s="138">
        <f>L125+L128</f>
        <v>0</v>
      </c>
      <c r="M124" s="137">
        <f t="shared" si="21"/>
        <v>350000</v>
      </c>
      <c r="N124" s="137">
        <f>N125+N128</f>
        <v>350000</v>
      </c>
      <c r="O124" s="74">
        <f>O125+O128</f>
        <v>0</v>
      </c>
      <c r="P124" s="139">
        <f>P125+P128</f>
        <v>0</v>
      </c>
    </row>
    <row r="125" spans="2:16" ht="37.5">
      <c r="B125" s="116"/>
      <c r="C125" s="38" t="s">
        <v>254</v>
      </c>
      <c r="D125" s="134" t="s">
        <v>324</v>
      </c>
      <c r="E125" s="140" t="s">
        <v>21</v>
      </c>
      <c r="F125" s="140" t="s">
        <v>42</v>
      </c>
      <c r="G125" s="79">
        <v>6710000000</v>
      </c>
      <c r="H125" s="80"/>
      <c r="I125" s="137">
        <f t="shared" si="20"/>
        <v>200000</v>
      </c>
      <c r="J125" s="137">
        <f t="shared" ref="J125:L126" si="32">J126</f>
        <v>200000</v>
      </c>
      <c r="K125" s="74">
        <f t="shared" si="32"/>
        <v>0</v>
      </c>
      <c r="L125" s="138">
        <f t="shared" si="32"/>
        <v>0</v>
      </c>
      <c r="M125" s="137">
        <f t="shared" si="21"/>
        <v>200000</v>
      </c>
      <c r="N125" s="137">
        <f t="shared" ref="N125:P126" si="33">N126</f>
        <v>200000</v>
      </c>
      <c r="O125" s="74">
        <f t="shared" si="33"/>
        <v>0</v>
      </c>
      <c r="P125" s="139">
        <f t="shared" si="33"/>
        <v>0</v>
      </c>
    </row>
    <row r="126" spans="2:16">
      <c r="B126" s="116"/>
      <c r="C126" s="38" t="s">
        <v>255</v>
      </c>
      <c r="D126" s="134" t="s">
        <v>324</v>
      </c>
      <c r="E126" s="140" t="s">
        <v>21</v>
      </c>
      <c r="F126" s="140" t="s">
        <v>42</v>
      </c>
      <c r="G126" s="79">
        <v>6710010220</v>
      </c>
      <c r="H126" s="80"/>
      <c r="I126" s="137">
        <f t="shared" si="20"/>
        <v>200000</v>
      </c>
      <c r="J126" s="137">
        <f t="shared" si="32"/>
        <v>200000</v>
      </c>
      <c r="K126" s="74">
        <f t="shared" si="32"/>
        <v>0</v>
      </c>
      <c r="L126" s="138">
        <f t="shared" si="32"/>
        <v>0</v>
      </c>
      <c r="M126" s="137">
        <f t="shared" si="21"/>
        <v>200000</v>
      </c>
      <c r="N126" s="137">
        <f t="shared" si="33"/>
        <v>200000</v>
      </c>
      <c r="O126" s="74">
        <f t="shared" si="33"/>
        <v>0</v>
      </c>
      <c r="P126" s="139">
        <f t="shared" si="33"/>
        <v>0</v>
      </c>
    </row>
    <row r="127" spans="2:16" ht="37.5">
      <c r="B127" s="116"/>
      <c r="C127" s="38" t="s">
        <v>103</v>
      </c>
      <c r="D127" s="134" t="s">
        <v>324</v>
      </c>
      <c r="E127" s="140" t="s">
        <v>21</v>
      </c>
      <c r="F127" s="140" t="s">
        <v>42</v>
      </c>
      <c r="G127" s="79">
        <v>6710010220</v>
      </c>
      <c r="H127" s="80" t="s">
        <v>104</v>
      </c>
      <c r="I127" s="137">
        <f t="shared" si="20"/>
        <v>200000</v>
      </c>
      <c r="J127" s="137">
        <v>200000</v>
      </c>
      <c r="K127" s="74"/>
      <c r="L127" s="138"/>
      <c r="M127" s="137">
        <f t="shared" si="21"/>
        <v>200000</v>
      </c>
      <c r="N127" s="137">
        <v>200000</v>
      </c>
      <c r="O127" s="74"/>
      <c r="P127" s="139"/>
    </row>
    <row r="128" spans="2:16" ht="56.25">
      <c r="B128" s="116"/>
      <c r="C128" s="38" t="s">
        <v>256</v>
      </c>
      <c r="D128" s="134" t="s">
        <v>324</v>
      </c>
      <c r="E128" s="140" t="s">
        <v>21</v>
      </c>
      <c r="F128" s="140" t="s">
        <v>42</v>
      </c>
      <c r="G128" s="79">
        <v>6720000000</v>
      </c>
      <c r="H128" s="80"/>
      <c r="I128" s="137">
        <f t="shared" si="20"/>
        <v>150000</v>
      </c>
      <c r="J128" s="137">
        <f t="shared" ref="J128:L129" si="34">J129</f>
        <v>0</v>
      </c>
      <c r="K128" s="74">
        <f t="shared" si="34"/>
        <v>150000</v>
      </c>
      <c r="L128" s="138">
        <f t="shared" si="34"/>
        <v>0</v>
      </c>
      <c r="M128" s="137">
        <f t="shared" si="21"/>
        <v>150000</v>
      </c>
      <c r="N128" s="137">
        <f t="shared" ref="N128:P129" si="35">N129</f>
        <v>150000</v>
      </c>
      <c r="O128" s="74">
        <f t="shared" si="35"/>
        <v>0</v>
      </c>
      <c r="P128" s="139">
        <f t="shared" si="35"/>
        <v>0</v>
      </c>
    </row>
    <row r="129" spans="2:16" ht="37.5">
      <c r="B129" s="116"/>
      <c r="C129" s="38" t="s">
        <v>257</v>
      </c>
      <c r="D129" s="134" t="s">
        <v>324</v>
      </c>
      <c r="E129" s="140" t="s">
        <v>21</v>
      </c>
      <c r="F129" s="140" t="s">
        <v>42</v>
      </c>
      <c r="G129" s="79">
        <v>6720010530</v>
      </c>
      <c r="H129" s="80"/>
      <c r="I129" s="137">
        <f t="shared" si="20"/>
        <v>150000</v>
      </c>
      <c r="J129" s="137">
        <f t="shared" si="34"/>
        <v>0</v>
      </c>
      <c r="K129" s="74">
        <f t="shared" si="34"/>
        <v>150000</v>
      </c>
      <c r="L129" s="138">
        <f t="shared" si="34"/>
        <v>0</v>
      </c>
      <c r="M129" s="137">
        <f t="shared" si="21"/>
        <v>150000</v>
      </c>
      <c r="N129" s="137">
        <f t="shared" si="35"/>
        <v>150000</v>
      </c>
      <c r="O129" s="74">
        <f t="shared" si="35"/>
        <v>0</v>
      </c>
      <c r="P129" s="139">
        <f t="shared" si="35"/>
        <v>0</v>
      </c>
    </row>
    <row r="130" spans="2:16" ht="37.5">
      <c r="B130" s="116"/>
      <c r="C130" s="38" t="s">
        <v>103</v>
      </c>
      <c r="D130" s="134" t="s">
        <v>324</v>
      </c>
      <c r="E130" s="140" t="s">
        <v>21</v>
      </c>
      <c r="F130" s="140" t="s">
        <v>42</v>
      </c>
      <c r="G130" s="79">
        <v>6720010530</v>
      </c>
      <c r="H130" s="80" t="s">
        <v>104</v>
      </c>
      <c r="I130" s="137">
        <f t="shared" si="20"/>
        <v>150000</v>
      </c>
      <c r="J130" s="137"/>
      <c r="K130" s="74">
        <v>150000</v>
      </c>
      <c r="L130" s="138"/>
      <c r="M130" s="137">
        <f t="shared" si="21"/>
        <v>150000</v>
      </c>
      <c r="N130" s="137">
        <v>150000</v>
      </c>
      <c r="O130" s="74"/>
      <c r="P130" s="139"/>
    </row>
    <row r="131" spans="2:16">
      <c r="B131" s="116"/>
      <c r="C131" s="38" t="s">
        <v>259</v>
      </c>
      <c r="D131" s="134" t="s">
        <v>324</v>
      </c>
      <c r="E131" s="140" t="s">
        <v>21</v>
      </c>
      <c r="F131" s="140" t="s">
        <v>42</v>
      </c>
      <c r="G131" s="79">
        <v>6800000000</v>
      </c>
      <c r="H131" s="80"/>
      <c r="I131" s="137">
        <f t="shared" si="20"/>
        <v>50000</v>
      </c>
      <c r="J131" s="137">
        <f t="shared" ref="J131:L133" si="36">J132</f>
        <v>0</v>
      </c>
      <c r="K131" s="74">
        <f t="shared" si="36"/>
        <v>50000</v>
      </c>
      <c r="L131" s="138">
        <f t="shared" si="36"/>
        <v>0</v>
      </c>
      <c r="M131" s="137">
        <f t="shared" si="21"/>
        <v>50000</v>
      </c>
      <c r="N131" s="137">
        <f t="shared" ref="N131:P133" si="37">N132</f>
        <v>50000</v>
      </c>
      <c r="O131" s="74">
        <f t="shared" si="37"/>
        <v>0</v>
      </c>
      <c r="P131" s="139">
        <f t="shared" si="37"/>
        <v>0</v>
      </c>
    </row>
    <row r="132" spans="2:16" ht="37.5">
      <c r="B132" s="116"/>
      <c r="C132" s="38" t="s">
        <v>260</v>
      </c>
      <c r="D132" s="134" t="s">
        <v>324</v>
      </c>
      <c r="E132" s="140" t="s">
        <v>21</v>
      </c>
      <c r="F132" s="140" t="s">
        <v>42</v>
      </c>
      <c r="G132" s="79">
        <v>6810000000</v>
      </c>
      <c r="H132" s="80"/>
      <c r="I132" s="137">
        <f t="shared" si="20"/>
        <v>50000</v>
      </c>
      <c r="J132" s="137">
        <f t="shared" si="36"/>
        <v>0</v>
      </c>
      <c r="K132" s="74">
        <f t="shared" si="36"/>
        <v>50000</v>
      </c>
      <c r="L132" s="138">
        <f t="shared" si="36"/>
        <v>0</v>
      </c>
      <c r="M132" s="137">
        <f t="shared" si="21"/>
        <v>50000</v>
      </c>
      <c r="N132" s="137">
        <f t="shared" si="37"/>
        <v>50000</v>
      </c>
      <c r="O132" s="74">
        <f t="shared" si="37"/>
        <v>0</v>
      </c>
      <c r="P132" s="139">
        <f t="shared" si="37"/>
        <v>0</v>
      </c>
    </row>
    <row r="133" spans="2:16">
      <c r="B133" s="116"/>
      <c r="C133" s="38" t="s">
        <v>261</v>
      </c>
      <c r="D133" s="134" t="s">
        <v>324</v>
      </c>
      <c r="E133" s="140" t="s">
        <v>21</v>
      </c>
      <c r="F133" s="140" t="s">
        <v>42</v>
      </c>
      <c r="G133" s="79">
        <v>6810010490</v>
      </c>
      <c r="H133" s="80"/>
      <c r="I133" s="137">
        <f t="shared" si="20"/>
        <v>50000</v>
      </c>
      <c r="J133" s="137">
        <f t="shared" si="36"/>
        <v>0</v>
      </c>
      <c r="K133" s="74">
        <f t="shared" si="36"/>
        <v>50000</v>
      </c>
      <c r="L133" s="138">
        <f t="shared" si="36"/>
        <v>0</v>
      </c>
      <c r="M133" s="137">
        <f t="shared" si="21"/>
        <v>50000</v>
      </c>
      <c r="N133" s="137">
        <f t="shared" si="37"/>
        <v>50000</v>
      </c>
      <c r="O133" s="74">
        <f t="shared" si="37"/>
        <v>0</v>
      </c>
      <c r="P133" s="139">
        <f t="shared" si="37"/>
        <v>0</v>
      </c>
    </row>
    <row r="134" spans="2:16" ht="37.5">
      <c r="B134" s="116"/>
      <c r="C134" s="38" t="s">
        <v>103</v>
      </c>
      <c r="D134" s="134" t="s">
        <v>324</v>
      </c>
      <c r="E134" s="140" t="s">
        <v>21</v>
      </c>
      <c r="F134" s="140" t="s">
        <v>42</v>
      </c>
      <c r="G134" s="79">
        <v>6810010490</v>
      </c>
      <c r="H134" s="80" t="s">
        <v>104</v>
      </c>
      <c r="I134" s="137">
        <f t="shared" si="20"/>
        <v>50000</v>
      </c>
      <c r="J134" s="137"/>
      <c r="K134" s="74">
        <v>50000</v>
      </c>
      <c r="L134" s="138"/>
      <c r="M134" s="137">
        <f t="shared" si="21"/>
        <v>50000</v>
      </c>
      <c r="N134" s="137">
        <v>50000</v>
      </c>
      <c r="O134" s="74"/>
      <c r="P134" s="139"/>
    </row>
    <row r="135" spans="2:16" ht="37.5">
      <c r="B135" s="116"/>
      <c r="C135" s="38" t="s">
        <v>275</v>
      </c>
      <c r="D135" s="134" t="s">
        <v>324</v>
      </c>
      <c r="E135" s="140" t="s">
        <v>21</v>
      </c>
      <c r="F135" s="140" t="s">
        <v>42</v>
      </c>
      <c r="G135" s="79">
        <v>7100000000</v>
      </c>
      <c r="H135" s="80"/>
      <c r="I135" s="137">
        <f t="shared" si="20"/>
        <v>500000</v>
      </c>
      <c r="J135" s="137"/>
      <c r="K135" s="74">
        <f t="shared" ref="K135:L137" si="38">K136</f>
        <v>500000</v>
      </c>
      <c r="L135" s="138">
        <f t="shared" si="38"/>
        <v>0</v>
      </c>
      <c r="M135" s="137">
        <f t="shared" si="21"/>
        <v>500000</v>
      </c>
      <c r="N135" s="137">
        <f>N136</f>
        <v>500000</v>
      </c>
      <c r="O135" s="74"/>
      <c r="P135" s="139"/>
    </row>
    <row r="136" spans="2:16" ht="56.25">
      <c r="B136" s="116"/>
      <c r="C136" s="38" t="s">
        <v>276</v>
      </c>
      <c r="D136" s="134" t="s">
        <v>324</v>
      </c>
      <c r="E136" s="140" t="s">
        <v>21</v>
      </c>
      <c r="F136" s="140" t="s">
        <v>42</v>
      </c>
      <c r="G136" s="79">
        <v>7110000000</v>
      </c>
      <c r="H136" s="80"/>
      <c r="I136" s="137">
        <f t="shared" ref="I136:I199" si="39">SUM(J136:L136)</f>
        <v>500000</v>
      </c>
      <c r="J136" s="137"/>
      <c r="K136" s="74">
        <f t="shared" si="38"/>
        <v>500000</v>
      </c>
      <c r="L136" s="138">
        <f t="shared" si="38"/>
        <v>0</v>
      </c>
      <c r="M136" s="137">
        <f t="shared" ref="M136:M199" si="40">SUM(N136:P136)</f>
        <v>500000</v>
      </c>
      <c r="N136" s="137">
        <f>N137</f>
        <v>500000</v>
      </c>
      <c r="O136" s="74"/>
      <c r="P136" s="139"/>
    </row>
    <row r="137" spans="2:16" ht="37.5">
      <c r="B137" s="116"/>
      <c r="C137" s="38" t="s">
        <v>277</v>
      </c>
      <c r="D137" s="134" t="s">
        <v>324</v>
      </c>
      <c r="E137" s="140" t="s">
        <v>21</v>
      </c>
      <c r="F137" s="140" t="s">
        <v>42</v>
      </c>
      <c r="G137" s="79">
        <v>7110010610</v>
      </c>
      <c r="H137" s="80"/>
      <c r="I137" s="137">
        <f t="shared" si="39"/>
        <v>500000</v>
      </c>
      <c r="J137" s="137"/>
      <c r="K137" s="74">
        <f t="shared" si="38"/>
        <v>500000</v>
      </c>
      <c r="L137" s="138">
        <f t="shared" si="38"/>
        <v>0</v>
      </c>
      <c r="M137" s="137">
        <f t="shared" si="40"/>
        <v>500000</v>
      </c>
      <c r="N137" s="137">
        <f>N138</f>
        <v>500000</v>
      </c>
      <c r="O137" s="74"/>
      <c r="P137" s="139"/>
    </row>
    <row r="138" spans="2:16" ht="37.5">
      <c r="B138" s="116"/>
      <c r="C138" s="38" t="s">
        <v>103</v>
      </c>
      <c r="D138" s="134" t="s">
        <v>324</v>
      </c>
      <c r="E138" s="140" t="s">
        <v>21</v>
      </c>
      <c r="F138" s="140" t="s">
        <v>42</v>
      </c>
      <c r="G138" s="79">
        <v>7110010610</v>
      </c>
      <c r="H138" s="80" t="s">
        <v>104</v>
      </c>
      <c r="I138" s="137">
        <f t="shared" si="39"/>
        <v>500000</v>
      </c>
      <c r="J138" s="137"/>
      <c r="K138" s="74">
        <v>500000</v>
      </c>
      <c r="L138" s="138"/>
      <c r="M138" s="137">
        <f t="shared" si="40"/>
        <v>500000</v>
      </c>
      <c r="N138" s="137">
        <v>500000</v>
      </c>
      <c r="O138" s="74"/>
      <c r="P138" s="139"/>
    </row>
    <row r="139" spans="2:16">
      <c r="B139" s="116"/>
      <c r="C139" s="38" t="s">
        <v>44</v>
      </c>
      <c r="D139" s="134" t="s">
        <v>324</v>
      </c>
      <c r="E139" s="140" t="s">
        <v>24</v>
      </c>
      <c r="F139" s="140" t="s">
        <v>82</v>
      </c>
      <c r="G139" s="79"/>
      <c r="H139" s="80"/>
      <c r="I139" s="137">
        <f t="shared" si="39"/>
        <v>25306700</v>
      </c>
      <c r="J139" s="137">
        <f>J145+J140+J150</f>
        <v>13351600</v>
      </c>
      <c r="K139" s="74">
        <f>K145+K140+K150</f>
        <v>11955100</v>
      </c>
      <c r="L139" s="138">
        <f>L145+L140+L150</f>
        <v>0</v>
      </c>
      <c r="M139" s="137">
        <f t="shared" si="40"/>
        <v>26205400</v>
      </c>
      <c r="N139" s="137">
        <f>N145+N140+N150</f>
        <v>26205400</v>
      </c>
      <c r="O139" s="74">
        <f>O145+O140+O150</f>
        <v>0</v>
      </c>
      <c r="P139" s="139">
        <f>P145+P140+P150</f>
        <v>0</v>
      </c>
    </row>
    <row r="140" spans="2:16">
      <c r="B140" s="116"/>
      <c r="C140" s="38" t="s">
        <v>46</v>
      </c>
      <c r="D140" s="134" t="s">
        <v>324</v>
      </c>
      <c r="E140" s="140" t="s">
        <v>24</v>
      </c>
      <c r="F140" s="140" t="s">
        <v>47</v>
      </c>
      <c r="G140" s="79"/>
      <c r="H140" s="80"/>
      <c r="I140" s="137">
        <f t="shared" si="39"/>
        <v>11250000</v>
      </c>
      <c r="J140" s="137">
        <f t="shared" ref="J140:L143" si="41">J141</f>
        <v>1250000</v>
      </c>
      <c r="K140" s="74">
        <f t="shared" si="41"/>
        <v>10000000</v>
      </c>
      <c r="L140" s="138">
        <f t="shared" si="41"/>
        <v>0</v>
      </c>
      <c r="M140" s="137">
        <f t="shared" si="40"/>
        <v>11250000</v>
      </c>
      <c r="N140" s="137">
        <f t="shared" ref="N140:P143" si="42">N141</f>
        <v>11250000</v>
      </c>
      <c r="O140" s="74">
        <f t="shared" si="42"/>
        <v>0</v>
      </c>
      <c r="P140" s="139">
        <f t="shared" si="42"/>
        <v>0</v>
      </c>
    </row>
    <row r="141" spans="2:16" ht="37.5">
      <c r="B141" s="116"/>
      <c r="C141" s="38" t="s">
        <v>225</v>
      </c>
      <c r="D141" s="134" t="s">
        <v>324</v>
      </c>
      <c r="E141" s="140" t="s">
        <v>24</v>
      </c>
      <c r="F141" s="140" t="s">
        <v>47</v>
      </c>
      <c r="G141" s="79">
        <v>6200000000</v>
      </c>
      <c r="H141" s="80"/>
      <c r="I141" s="137">
        <f t="shared" si="39"/>
        <v>11250000</v>
      </c>
      <c r="J141" s="137">
        <f t="shared" si="41"/>
        <v>1250000</v>
      </c>
      <c r="K141" s="74">
        <f t="shared" si="41"/>
        <v>10000000</v>
      </c>
      <c r="L141" s="138">
        <f t="shared" si="41"/>
        <v>0</v>
      </c>
      <c r="M141" s="137">
        <f t="shared" si="40"/>
        <v>11250000</v>
      </c>
      <c r="N141" s="137">
        <f t="shared" si="42"/>
        <v>11250000</v>
      </c>
      <c r="O141" s="74">
        <f t="shared" si="42"/>
        <v>0</v>
      </c>
      <c r="P141" s="139">
        <f t="shared" si="42"/>
        <v>0</v>
      </c>
    </row>
    <row r="142" spans="2:16" ht="37.5">
      <c r="B142" s="116"/>
      <c r="C142" s="38" t="s">
        <v>226</v>
      </c>
      <c r="D142" s="134" t="s">
        <v>324</v>
      </c>
      <c r="E142" s="140" t="s">
        <v>24</v>
      </c>
      <c r="F142" s="140" t="s">
        <v>47</v>
      </c>
      <c r="G142" s="79">
        <v>6240000000</v>
      </c>
      <c r="H142" s="80"/>
      <c r="I142" s="137">
        <f t="shared" si="39"/>
        <v>11250000</v>
      </c>
      <c r="J142" s="137">
        <f t="shared" si="41"/>
        <v>1250000</v>
      </c>
      <c r="K142" s="74">
        <f t="shared" si="41"/>
        <v>10000000</v>
      </c>
      <c r="L142" s="138">
        <f t="shared" si="41"/>
        <v>0</v>
      </c>
      <c r="M142" s="137">
        <f t="shared" si="40"/>
        <v>11250000</v>
      </c>
      <c r="N142" s="137">
        <f t="shared" si="42"/>
        <v>11250000</v>
      </c>
      <c r="O142" s="74">
        <f t="shared" si="42"/>
        <v>0</v>
      </c>
      <c r="P142" s="139">
        <f t="shared" si="42"/>
        <v>0</v>
      </c>
    </row>
    <row r="143" spans="2:16" ht="56.25">
      <c r="B143" s="116"/>
      <c r="C143" s="38" t="s">
        <v>227</v>
      </c>
      <c r="D143" s="134" t="s">
        <v>324</v>
      </c>
      <c r="E143" s="140" t="s">
        <v>24</v>
      </c>
      <c r="F143" s="140" t="s">
        <v>47</v>
      </c>
      <c r="G143" s="79">
        <v>6240010070</v>
      </c>
      <c r="H143" s="80"/>
      <c r="I143" s="137">
        <f t="shared" si="39"/>
        <v>11250000</v>
      </c>
      <c r="J143" s="137">
        <f t="shared" si="41"/>
        <v>1250000</v>
      </c>
      <c r="K143" s="74">
        <f t="shared" si="41"/>
        <v>10000000</v>
      </c>
      <c r="L143" s="138">
        <f t="shared" si="41"/>
        <v>0</v>
      </c>
      <c r="M143" s="137">
        <f t="shared" si="40"/>
        <v>11250000</v>
      </c>
      <c r="N143" s="137">
        <f t="shared" si="42"/>
        <v>11250000</v>
      </c>
      <c r="O143" s="74">
        <f t="shared" si="42"/>
        <v>0</v>
      </c>
      <c r="P143" s="139">
        <f t="shared" si="42"/>
        <v>0</v>
      </c>
    </row>
    <row r="144" spans="2:16" ht="37.5">
      <c r="B144" s="116"/>
      <c r="C144" s="38" t="s">
        <v>103</v>
      </c>
      <c r="D144" s="134" t="s">
        <v>324</v>
      </c>
      <c r="E144" s="140" t="s">
        <v>24</v>
      </c>
      <c r="F144" s="140" t="s">
        <v>47</v>
      </c>
      <c r="G144" s="79">
        <v>6240010070</v>
      </c>
      <c r="H144" s="80" t="s">
        <v>104</v>
      </c>
      <c r="I144" s="137">
        <f t="shared" si="39"/>
        <v>11250000</v>
      </c>
      <c r="J144" s="137">
        <v>1250000</v>
      </c>
      <c r="K144" s="74">
        <v>10000000</v>
      </c>
      <c r="L144" s="138"/>
      <c r="M144" s="137">
        <f t="shared" si="40"/>
        <v>11250000</v>
      </c>
      <c r="N144" s="137">
        <v>11250000</v>
      </c>
      <c r="O144" s="74"/>
      <c r="P144" s="139"/>
    </row>
    <row r="145" spans="2:16">
      <c r="B145" s="116"/>
      <c r="C145" s="38" t="s">
        <v>48</v>
      </c>
      <c r="D145" s="134" t="s">
        <v>324</v>
      </c>
      <c r="E145" s="140" t="s">
        <v>24</v>
      </c>
      <c r="F145" s="140" t="s">
        <v>38</v>
      </c>
      <c r="G145" s="79"/>
      <c r="H145" s="80"/>
      <c r="I145" s="137">
        <f t="shared" si="39"/>
        <v>11986700</v>
      </c>
      <c r="J145" s="137">
        <f t="shared" ref="J145:L148" si="43">J146</f>
        <v>11231600</v>
      </c>
      <c r="K145" s="74">
        <f t="shared" si="43"/>
        <v>755100</v>
      </c>
      <c r="L145" s="138">
        <f t="shared" si="43"/>
        <v>0</v>
      </c>
      <c r="M145" s="137">
        <f t="shared" si="40"/>
        <v>12270400</v>
      </c>
      <c r="N145" s="137">
        <f t="shared" ref="N145:P148" si="44">N146</f>
        <v>12270400</v>
      </c>
      <c r="O145" s="74">
        <f t="shared" si="44"/>
        <v>0</v>
      </c>
      <c r="P145" s="139">
        <f t="shared" si="44"/>
        <v>0</v>
      </c>
    </row>
    <row r="146" spans="2:16" ht="56.25">
      <c r="B146" s="116"/>
      <c r="C146" s="88" t="s">
        <v>233</v>
      </c>
      <c r="D146" s="134" t="s">
        <v>324</v>
      </c>
      <c r="E146" s="140" t="s">
        <v>24</v>
      </c>
      <c r="F146" s="140" t="s">
        <v>38</v>
      </c>
      <c r="G146" s="79">
        <v>6400000000</v>
      </c>
      <c r="H146" s="80"/>
      <c r="I146" s="137">
        <f t="shared" si="39"/>
        <v>11986700</v>
      </c>
      <c r="J146" s="137">
        <f t="shared" si="43"/>
        <v>11231600</v>
      </c>
      <c r="K146" s="74">
        <f t="shared" si="43"/>
        <v>755100</v>
      </c>
      <c r="L146" s="138">
        <f t="shared" si="43"/>
        <v>0</v>
      </c>
      <c r="M146" s="137">
        <f t="shared" si="40"/>
        <v>12270400</v>
      </c>
      <c r="N146" s="137">
        <f t="shared" si="44"/>
        <v>12270400</v>
      </c>
      <c r="O146" s="74">
        <f t="shared" si="44"/>
        <v>0</v>
      </c>
      <c r="P146" s="139">
        <f t="shared" si="44"/>
        <v>0</v>
      </c>
    </row>
    <row r="147" spans="2:16" ht="56.25">
      <c r="B147" s="116"/>
      <c r="C147" s="88" t="s">
        <v>234</v>
      </c>
      <c r="D147" s="134" t="s">
        <v>324</v>
      </c>
      <c r="E147" s="140" t="s">
        <v>24</v>
      </c>
      <c r="F147" s="140" t="s">
        <v>38</v>
      </c>
      <c r="G147" s="79">
        <v>6410000000</v>
      </c>
      <c r="H147" s="80"/>
      <c r="I147" s="137">
        <f t="shared" si="39"/>
        <v>11986700</v>
      </c>
      <c r="J147" s="137">
        <f t="shared" si="43"/>
        <v>11231600</v>
      </c>
      <c r="K147" s="137">
        <f t="shared" si="43"/>
        <v>755100</v>
      </c>
      <c r="L147" s="138">
        <f t="shared" si="43"/>
        <v>0</v>
      </c>
      <c r="M147" s="137">
        <f t="shared" si="40"/>
        <v>12270400</v>
      </c>
      <c r="N147" s="137">
        <f t="shared" si="44"/>
        <v>12270400</v>
      </c>
      <c r="O147" s="74">
        <f t="shared" si="44"/>
        <v>0</v>
      </c>
      <c r="P147" s="139">
        <f t="shared" si="44"/>
        <v>0</v>
      </c>
    </row>
    <row r="148" spans="2:16" ht="93.75">
      <c r="B148" s="116"/>
      <c r="C148" s="88" t="s">
        <v>235</v>
      </c>
      <c r="D148" s="134" t="s">
        <v>324</v>
      </c>
      <c r="E148" s="140" t="s">
        <v>24</v>
      </c>
      <c r="F148" s="140" t="s">
        <v>38</v>
      </c>
      <c r="G148" s="79" t="s">
        <v>236</v>
      </c>
      <c r="H148" s="80"/>
      <c r="I148" s="137">
        <f t="shared" si="39"/>
        <v>11986700</v>
      </c>
      <c r="J148" s="137">
        <f t="shared" si="43"/>
        <v>11231600</v>
      </c>
      <c r="K148" s="74">
        <f t="shared" si="43"/>
        <v>755100</v>
      </c>
      <c r="L148" s="138">
        <f t="shared" si="43"/>
        <v>0</v>
      </c>
      <c r="M148" s="137">
        <f t="shared" si="40"/>
        <v>12270400</v>
      </c>
      <c r="N148" s="137">
        <f t="shared" si="44"/>
        <v>12270400</v>
      </c>
      <c r="O148" s="74">
        <f t="shared" si="44"/>
        <v>0</v>
      </c>
      <c r="P148" s="139">
        <f t="shared" si="44"/>
        <v>0</v>
      </c>
    </row>
    <row r="149" spans="2:16" ht="37.5">
      <c r="B149" s="116"/>
      <c r="C149" s="38" t="s">
        <v>103</v>
      </c>
      <c r="D149" s="134" t="s">
        <v>324</v>
      </c>
      <c r="E149" s="140" t="s">
        <v>24</v>
      </c>
      <c r="F149" s="140" t="s">
        <v>38</v>
      </c>
      <c r="G149" s="79" t="s">
        <v>236</v>
      </c>
      <c r="H149" s="80" t="s">
        <v>104</v>
      </c>
      <c r="I149" s="137">
        <f t="shared" si="39"/>
        <v>11986700</v>
      </c>
      <c r="J149" s="137">
        <v>11231600</v>
      </c>
      <c r="K149" s="74">
        <v>755100</v>
      </c>
      <c r="L149" s="138"/>
      <c r="M149" s="137">
        <f t="shared" si="40"/>
        <v>12270400</v>
      </c>
      <c r="N149" s="137">
        <v>12270400</v>
      </c>
      <c r="O149" s="74"/>
      <c r="P149" s="139"/>
    </row>
    <row r="150" spans="2:16">
      <c r="B150" s="116"/>
      <c r="C150" s="38" t="s">
        <v>49</v>
      </c>
      <c r="D150" s="134" t="s">
        <v>324</v>
      </c>
      <c r="E150" s="140" t="s">
        <v>24</v>
      </c>
      <c r="F150" s="140" t="s">
        <v>50</v>
      </c>
      <c r="G150" s="79"/>
      <c r="H150" s="80"/>
      <c r="I150" s="137">
        <f t="shared" si="39"/>
        <v>2070000</v>
      </c>
      <c r="J150" s="137">
        <f>J151+J155</f>
        <v>870000</v>
      </c>
      <c r="K150" s="74">
        <f>K151+K155+K159</f>
        <v>1200000</v>
      </c>
      <c r="L150" s="138">
        <f>L151+L155</f>
        <v>0</v>
      </c>
      <c r="M150" s="137">
        <f t="shared" si="40"/>
        <v>2685000</v>
      </c>
      <c r="N150" s="137">
        <f>N151+N155+N159</f>
        <v>2685000</v>
      </c>
      <c r="O150" s="74">
        <f>O151+O155</f>
        <v>0</v>
      </c>
      <c r="P150" s="139">
        <f>P151+P155</f>
        <v>0</v>
      </c>
    </row>
    <row r="151" spans="2:16" ht="37.5">
      <c r="B151" s="116"/>
      <c r="C151" s="38" t="s">
        <v>156</v>
      </c>
      <c r="D151" s="134" t="s">
        <v>324</v>
      </c>
      <c r="E151" s="140" t="s">
        <v>24</v>
      </c>
      <c r="F151" s="140" t="s">
        <v>50</v>
      </c>
      <c r="G151" s="79">
        <v>5600000000</v>
      </c>
      <c r="H151" s="80"/>
      <c r="I151" s="137">
        <f t="shared" si="39"/>
        <v>520000</v>
      </c>
      <c r="J151" s="137">
        <f t="shared" ref="J151:L153" si="45">J152</f>
        <v>520000</v>
      </c>
      <c r="K151" s="74">
        <f t="shared" si="45"/>
        <v>0</v>
      </c>
      <c r="L151" s="138">
        <f t="shared" si="45"/>
        <v>0</v>
      </c>
      <c r="M151" s="137">
        <f t="shared" si="40"/>
        <v>525000</v>
      </c>
      <c r="N151" s="137">
        <f t="shared" ref="N151:P153" si="46">N152</f>
        <v>525000</v>
      </c>
      <c r="O151" s="74">
        <f t="shared" si="46"/>
        <v>0</v>
      </c>
      <c r="P151" s="139">
        <f t="shared" si="46"/>
        <v>0</v>
      </c>
    </row>
    <row r="152" spans="2:16" ht="56.25">
      <c r="B152" s="116"/>
      <c r="C152" s="38" t="s">
        <v>157</v>
      </c>
      <c r="D152" s="134" t="s">
        <v>324</v>
      </c>
      <c r="E152" s="140" t="s">
        <v>24</v>
      </c>
      <c r="F152" s="140" t="s">
        <v>50</v>
      </c>
      <c r="G152" s="79">
        <v>5610000000</v>
      </c>
      <c r="H152" s="80"/>
      <c r="I152" s="137">
        <f t="shared" si="39"/>
        <v>520000</v>
      </c>
      <c r="J152" s="137">
        <f t="shared" si="45"/>
        <v>520000</v>
      </c>
      <c r="K152" s="74">
        <f t="shared" si="45"/>
        <v>0</v>
      </c>
      <c r="L152" s="138">
        <f t="shared" si="45"/>
        <v>0</v>
      </c>
      <c r="M152" s="137">
        <f t="shared" si="40"/>
        <v>525000</v>
      </c>
      <c r="N152" s="137">
        <f t="shared" si="46"/>
        <v>525000</v>
      </c>
      <c r="O152" s="74">
        <f t="shared" si="46"/>
        <v>0</v>
      </c>
      <c r="P152" s="139">
        <f t="shared" si="46"/>
        <v>0</v>
      </c>
    </row>
    <row r="153" spans="2:16" ht="37.5">
      <c r="B153" s="116"/>
      <c r="C153" s="38" t="s">
        <v>158</v>
      </c>
      <c r="D153" s="134" t="s">
        <v>324</v>
      </c>
      <c r="E153" s="140" t="s">
        <v>24</v>
      </c>
      <c r="F153" s="140" t="s">
        <v>50</v>
      </c>
      <c r="G153" s="79">
        <v>5610010550</v>
      </c>
      <c r="H153" s="80"/>
      <c r="I153" s="137">
        <f t="shared" si="39"/>
        <v>520000</v>
      </c>
      <c r="J153" s="137">
        <f t="shared" si="45"/>
        <v>520000</v>
      </c>
      <c r="K153" s="74">
        <f t="shared" si="45"/>
        <v>0</v>
      </c>
      <c r="L153" s="138">
        <f t="shared" si="45"/>
        <v>0</v>
      </c>
      <c r="M153" s="137">
        <f t="shared" si="40"/>
        <v>525000</v>
      </c>
      <c r="N153" s="137">
        <f t="shared" si="46"/>
        <v>525000</v>
      </c>
      <c r="O153" s="74">
        <f t="shared" si="46"/>
        <v>0</v>
      </c>
      <c r="P153" s="139">
        <f t="shared" si="46"/>
        <v>0</v>
      </c>
    </row>
    <row r="154" spans="2:16" ht="37.5">
      <c r="B154" s="116"/>
      <c r="C154" s="38" t="s">
        <v>103</v>
      </c>
      <c r="D154" s="134" t="s">
        <v>324</v>
      </c>
      <c r="E154" s="140" t="s">
        <v>24</v>
      </c>
      <c r="F154" s="140" t="s">
        <v>50</v>
      </c>
      <c r="G154" s="79">
        <v>5610010550</v>
      </c>
      <c r="H154" s="80" t="s">
        <v>104</v>
      </c>
      <c r="I154" s="137">
        <f t="shared" si="39"/>
        <v>520000</v>
      </c>
      <c r="J154" s="137">
        <v>520000</v>
      </c>
      <c r="K154" s="74">
        <v>0</v>
      </c>
      <c r="L154" s="138"/>
      <c r="M154" s="137">
        <f t="shared" si="40"/>
        <v>525000</v>
      </c>
      <c r="N154" s="137">
        <v>525000</v>
      </c>
      <c r="O154" s="74"/>
      <c r="P154" s="139"/>
    </row>
    <row r="155" spans="2:16" ht="37.5">
      <c r="B155" s="116"/>
      <c r="C155" s="38" t="s">
        <v>159</v>
      </c>
      <c r="D155" s="134" t="s">
        <v>324</v>
      </c>
      <c r="E155" s="140" t="s">
        <v>24</v>
      </c>
      <c r="F155" s="140" t="s">
        <v>50</v>
      </c>
      <c r="G155" s="79">
        <v>5700000000</v>
      </c>
      <c r="H155" s="80"/>
      <c r="I155" s="137">
        <f t="shared" si="39"/>
        <v>350000</v>
      </c>
      <c r="J155" s="137">
        <f t="shared" ref="J155:L157" si="47">J156</f>
        <v>350000</v>
      </c>
      <c r="K155" s="74">
        <f t="shared" si="47"/>
        <v>0</v>
      </c>
      <c r="L155" s="138">
        <f t="shared" si="47"/>
        <v>0</v>
      </c>
      <c r="M155" s="137">
        <f t="shared" si="40"/>
        <v>360000</v>
      </c>
      <c r="N155" s="137">
        <f t="shared" ref="N155:P157" si="48">N156</f>
        <v>360000</v>
      </c>
      <c r="O155" s="74">
        <f t="shared" si="48"/>
        <v>0</v>
      </c>
      <c r="P155" s="139">
        <f t="shared" si="48"/>
        <v>0</v>
      </c>
    </row>
    <row r="156" spans="2:16" ht="37.5">
      <c r="B156" s="116"/>
      <c r="C156" s="38" t="s">
        <v>160</v>
      </c>
      <c r="D156" s="134" t="s">
        <v>324</v>
      </c>
      <c r="E156" s="140" t="s">
        <v>24</v>
      </c>
      <c r="F156" s="140" t="s">
        <v>50</v>
      </c>
      <c r="G156" s="79">
        <v>5710000000</v>
      </c>
      <c r="H156" s="80"/>
      <c r="I156" s="137">
        <f t="shared" si="39"/>
        <v>350000</v>
      </c>
      <c r="J156" s="137">
        <f t="shared" si="47"/>
        <v>350000</v>
      </c>
      <c r="K156" s="74">
        <f t="shared" si="47"/>
        <v>0</v>
      </c>
      <c r="L156" s="138">
        <f t="shared" si="47"/>
        <v>0</v>
      </c>
      <c r="M156" s="137">
        <f t="shared" si="40"/>
        <v>360000</v>
      </c>
      <c r="N156" s="137">
        <f t="shared" si="48"/>
        <v>360000</v>
      </c>
      <c r="O156" s="74">
        <f t="shared" si="48"/>
        <v>0</v>
      </c>
      <c r="P156" s="139">
        <f t="shared" si="48"/>
        <v>0</v>
      </c>
    </row>
    <row r="157" spans="2:16" ht="37.5">
      <c r="B157" s="116"/>
      <c r="C157" s="38" t="s">
        <v>161</v>
      </c>
      <c r="D157" s="134" t="s">
        <v>324</v>
      </c>
      <c r="E157" s="140" t="s">
        <v>24</v>
      </c>
      <c r="F157" s="140" t="s">
        <v>50</v>
      </c>
      <c r="G157" s="79">
        <v>5710010400</v>
      </c>
      <c r="H157" s="80"/>
      <c r="I157" s="137">
        <f t="shared" si="39"/>
        <v>350000</v>
      </c>
      <c r="J157" s="137">
        <f t="shared" si="47"/>
        <v>350000</v>
      </c>
      <c r="K157" s="74">
        <f t="shared" si="47"/>
        <v>0</v>
      </c>
      <c r="L157" s="138">
        <f t="shared" si="47"/>
        <v>0</v>
      </c>
      <c r="M157" s="137">
        <f t="shared" si="40"/>
        <v>360000</v>
      </c>
      <c r="N157" s="137">
        <f t="shared" si="48"/>
        <v>360000</v>
      </c>
      <c r="O157" s="74">
        <f t="shared" si="48"/>
        <v>0</v>
      </c>
      <c r="P157" s="139">
        <f t="shared" si="48"/>
        <v>0</v>
      </c>
    </row>
    <row r="158" spans="2:16" ht="37.5">
      <c r="B158" s="116"/>
      <c r="C158" s="38" t="s">
        <v>103</v>
      </c>
      <c r="D158" s="134" t="s">
        <v>324</v>
      </c>
      <c r="E158" s="140" t="s">
        <v>24</v>
      </c>
      <c r="F158" s="140" t="s">
        <v>50</v>
      </c>
      <c r="G158" s="79">
        <v>5710010400</v>
      </c>
      <c r="H158" s="80" t="s">
        <v>104</v>
      </c>
      <c r="I158" s="137">
        <f t="shared" si="39"/>
        <v>350000</v>
      </c>
      <c r="J158" s="137">
        <v>350000</v>
      </c>
      <c r="K158" s="74">
        <v>0</v>
      </c>
      <c r="L158" s="138"/>
      <c r="M158" s="137">
        <f t="shared" si="40"/>
        <v>360000</v>
      </c>
      <c r="N158" s="137">
        <v>360000</v>
      </c>
      <c r="O158" s="74"/>
      <c r="P158" s="139"/>
    </row>
    <row r="159" spans="2:16" ht="56.25">
      <c r="B159" s="116"/>
      <c r="C159" s="38" t="s">
        <v>279</v>
      </c>
      <c r="D159" s="134" t="s">
        <v>324</v>
      </c>
      <c r="E159" s="140" t="s">
        <v>24</v>
      </c>
      <c r="F159" s="140" t="s">
        <v>50</v>
      </c>
      <c r="G159" s="79">
        <v>7200000000</v>
      </c>
      <c r="H159" s="80"/>
      <c r="I159" s="137">
        <f t="shared" si="39"/>
        <v>1200000</v>
      </c>
      <c r="J159" s="137"/>
      <c r="K159" s="74">
        <f t="shared" ref="K159:L161" si="49">K160</f>
        <v>1200000</v>
      </c>
      <c r="L159" s="138">
        <f t="shared" si="49"/>
        <v>0</v>
      </c>
      <c r="M159" s="137">
        <f t="shared" si="40"/>
        <v>1800000</v>
      </c>
      <c r="N159" s="137">
        <f>N160</f>
        <v>1800000</v>
      </c>
      <c r="O159" s="74"/>
      <c r="P159" s="139"/>
    </row>
    <row r="160" spans="2:16" ht="37.5">
      <c r="B160" s="116"/>
      <c r="C160" s="38" t="s">
        <v>280</v>
      </c>
      <c r="D160" s="134" t="s">
        <v>324</v>
      </c>
      <c r="E160" s="140" t="s">
        <v>24</v>
      </c>
      <c r="F160" s="140" t="s">
        <v>50</v>
      </c>
      <c r="G160" s="79">
        <v>7210000000</v>
      </c>
      <c r="H160" s="80"/>
      <c r="I160" s="137">
        <f t="shared" si="39"/>
        <v>1200000</v>
      </c>
      <c r="J160" s="137"/>
      <c r="K160" s="74">
        <f t="shared" si="49"/>
        <v>1200000</v>
      </c>
      <c r="L160" s="138">
        <f t="shared" si="49"/>
        <v>0</v>
      </c>
      <c r="M160" s="137">
        <f t="shared" si="40"/>
        <v>1800000</v>
      </c>
      <c r="N160" s="137">
        <f>N161</f>
        <v>1800000</v>
      </c>
      <c r="O160" s="74"/>
      <c r="P160" s="139"/>
    </row>
    <row r="161" spans="2:16">
      <c r="B161" s="116"/>
      <c r="C161" s="38" t="s">
        <v>281</v>
      </c>
      <c r="D161" s="134" t="s">
        <v>324</v>
      </c>
      <c r="E161" s="140" t="s">
        <v>24</v>
      </c>
      <c r="F161" s="140" t="s">
        <v>50</v>
      </c>
      <c r="G161" s="79">
        <v>7210010870</v>
      </c>
      <c r="H161" s="80"/>
      <c r="I161" s="137">
        <f t="shared" si="39"/>
        <v>1200000</v>
      </c>
      <c r="J161" s="137"/>
      <c r="K161" s="74">
        <f t="shared" si="49"/>
        <v>1200000</v>
      </c>
      <c r="L161" s="138">
        <f t="shared" si="49"/>
        <v>0</v>
      </c>
      <c r="M161" s="137">
        <f t="shared" si="40"/>
        <v>1800000</v>
      </c>
      <c r="N161" s="137">
        <f>N162</f>
        <v>1800000</v>
      </c>
      <c r="O161" s="74"/>
      <c r="P161" s="139"/>
    </row>
    <row r="162" spans="2:16" ht="37.5">
      <c r="B162" s="116"/>
      <c r="C162" s="38" t="s">
        <v>103</v>
      </c>
      <c r="D162" s="134" t="s">
        <v>324</v>
      </c>
      <c r="E162" s="140" t="s">
        <v>24</v>
      </c>
      <c r="F162" s="140" t="s">
        <v>50</v>
      </c>
      <c r="G162" s="79">
        <v>7210010870</v>
      </c>
      <c r="H162" s="80" t="s">
        <v>104</v>
      </c>
      <c r="I162" s="137">
        <f t="shared" si="39"/>
        <v>1200000</v>
      </c>
      <c r="J162" s="137"/>
      <c r="K162" s="74">
        <v>1200000</v>
      </c>
      <c r="L162" s="138"/>
      <c r="M162" s="137">
        <f t="shared" si="40"/>
        <v>1800000</v>
      </c>
      <c r="N162" s="137">
        <v>1800000</v>
      </c>
      <c r="O162" s="74"/>
      <c r="P162" s="139"/>
    </row>
    <row r="163" spans="2:16">
      <c r="B163" s="116"/>
      <c r="C163" s="38" t="s">
        <v>52</v>
      </c>
      <c r="D163" s="134" t="s">
        <v>324</v>
      </c>
      <c r="E163" s="140" t="s">
        <v>26</v>
      </c>
      <c r="F163" s="140" t="s">
        <v>82</v>
      </c>
      <c r="G163" s="79"/>
      <c r="H163" s="80"/>
      <c r="I163" s="137">
        <f t="shared" si="39"/>
        <v>32650300</v>
      </c>
      <c r="J163" s="137">
        <f>J164</f>
        <v>50516600</v>
      </c>
      <c r="K163" s="74">
        <f>K164</f>
        <v>-17866300</v>
      </c>
      <c r="L163" s="138">
        <f>L164</f>
        <v>0</v>
      </c>
      <c r="M163" s="137">
        <f t="shared" si="40"/>
        <v>49535800</v>
      </c>
      <c r="N163" s="137">
        <f>N164</f>
        <v>49535800</v>
      </c>
      <c r="O163" s="74">
        <f>O164</f>
        <v>0</v>
      </c>
      <c r="P163" s="139">
        <f>P164</f>
        <v>0</v>
      </c>
    </row>
    <row r="164" spans="2:16">
      <c r="B164" s="116"/>
      <c r="C164" s="38" t="s">
        <v>53</v>
      </c>
      <c r="D164" s="134" t="s">
        <v>324</v>
      </c>
      <c r="E164" s="140" t="s">
        <v>26</v>
      </c>
      <c r="F164" s="140" t="s">
        <v>19</v>
      </c>
      <c r="G164" s="79"/>
      <c r="H164" s="80"/>
      <c r="I164" s="137">
        <f t="shared" si="39"/>
        <v>32650300</v>
      </c>
      <c r="J164" s="137">
        <f>J165+J169</f>
        <v>50516600</v>
      </c>
      <c r="K164" s="74">
        <f>K165+K169</f>
        <v>-17866300</v>
      </c>
      <c r="L164" s="138">
        <f>L165+L169</f>
        <v>0</v>
      </c>
      <c r="M164" s="137">
        <f t="shared" si="40"/>
        <v>49535800</v>
      </c>
      <c r="N164" s="137">
        <f>N165+N169</f>
        <v>49535800</v>
      </c>
      <c r="O164" s="74">
        <f>O165+O169</f>
        <v>0</v>
      </c>
      <c r="P164" s="139">
        <f>P165+P169</f>
        <v>0</v>
      </c>
    </row>
    <row r="165" spans="2:16" ht="56.25">
      <c r="B165" s="116"/>
      <c r="C165" s="38" t="s">
        <v>238</v>
      </c>
      <c r="D165" s="134" t="s">
        <v>324</v>
      </c>
      <c r="E165" s="140" t="s">
        <v>26</v>
      </c>
      <c r="F165" s="140" t="s">
        <v>19</v>
      </c>
      <c r="G165" s="79">
        <v>6500000000</v>
      </c>
      <c r="H165" s="80"/>
      <c r="I165" s="137">
        <f t="shared" si="39"/>
        <v>7772700</v>
      </c>
      <c r="J165" s="137">
        <f t="shared" ref="J165:L167" si="50">J166</f>
        <v>0</v>
      </c>
      <c r="K165" s="74">
        <f t="shared" si="50"/>
        <v>7772700</v>
      </c>
      <c r="L165" s="138">
        <f t="shared" si="50"/>
        <v>0</v>
      </c>
      <c r="M165" s="137">
        <f t="shared" si="40"/>
        <v>48475800</v>
      </c>
      <c r="N165" s="137">
        <f t="shared" ref="N165:P167" si="51">N166</f>
        <v>48475800</v>
      </c>
      <c r="O165" s="74">
        <f t="shared" si="51"/>
        <v>0</v>
      </c>
      <c r="P165" s="139">
        <f t="shared" si="51"/>
        <v>0</v>
      </c>
    </row>
    <row r="166" spans="2:16">
      <c r="B166" s="116"/>
      <c r="C166" s="38" t="s">
        <v>245</v>
      </c>
      <c r="D166" s="134" t="s">
        <v>324</v>
      </c>
      <c r="E166" s="140" t="s">
        <v>26</v>
      </c>
      <c r="F166" s="140" t="s">
        <v>19</v>
      </c>
      <c r="G166" s="79">
        <v>6550000000</v>
      </c>
      <c r="H166" s="80"/>
      <c r="I166" s="137">
        <f t="shared" si="39"/>
        <v>7772700</v>
      </c>
      <c r="J166" s="137">
        <f t="shared" si="50"/>
        <v>0</v>
      </c>
      <c r="K166" s="137">
        <f t="shared" si="50"/>
        <v>7772700</v>
      </c>
      <c r="L166" s="138">
        <f t="shared" si="50"/>
        <v>0</v>
      </c>
      <c r="M166" s="137">
        <f t="shared" si="40"/>
        <v>48475800</v>
      </c>
      <c r="N166" s="137">
        <f t="shared" si="51"/>
        <v>48475800</v>
      </c>
      <c r="O166" s="74">
        <f t="shared" si="51"/>
        <v>0</v>
      </c>
      <c r="P166" s="139">
        <f t="shared" si="51"/>
        <v>0</v>
      </c>
    </row>
    <row r="167" spans="2:16" ht="56.25">
      <c r="B167" s="116"/>
      <c r="C167" s="38" t="s">
        <v>246</v>
      </c>
      <c r="D167" s="134" t="s">
        <v>324</v>
      </c>
      <c r="E167" s="140" t="s">
        <v>26</v>
      </c>
      <c r="F167" s="140" t="s">
        <v>19</v>
      </c>
      <c r="G167" s="79" t="s">
        <v>247</v>
      </c>
      <c r="H167" s="80"/>
      <c r="I167" s="137">
        <f t="shared" si="39"/>
        <v>7772700</v>
      </c>
      <c r="J167" s="137">
        <f t="shared" si="50"/>
        <v>0</v>
      </c>
      <c r="K167" s="74">
        <f t="shared" si="50"/>
        <v>7772700</v>
      </c>
      <c r="L167" s="138">
        <f t="shared" si="50"/>
        <v>0</v>
      </c>
      <c r="M167" s="137">
        <f t="shared" si="40"/>
        <v>48475800</v>
      </c>
      <c r="N167" s="137">
        <f t="shared" si="51"/>
        <v>48475800</v>
      </c>
      <c r="O167" s="74">
        <f t="shared" si="51"/>
        <v>0</v>
      </c>
      <c r="P167" s="139">
        <f t="shared" si="51"/>
        <v>0</v>
      </c>
    </row>
    <row r="168" spans="2:16" ht="37.5">
      <c r="B168" s="116"/>
      <c r="C168" s="38" t="s">
        <v>242</v>
      </c>
      <c r="D168" s="134" t="s">
        <v>324</v>
      </c>
      <c r="E168" s="140" t="s">
        <v>26</v>
      </c>
      <c r="F168" s="140" t="s">
        <v>19</v>
      </c>
      <c r="G168" s="79" t="s">
        <v>247</v>
      </c>
      <c r="H168" s="80" t="s">
        <v>243</v>
      </c>
      <c r="I168" s="137">
        <f t="shared" si="39"/>
        <v>7772700</v>
      </c>
      <c r="J168" s="137"/>
      <c r="K168" s="74">
        <v>7772700</v>
      </c>
      <c r="L168" s="138"/>
      <c r="M168" s="137">
        <f t="shared" si="40"/>
        <v>48475800</v>
      </c>
      <c r="N168" s="137">
        <v>48475800</v>
      </c>
      <c r="O168" s="74"/>
      <c r="P168" s="139"/>
    </row>
    <row r="169" spans="2:16">
      <c r="B169" s="116"/>
      <c r="C169" s="38" t="s">
        <v>283</v>
      </c>
      <c r="D169" s="134" t="s">
        <v>324</v>
      </c>
      <c r="E169" s="140" t="s">
        <v>26</v>
      </c>
      <c r="F169" s="140" t="s">
        <v>19</v>
      </c>
      <c r="G169" s="79">
        <v>7300000000</v>
      </c>
      <c r="H169" s="80"/>
      <c r="I169" s="137">
        <f t="shared" si="39"/>
        <v>24877600</v>
      </c>
      <c r="J169" s="137">
        <f>J170+J175+J178</f>
        <v>50516600</v>
      </c>
      <c r="K169" s="74">
        <f>K170+K175+K178</f>
        <v>-25639000</v>
      </c>
      <c r="L169" s="138">
        <f>L170+L175+L178</f>
        <v>0</v>
      </c>
      <c r="M169" s="137">
        <f t="shared" si="40"/>
        <v>1060000</v>
      </c>
      <c r="N169" s="137">
        <f>N170+N175+N178</f>
        <v>1060000</v>
      </c>
      <c r="O169" s="74">
        <f>O170+O175+O178</f>
        <v>0</v>
      </c>
      <c r="P169" s="139">
        <f>P170+P175+P178</f>
        <v>0</v>
      </c>
    </row>
    <row r="170" spans="2:16" ht="32.85" customHeight="1">
      <c r="B170" s="116"/>
      <c r="C170" s="38" t="s">
        <v>284</v>
      </c>
      <c r="D170" s="134" t="s">
        <v>324</v>
      </c>
      <c r="E170" s="140" t="s">
        <v>26</v>
      </c>
      <c r="F170" s="140" t="s">
        <v>19</v>
      </c>
      <c r="G170" s="79">
        <v>7310000000</v>
      </c>
      <c r="H170" s="80"/>
      <c r="I170" s="137">
        <f t="shared" si="39"/>
        <v>23802600</v>
      </c>
      <c r="J170" s="137">
        <f>J171+J173</f>
        <v>23802600</v>
      </c>
      <c r="K170" s="74">
        <f>K171+K173</f>
        <v>0</v>
      </c>
      <c r="L170" s="138">
        <f>L171+L173</f>
        <v>0</v>
      </c>
      <c r="M170" s="137">
        <f t="shared" si="40"/>
        <v>0</v>
      </c>
      <c r="N170" s="137">
        <f>N171+N173</f>
        <v>0</v>
      </c>
      <c r="O170" s="74">
        <f>O171+O173</f>
        <v>0</v>
      </c>
      <c r="P170" s="139">
        <f>P171+P173</f>
        <v>0</v>
      </c>
    </row>
    <row r="171" spans="2:16" ht="37.5">
      <c r="B171" s="116"/>
      <c r="C171" s="38" t="s">
        <v>285</v>
      </c>
      <c r="D171" s="134" t="s">
        <v>324</v>
      </c>
      <c r="E171" s="140" t="s">
        <v>26</v>
      </c>
      <c r="F171" s="140" t="s">
        <v>19</v>
      </c>
      <c r="G171" s="79">
        <v>7310010140</v>
      </c>
      <c r="H171" s="80"/>
      <c r="I171" s="137">
        <f t="shared" si="39"/>
        <v>15462000</v>
      </c>
      <c r="J171" s="137">
        <f>J172</f>
        <v>15462000</v>
      </c>
      <c r="K171" s="74">
        <v>0</v>
      </c>
      <c r="L171" s="138">
        <f>L172</f>
        <v>0</v>
      </c>
      <c r="M171" s="137">
        <f t="shared" si="40"/>
        <v>0</v>
      </c>
      <c r="N171" s="137">
        <f>N172</f>
        <v>0</v>
      </c>
      <c r="O171" s="74"/>
      <c r="P171" s="139">
        <f>P172</f>
        <v>0</v>
      </c>
    </row>
    <row r="172" spans="2:16" ht="37.5">
      <c r="B172" s="116"/>
      <c r="C172" s="38" t="s">
        <v>103</v>
      </c>
      <c r="D172" s="134" t="s">
        <v>324</v>
      </c>
      <c r="E172" s="140" t="s">
        <v>26</v>
      </c>
      <c r="F172" s="140" t="s">
        <v>19</v>
      </c>
      <c r="G172" s="79">
        <v>7310010140</v>
      </c>
      <c r="H172" s="80" t="s">
        <v>104</v>
      </c>
      <c r="I172" s="137">
        <f t="shared" si="39"/>
        <v>15462000</v>
      </c>
      <c r="J172" s="137">
        <v>15462000</v>
      </c>
      <c r="K172" s="74">
        <v>0</v>
      </c>
      <c r="L172" s="138"/>
      <c r="M172" s="137">
        <f t="shared" si="40"/>
        <v>0</v>
      </c>
      <c r="N172" s="137"/>
      <c r="O172" s="74"/>
      <c r="P172" s="139"/>
    </row>
    <row r="173" spans="2:16" ht="37.5">
      <c r="B173" s="116"/>
      <c r="C173" s="38" t="s">
        <v>286</v>
      </c>
      <c r="D173" s="134" t="s">
        <v>324</v>
      </c>
      <c r="E173" s="140" t="s">
        <v>26</v>
      </c>
      <c r="F173" s="140" t="s">
        <v>19</v>
      </c>
      <c r="G173" s="79">
        <v>7310010860</v>
      </c>
      <c r="H173" s="80"/>
      <c r="I173" s="137">
        <f t="shared" si="39"/>
        <v>8340600</v>
      </c>
      <c r="J173" s="137">
        <f>J174</f>
        <v>8340600</v>
      </c>
      <c r="K173" s="74">
        <f>K174</f>
        <v>0</v>
      </c>
      <c r="L173" s="138">
        <f>L174</f>
        <v>0</v>
      </c>
      <c r="M173" s="137">
        <f t="shared" si="40"/>
        <v>0</v>
      </c>
      <c r="N173" s="137">
        <f>N174</f>
        <v>0</v>
      </c>
      <c r="O173" s="74">
        <f>O174</f>
        <v>0</v>
      </c>
      <c r="P173" s="139">
        <f>P174</f>
        <v>0</v>
      </c>
    </row>
    <row r="174" spans="2:16" ht="37.5">
      <c r="B174" s="116"/>
      <c r="C174" s="38" t="s">
        <v>103</v>
      </c>
      <c r="D174" s="134" t="s">
        <v>324</v>
      </c>
      <c r="E174" s="140" t="s">
        <v>26</v>
      </c>
      <c r="F174" s="140" t="s">
        <v>19</v>
      </c>
      <c r="G174" s="79">
        <v>7310010860</v>
      </c>
      <c r="H174" s="80" t="s">
        <v>104</v>
      </c>
      <c r="I174" s="137">
        <f t="shared" si="39"/>
        <v>8340600</v>
      </c>
      <c r="J174" s="137">
        <v>8340600</v>
      </c>
      <c r="K174" s="74">
        <v>0</v>
      </c>
      <c r="L174" s="138"/>
      <c r="M174" s="137">
        <f t="shared" si="40"/>
        <v>0</v>
      </c>
      <c r="N174" s="137"/>
      <c r="O174" s="74"/>
      <c r="P174" s="139"/>
    </row>
    <row r="175" spans="2:16" ht="37.5">
      <c r="B175" s="116"/>
      <c r="C175" s="38" t="s">
        <v>287</v>
      </c>
      <c r="D175" s="134" t="s">
        <v>324</v>
      </c>
      <c r="E175" s="140" t="s">
        <v>26</v>
      </c>
      <c r="F175" s="140" t="s">
        <v>19</v>
      </c>
      <c r="G175" s="79">
        <v>7320000000</v>
      </c>
      <c r="H175" s="80"/>
      <c r="I175" s="137">
        <f t="shared" si="39"/>
        <v>50000</v>
      </c>
      <c r="J175" s="137">
        <f t="shared" ref="J175:L176" si="52">J176</f>
        <v>50000</v>
      </c>
      <c r="K175" s="74">
        <f t="shared" si="52"/>
        <v>0</v>
      </c>
      <c r="L175" s="138">
        <f t="shared" si="52"/>
        <v>0</v>
      </c>
      <c r="M175" s="137">
        <f t="shared" si="40"/>
        <v>50000</v>
      </c>
      <c r="N175" s="137">
        <f t="shared" ref="N175:P176" si="53">N176</f>
        <v>50000</v>
      </c>
      <c r="O175" s="74">
        <f t="shared" si="53"/>
        <v>0</v>
      </c>
      <c r="P175" s="139">
        <f t="shared" si="53"/>
        <v>0</v>
      </c>
    </row>
    <row r="176" spans="2:16" ht="75">
      <c r="B176" s="116"/>
      <c r="C176" s="38" t="s">
        <v>288</v>
      </c>
      <c r="D176" s="134" t="s">
        <v>324</v>
      </c>
      <c r="E176" s="140" t="s">
        <v>26</v>
      </c>
      <c r="F176" s="140" t="s">
        <v>19</v>
      </c>
      <c r="G176" s="79">
        <v>7320010080</v>
      </c>
      <c r="H176" s="80"/>
      <c r="I176" s="137">
        <f t="shared" si="39"/>
        <v>50000</v>
      </c>
      <c r="J176" s="137">
        <f t="shared" si="52"/>
        <v>50000</v>
      </c>
      <c r="K176" s="74">
        <f t="shared" si="52"/>
        <v>0</v>
      </c>
      <c r="L176" s="138">
        <f t="shared" si="52"/>
        <v>0</v>
      </c>
      <c r="M176" s="137">
        <f t="shared" si="40"/>
        <v>50000</v>
      </c>
      <c r="N176" s="137">
        <f t="shared" si="53"/>
        <v>50000</v>
      </c>
      <c r="O176" s="74">
        <f t="shared" si="53"/>
        <v>0</v>
      </c>
      <c r="P176" s="139">
        <f t="shared" si="53"/>
        <v>0</v>
      </c>
    </row>
    <row r="177" spans="2:16" ht="37.5">
      <c r="B177" s="116"/>
      <c r="C177" s="38" t="s">
        <v>103</v>
      </c>
      <c r="D177" s="134" t="s">
        <v>324</v>
      </c>
      <c r="E177" s="140" t="s">
        <v>26</v>
      </c>
      <c r="F177" s="140" t="s">
        <v>19</v>
      </c>
      <c r="G177" s="79">
        <v>7320010080</v>
      </c>
      <c r="H177" s="80" t="s">
        <v>104</v>
      </c>
      <c r="I177" s="137">
        <f t="shared" si="39"/>
        <v>50000</v>
      </c>
      <c r="J177" s="137">
        <v>50000</v>
      </c>
      <c r="K177" s="74">
        <v>0</v>
      </c>
      <c r="L177" s="138"/>
      <c r="M177" s="137">
        <f t="shared" si="40"/>
        <v>50000</v>
      </c>
      <c r="N177" s="137">
        <v>50000</v>
      </c>
      <c r="O177" s="74"/>
      <c r="P177" s="139"/>
    </row>
    <row r="178" spans="2:16" ht="37.5">
      <c r="B178" s="116"/>
      <c r="C178" s="38" t="s">
        <v>289</v>
      </c>
      <c r="D178" s="134" t="s">
        <v>324</v>
      </c>
      <c r="E178" s="140" t="s">
        <v>26</v>
      </c>
      <c r="F178" s="140" t="s">
        <v>19</v>
      </c>
      <c r="G178" s="79">
        <v>7330000000</v>
      </c>
      <c r="H178" s="80"/>
      <c r="I178" s="137">
        <f t="shared" si="39"/>
        <v>1025000</v>
      </c>
      <c r="J178" s="137">
        <f>J179</f>
        <v>26664000</v>
      </c>
      <c r="K178" s="137">
        <f>K179</f>
        <v>-25639000</v>
      </c>
      <c r="L178" s="138">
        <f>L179</f>
        <v>0</v>
      </c>
      <c r="M178" s="137">
        <f t="shared" si="40"/>
        <v>1010000</v>
      </c>
      <c r="N178" s="137">
        <f>N179</f>
        <v>1010000</v>
      </c>
      <c r="O178" s="74">
        <f>O179</f>
        <v>0</v>
      </c>
      <c r="P178" s="139">
        <f>P179</f>
        <v>0</v>
      </c>
    </row>
    <row r="179" spans="2:16" ht="37.5">
      <c r="B179" s="116"/>
      <c r="C179" s="38" t="s">
        <v>290</v>
      </c>
      <c r="D179" s="134" t="s">
        <v>324</v>
      </c>
      <c r="E179" s="140" t="s">
        <v>26</v>
      </c>
      <c r="F179" s="140" t="s">
        <v>19</v>
      </c>
      <c r="G179" s="79">
        <v>7330010720</v>
      </c>
      <c r="H179" s="80"/>
      <c r="I179" s="137">
        <f t="shared" si="39"/>
        <v>1025000</v>
      </c>
      <c r="J179" s="137">
        <f>J181+J180</f>
        <v>26664000</v>
      </c>
      <c r="K179" s="74">
        <f>K181+K180</f>
        <v>-25639000</v>
      </c>
      <c r="L179" s="138">
        <f>L181+L180</f>
        <v>0</v>
      </c>
      <c r="M179" s="137">
        <f t="shared" si="40"/>
        <v>1010000</v>
      </c>
      <c r="N179" s="74">
        <f>N181+N180</f>
        <v>1010000</v>
      </c>
      <c r="O179" s="74">
        <f>O181+O180</f>
        <v>0</v>
      </c>
      <c r="P179" s="139">
        <f>P181+P180</f>
        <v>0</v>
      </c>
    </row>
    <row r="180" spans="2:16" ht="37.5">
      <c r="B180" s="116"/>
      <c r="C180" s="38" t="s">
        <v>103</v>
      </c>
      <c r="D180" s="134" t="s">
        <v>324</v>
      </c>
      <c r="E180" s="140" t="s">
        <v>26</v>
      </c>
      <c r="F180" s="140" t="s">
        <v>19</v>
      </c>
      <c r="G180" s="79">
        <v>7330010720</v>
      </c>
      <c r="H180" s="80" t="s">
        <v>104</v>
      </c>
      <c r="I180" s="137">
        <f t="shared" si="39"/>
        <v>1025000</v>
      </c>
      <c r="J180" s="137">
        <v>26664000</v>
      </c>
      <c r="K180" s="74">
        <v>-25639000</v>
      </c>
      <c r="L180" s="138"/>
      <c r="M180" s="137">
        <f t="shared" si="40"/>
        <v>1010000</v>
      </c>
      <c r="N180" s="137">
        <v>1010000</v>
      </c>
      <c r="O180" s="74"/>
      <c r="P180" s="139"/>
    </row>
    <row r="181" spans="2:16" ht="37.5" hidden="1">
      <c r="B181" s="116"/>
      <c r="C181" s="38" t="s">
        <v>242</v>
      </c>
      <c r="D181" s="134" t="s">
        <v>324</v>
      </c>
      <c r="E181" s="140" t="s">
        <v>26</v>
      </c>
      <c r="F181" s="140" t="s">
        <v>19</v>
      </c>
      <c r="G181" s="79">
        <v>7330010720</v>
      </c>
      <c r="H181" s="80" t="s">
        <v>243</v>
      </c>
      <c r="I181" s="137">
        <f t="shared" si="39"/>
        <v>0</v>
      </c>
      <c r="J181" s="137"/>
      <c r="K181" s="74">
        <v>0</v>
      </c>
      <c r="L181" s="138"/>
      <c r="M181" s="137">
        <f t="shared" si="40"/>
        <v>0</v>
      </c>
      <c r="N181" s="137">
        <v>0</v>
      </c>
      <c r="O181" s="74"/>
      <c r="P181" s="139"/>
    </row>
    <row r="182" spans="2:16">
      <c r="B182" s="116"/>
      <c r="C182" s="38" t="s">
        <v>55</v>
      </c>
      <c r="D182" s="134" t="s">
        <v>324</v>
      </c>
      <c r="E182" s="140" t="s">
        <v>56</v>
      </c>
      <c r="F182" s="140" t="s">
        <v>82</v>
      </c>
      <c r="G182" s="79"/>
      <c r="H182" s="80"/>
      <c r="I182" s="137">
        <f t="shared" si="39"/>
        <v>33391600</v>
      </c>
      <c r="J182" s="137">
        <f>J188</f>
        <v>30782500</v>
      </c>
      <c r="K182" s="137">
        <f>K188+K183</f>
        <v>2609100</v>
      </c>
      <c r="L182" s="138">
        <f>L188</f>
        <v>0</v>
      </c>
      <c r="M182" s="137">
        <f t="shared" si="40"/>
        <v>35340300</v>
      </c>
      <c r="N182" s="137">
        <f>N188+N183</f>
        <v>35340300</v>
      </c>
      <c r="O182" s="74">
        <f>O188</f>
        <v>0</v>
      </c>
      <c r="P182" s="139">
        <f>P188</f>
        <v>0</v>
      </c>
    </row>
    <row r="183" spans="2:16">
      <c r="B183" s="116"/>
      <c r="D183" s="134" t="s">
        <v>324</v>
      </c>
      <c r="E183" s="140" t="s">
        <v>56</v>
      </c>
      <c r="F183" s="140" t="s">
        <v>56</v>
      </c>
      <c r="G183" s="79"/>
      <c r="H183" s="80"/>
      <c r="I183" s="137">
        <f t="shared" si="39"/>
        <v>100000</v>
      </c>
      <c r="J183" s="137"/>
      <c r="K183" s="137">
        <f t="shared" ref="K183:L186" si="54">K184</f>
        <v>100000</v>
      </c>
      <c r="L183" s="138">
        <f t="shared" si="54"/>
        <v>0</v>
      </c>
      <c r="M183" s="137">
        <f t="shared" si="40"/>
        <v>100000</v>
      </c>
      <c r="N183" s="137">
        <f>N184</f>
        <v>100000</v>
      </c>
      <c r="O183" s="74"/>
      <c r="P183" s="139"/>
    </row>
    <row r="184" spans="2:16">
      <c r="B184" s="116"/>
      <c r="C184" s="38" t="s">
        <v>267</v>
      </c>
      <c r="D184" s="134" t="s">
        <v>324</v>
      </c>
      <c r="E184" s="140" t="s">
        <v>56</v>
      </c>
      <c r="F184" s="140" t="s">
        <v>56</v>
      </c>
      <c r="G184" s="79">
        <v>7000000000</v>
      </c>
      <c r="H184" s="80"/>
      <c r="I184" s="137">
        <f t="shared" si="39"/>
        <v>100000</v>
      </c>
      <c r="J184" s="137"/>
      <c r="K184" s="137">
        <f t="shared" si="54"/>
        <v>100000</v>
      </c>
      <c r="L184" s="138">
        <f t="shared" si="54"/>
        <v>0</v>
      </c>
      <c r="M184" s="137">
        <f t="shared" si="40"/>
        <v>100000</v>
      </c>
      <c r="N184" s="137">
        <f>N185</f>
        <v>100000</v>
      </c>
      <c r="O184" s="74"/>
      <c r="P184" s="139"/>
    </row>
    <row r="185" spans="2:16" ht="37.5">
      <c r="B185" s="116"/>
      <c r="C185" s="38" t="s">
        <v>268</v>
      </c>
      <c r="D185" s="134" t="s">
        <v>324</v>
      </c>
      <c r="E185" s="140" t="s">
        <v>56</v>
      </c>
      <c r="F185" s="140" t="s">
        <v>56</v>
      </c>
      <c r="G185" s="79">
        <v>7010000000</v>
      </c>
      <c r="H185" s="80"/>
      <c r="I185" s="137">
        <f t="shared" si="39"/>
        <v>100000</v>
      </c>
      <c r="J185" s="137"/>
      <c r="K185" s="137">
        <f t="shared" si="54"/>
        <v>100000</v>
      </c>
      <c r="L185" s="138">
        <f t="shared" si="54"/>
        <v>0</v>
      </c>
      <c r="M185" s="137">
        <f t="shared" si="40"/>
        <v>100000</v>
      </c>
      <c r="N185" s="137">
        <f>N186</f>
        <v>100000</v>
      </c>
      <c r="O185" s="74"/>
      <c r="P185" s="139"/>
    </row>
    <row r="186" spans="2:16" ht="37.5">
      <c r="B186" s="116"/>
      <c r="C186" s="38" t="s">
        <v>130</v>
      </c>
      <c r="D186" s="134" t="s">
        <v>324</v>
      </c>
      <c r="E186" s="140" t="s">
        <v>56</v>
      </c>
      <c r="F186" s="140" t="s">
        <v>56</v>
      </c>
      <c r="G186" s="79">
        <v>7010000590</v>
      </c>
      <c r="H186" s="80"/>
      <c r="I186" s="137">
        <f t="shared" si="39"/>
        <v>100000</v>
      </c>
      <c r="J186" s="137"/>
      <c r="K186" s="137">
        <f t="shared" si="54"/>
        <v>100000</v>
      </c>
      <c r="L186" s="138">
        <f t="shared" si="54"/>
        <v>0</v>
      </c>
      <c r="M186" s="137">
        <f t="shared" si="40"/>
        <v>100000</v>
      </c>
      <c r="N186" s="137">
        <f>N187</f>
        <v>100000</v>
      </c>
      <c r="O186" s="74"/>
      <c r="P186" s="139"/>
    </row>
    <row r="187" spans="2:16" ht="37.5">
      <c r="B187" s="116"/>
      <c r="C187" s="38" t="s">
        <v>103</v>
      </c>
      <c r="D187" s="134" t="s">
        <v>324</v>
      </c>
      <c r="E187" s="140" t="s">
        <v>56</v>
      </c>
      <c r="F187" s="140" t="s">
        <v>56</v>
      </c>
      <c r="G187" s="79">
        <v>7010000590</v>
      </c>
      <c r="H187" s="80" t="s">
        <v>104</v>
      </c>
      <c r="I187" s="137">
        <f t="shared" si="39"/>
        <v>100000</v>
      </c>
      <c r="J187" s="137"/>
      <c r="K187" s="137">
        <v>100000</v>
      </c>
      <c r="L187" s="138"/>
      <c r="M187" s="137">
        <f t="shared" si="40"/>
        <v>100000</v>
      </c>
      <c r="N187" s="137">
        <v>100000</v>
      </c>
      <c r="O187" s="74"/>
      <c r="P187" s="139"/>
    </row>
    <row r="188" spans="2:16">
      <c r="B188" s="116"/>
      <c r="C188" s="38" t="s">
        <v>61</v>
      </c>
      <c r="D188" s="134" t="s">
        <v>324</v>
      </c>
      <c r="E188" s="140" t="s">
        <v>56</v>
      </c>
      <c r="F188" s="140" t="s">
        <v>38</v>
      </c>
      <c r="G188" s="79"/>
      <c r="H188" s="80"/>
      <c r="I188" s="137">
        <f t="shared" si="39"/>
        <v>33291600</v>
      </c>
      <c r="J188" s="137">
        <f t="shared" ref="J188:L190" si="55">J189</f>
        <v>30782500</v>
      </c>
      <c r="K188" s="74">
        <f t="shared" si="55"/>
        <v>2509100</v>
      </c>
      <c r="L188" s="138">
        <f t="shared" si="55"/>
        <v>0</v>
      </c>
      <c r="M188" s="137">
        <f t="shared" si="40"/>
        <v>35240300</v>
      </c>
      <c r="N188" s="137">
        <f t="shared" ref="N188:P190" si="56">N189</f>
        <v>35240300</v>
      </c>
      <c r="O188" s="74">
        <f t="shared" si="56"/>
        <v>0</v>
      </c>
      <c r="P188" s="139">
        <f t="shared" si="56"/>
        <v>0</v>
      </c>
    </row>
    <row r="189" spans="2:16" ht="37.5">
      <c r="B189" s="116"/>
      <c r="C189" s="38" t="s">
        <v>128</v>
      </c>
      <c r="D189" s="134" t="s">
        <v>324</v>
      </c>
      <c r="E189" s="140" t="s">
        <v>56</v>
      </c>
      <c r="F189" s="140" t="s">
        <v>38</v>
      </c>
      <c r="G189" s="79">
        <v>5200000000</v>
      </c>
      <c r="H189" s="84"/>
      <c r="I189" s="137">
        <f t="shared" si="39"/>
        <v>33291600</v>
      </c>
      <c r="J189" s="137">
        <f t="shared" si="55"/>
        <v>30782500</v>
      </c>
      <c r="K189" s="74">
        <f t="shared" si="55"/>
        <v>2509100</v>
      </c>
      <c r="L189" s="138">
        <f t="shared" si="55"/>
        <v>0</v>
      </c>
      <c r="M189" s="137">
        <f t="shared" si="40"/>
        <v>35240300</v>
      </c>
      <c r="N189" s="137">
        <f t="shared" si="56"/>
        <v>35240300</v>
      </c>
      <c r="O189" s="74">
        <f t="shared" si="56"/>
        <v>0</v>
      </c>
      <c r="P189" s="139">
        <f t="shared" si="56"/>
        <v>0</v>
      </c>
    </row>
    <row r="190" spans="2:16">
      <c r="B190" s="116"/>
      <c r="C190" s="38" t="s">
        <v>129</v>
      </c>
      <c r="D190" s="134" t="s">
        <v>324</v>
      </c>
      <c r="E190" s="140" t="s">
        <v>56</v>
      </c>
      <c r="F190" s="140" t="s">
        <v>38</v>
      </c>
      <c r="G190" s="79">
        <v>5210000000</v>
      </c>
      <c r="H190" s="84"/>
      <c r="I190" s="137">
        <f t="shared" si="39"/>
        <v>33291600</v>
      </c>
      <c r="J190" s="137">
        <f t="shared" si="55"/>
        <v>30782500</v>
      </c>
      <c r="K190" s="74">
        <f t="shared" si="55"/>
        <v>2509100</v>
      </c>
      <c r="L190" s="138">
        <f t="shared" si="55"/>
        <v>0</v>
      </c>
      <c r="M190" s="137">
        <f t="shared" si="40"/>
        <v>35240300</v>
      </c>
      <c r="N190" s="137">
        <f t="shared" si="56"/>
        <v>35240300</v>
      </c>
      <c r="O190" s="74">
        <f t="shared" si="56"/>
        <v>0</v>
      </c>
      <c r="P190" s="139">
        <f t="shared" si="56"/>
        <v>0</v>
      </c>
    </row>
    <row r="191" spans="2:16" ht="37.5">
      <c r="B191" s="116"/>
      <c r="C191" s="38" t="s">
        <v>130</v>
      </c>
      <c r="D191" s="134" t="s">
        <v>324</v>
      </c>
      <c r="E191" s="140" t="s">
        <v>56</v>
      </c>
      <c r="F191" s="140" t="s">
        <v>38</v>
      </c>
      <c r="G191" s="79">
        <v>5210000590</v>
      </c>
      <c r="H191" s="84"/>
      <c r="I191" s="137">
        <f t="shared" si="39"/>
        <v>33291600</v>
      </c>
      <c r="J191" s="137">
        <f>J192+J193+J194</f>
        <v>30782500</v>
      </c>
      <c r="K191" s="74">
        <f>K192+K193+K194</f>
        <v>2509100</v>
      </c>
      <c r="L191" s="138">
        <f>L192+L193+L194</f>
        <v>0</v>
      </c>
      <c r="M191" s="137">
        <f t="shared" si="40"/>
        <v>35240300</v>
      </c>
      <c r="N191" s="137">
        <f>N192+N193+N194</f>
        <v>35240300</v>
      </c>
      <c r="O191" s="74">
        <f>O192+O193+O194</f>
        <v>0</v>
      </c>
      <c r="P191" s="139">
        <f>P192+P193+P194</f>
        <v>0</v>
      </c>
    </row>
    <row r="192" spans="2:16" ht="75">
      <c r="B192" s="116"/>
      <c r="C192" s="38" t="s">
        <v>100</v>
      </c>
      <c r="D192" s="134" t="s">
        <v>324</v>
      </c>
      <c r="E192" s="140" t="s">
        <v>56</v>
      </c>
      <c r="F192" s="140" t="s">
        <v>38</v>
      </c>
      <c r="G192" s="79">
        <v>5210000590</v>
      </c>
      <c r="H192" s="84">
        <v>100</v>
      </c>
      <c r="I192" s="137">
        <f t="shared" si="39"/>
        <v>23083000</v>
      </c>
      <c r="J192" s="137">
        <v>23096600</v>
      </c>
      <c r="K192" s="74">
        <v>-13600</v>
      </c>
      <c r="L192" s="138"/>
      <c r="M192" s="137">
        <f t="shared" si="40"/>
        <v>23083000</v>
      </c>
      <c r="N192" s="137">
        <v>23083000</v>
      </c>
      <c r="O192" s="74"/>
      <c r="P192" s="139"/>
    </row>
    <row r="193" spans="2:16" ht="37.5">
      <c r="B193" s="116"/>
      <c r="C193" s="38" t="s">
        <v>103</v>
      </c>
      <c r="D193" s="134" t="s">
        <v>324</v>
      </c>
      <c r="E193" s="140" t="s">
        <v>56</v>
      </c>
      <c r="F193" s="140" t="s">
        <v>38</v>
      </c>
      <c r="G193" s="79">
        <v>5210000590</v>
      </c>
      <c r="H193" s="84">
        <v>200</v>
      </c>
      <c r="I193" s="137">
        <f t="shared" si="39"/>
        <v>10208600</v>
      </c>
      <c r="J193" s="137">
        <v>7685900</v>
      </c>
      <c r="K193" s="74">
        <v>2522700</v>
      </c>
      <c r="L193" s="138"/>
      <c r="M193" s="137">
        <f t="shared" si="40"/>
        <v>12157300</v>
      </c>
      <c r="N193" s="137">
        <v>12157300</v>
      </c>
      <c r="O193" s="74"/>
      <c r="P193" s="139"/>
    </row>
    <row r="194" spans="2:16" hidden="1">
      <c r="B194" s="116"/>
      <c r="C194" s="38" t="s">
        <v>106</v>
      </c>
      <c r="D194" s="134" t="s">
        <v>324</v>
      </c>
      <c r="E194" s="140" t="s">
        <v>56</v>
      </c>
      <c r="F194" s="140" t="s">
        <v>38</v>
      </c>
      <c r="G194" s="79">
        <v>5210000590</v>
      </c>
      <c r="H194" s="84">
        <v>800</v>
      </c>
      <c r="I194" s="137">
        <f t="shared" si="39"/>
        <v>0</v>
      </c>
      <c r="J194" s="137"/>
      <c r="K194" s="74"/>
      <c r="L194" s="138"/>
      <c r="M194" s="137">
        <f t="shared" si="40"/>
        <v>0</v>
      </c>
      <c r="N194" s="137"/>
      <c r="O194" s="74"/>
      <c r="P194" s="139"/>
    </row>
    <row r="195" spans="2:16">
      <c r="B195" s="116"/>
      <c r="C195" s="38" t="s">
        <v>69</v>
      </c>
      <c r="D195" s="134" t="s">
        <v>324</v>
      </c>
      <c r="E195" s="140" t="s">
        <v>40</v>
      </c>
      <c r="F195" s="140"/>
      <c r="G195" s="79"/>
      <c r="H195" s="80"/>
      <c r="I195" s="137">
        <f t="shared" si="39"/>
        <v>94525000</v>
      </c>
      <c r="J195" s="137">
        <f>J196+J200</f>
        <v>90850400</v>
      </c>
      <c r="K195" s="74">
        <f>K196+K200</f>
        <v>3674600</v>
      </c>
      <c r="L195" s="138">
        <f>L196+L200</f>
        <v>0</v>
      </c>
      <c r="M195" s="137">
        <f t="shared" si="40"/>
        <v>94432600</v>
      </c>
      <c r="N195" s="137">
        <f>N196+N200</f>
        <v>94432600</v>
      </c>
      <c r="O195" s="74">
        <f>O196+O200</f>
        <v>0</v>
      </c>
      <c r="P195" s="139">
        <f>P196+P200</f>
        <v>0</v>
      </c>
    </row>
    <row r="196" spans="2:16">
      <c r="B196" s="116"/>
      <c r="C196" s="38" t="s">
        <v>70</v>
      </c>
      <c r="D196" s="134" t="s">
        <v>324</v>
      </c>
      <c r="E196" s="140" t="s">
        <v>40</v>
      </c>
      <c r="F196" s="140" t="s">
        <v>21</v>
      </c>
      <c r="G196" s="79"/>
      <c r="H196" s="80"/>
      <c r="I196" s="137">
        <f t="shared" si="39"/>
        <v>6162300</v>
      </c>
      <c r="J196" s="137">
        <f t="shared" ref="J196:L198" si="57">J197</f>
        <v>5743400</v>
      </c>
      <c r="K196" s="74">
        <f t="shared" si="57"/>
        <v>418900</v>
      </c>
      <c r="L196" s="138">
        <f t="shared" si="57"/>
        <v>0</v>
      </c>
      <c r="M196" s="137">
        <f t="shared" si="40"/>
        <v>6069900</v>
      </c>
      <c r="N196" s="137">
        <f t="shared" ref="N196:P198" si="58">N197</f>
        <v>6069900</v>
      </c>
      <c r="O196" s="74">
        <f t="shared" si="58"/>
        <v>0</v>
      </c>
      <c r="P196" s="139">
        <f t="shared" si="58"/>
        <v>0</v>
      </c>
    </row>
    <row r="197" spans="2:16" ht="37.5">
      <c r="B197" s="116"/>
      <c r="C197" s="38" t="s">
        <v>292</v>
      </c>
      <c r="D197" s="134" t="s">
        <v>324</v>
      </c>
      <c r="E197" s="140" t="s">
        <v>40</v>
      </c>
      <c r="F197" s="140" t="s">
        <v>21</v>
      </c>
      <c r="G197" s="79">
        <v>9900000000</v>
      </c>
      <c r="H197" s="80"/>
      <c r="I197" s="137">
        <f t="shared" si="39"/>
        <v>6162300</v>
      </c>
      <c r="J197" s="137">
        <f t="shared" si="57"/>
        <v>5743400</v>
      </c>
      <c r="K197" s="74">
        <f t="shared" si="57"/>
        <v>418900</v>
      </c>
      <c r="L197" s="138">
        <f t="shared" si="57"/>
        <v>0</v>
      </c>
      <c r="M197" s="137">
        <f t="shared" si="40"/>
        <v>6069900</v>
      </c>
      <c r="N197" s="137">
        <f t="shared" si="58"/>
        <v>6069900</v>
      </c>
      <c r="O197" s="74">
        <f t="shared" si="58"/>
        <v>0</v>
      </c>
      <c r="P197" s="139">
        <f t="shared" si="58"/>
        <v>0</v>
      </c>
    </row>
    <row r="198" spans="2:16" ht="56.25">
      <c r="B198" s="116"/>
      <c r="C198" s="38" t="s">
        <v>295</v>
      </c>
      <c r="D198" s="134" t="s">
        <v>324</v>
      </c>
      <c r="E198" s="140" t="s">
        <v>40</v>
      </c>
      <c r="F198" s="140" t="s">
        <v>21</v>
      </c>
      <c r="G198" s="79">
        <v>9900010620</v>
      </c>
      <c r="H198" s="80"/>
      <c r="I198" s="137">
        <f t="shared" si="39"/>
        <v>6162300</v>
      </c>
      <c r="J198" s="137">
        <f t="shared" si="57"/>
        <v>5743400</v>
      </c>
      <c r="K198" s="74">
        <f t="shared" si="57"/>
        <v>418900</v>
      </c>
      <c r="L198" s="138">
        <f t="shared" si="57"/>
        <v>0</v>
      </c>
      <c r="M198" s="137">
        <f t="shared" si="40"/>
        <v>6069900</v>
      </c>
      <c r="N198" s="137">
        <f t="shared" si="58"/>
        <v>6069900</v>
      </c>
      <c r="O198" s="74">
        <f t="shared" si="58"/>
        <v>0</v>
      </c>
      <c r="P198" s="139">
        <f t="shared" si="58"/>
        <v>0</v>
      </c>
    </row>
    <row r="199" spans="2:16">
      <c r="B199" s="116"/>
      <c r="C199" s="38" t="s">
        <v>142</v>
      </c>
      <c r="D199" s="134" t="s">
        <v>324</v>
      </c>
      <c r="E199" s="140" t="s">
        <v>40</v>
      </c>
      <c r="F199" s="140" t="s">
        <v>21</v>
      </c>
      <c r="G199" s="79">
        <v>9900010620</v>
      </c>
      <c r="H199" s="80" t="s">
        <v>143</v>
      </c>
      <c r="I199" s="137">
        <f t="shared" si="39"/>
        <v>6162300</v>
      </c>
      <c r="J199" s="137">
        <v>5743400</v>
      </c>
      <c r="K199" s="74">
        <v>418900</v>
      </c>
      <c r="L199" s="138"/>
      <c r="M199" s="137">
        <f t="shared" si="40"/>
        <v>6069900</v>
      </c>
      <c r="N199" s="137">
        <v>6069900</v>
      </c>
      <c r="O199" s="74"/>
      <c r="P199" s="139"/>
    </row>
    <row r="200" spans="2:16">
      <c r="B200" s="116"/>
      <c r="C200" s="38" t="s">
        <v>71</v>
      </c>
      <c r="D200" s="134" t="s">
        <v>324</v>
      </c>
      <c r="E200" s="140" t="s">
        <v>40</v>
      </c>
      <c r="F200" s="140" t="s">
        <v>24</v>
      </c>
      <c r="G200" s="79"/>
      <c r="H200" s="80"/>
      <c r="I200" s="137">
        <f t="shared" ref="I200:I263" si="59">SUM(J200:L200)</f>
        <v>88362700</v>
      </c>
      <c r="J200" s="137">
        <f>J201+J207</f>
        <v>85107000</v>
      </c>
      <c r="K200" s="74">
        <f>K201+K207</f>
        <v>3255700</v>
      </c>
      <c r="L200" s="138">
        <f>L201+L207</f>
        <v>0</v>
      </c>
      <c r="M200" s="137">
        <f t="shared" ref="M200:M263" si="60">SUM(N200:P200)</f>
        <v>88362700</v>
      </c>
      <c r="N200" s="137">
        <f>N201+N207</f>
        <v>88362700</v>
      </c>
      <c r="O200" s="74">
        <f>O201+O207</f>
        <v>0</v>
      </c>
      <c r="P200" s="139">
        <f>P201+P207</f>
        <v>0</v>
      </c>
    </row>
    <row r="201" spans="2:16" ht="37.5">
      <c r="B201" s="136"/>
      <c r="C201" s="38" t="s">
        <v>211</v>
      </c>
      <c r="D201" s="134" t="s">
        <v>324</v>
      </c>
      <c r="E201" s="140" t="s">
        <v>40</v>
      </c>
      <c r="F201" s="140" t="s">
        <v>24</v>
      </c>
      <c r="G201" s="79">
        <v>600000000</v>
      </c>
      <c r="H201" s="80"/>
      <c r="I201" s="137">
        <f t="shared" si="59"/>
        <v>7130800</v>
      </c>
      <c r="J201" s="137">
        <f>J202</f>
        <v>10541800</v>
      </c>
      <c r="K201" s="74">
        <f>K202</f>
        <v>-3411000</v>
      </c>
      <c r="L201" s="138">
        <f>L202</f>
        <v>0</v>
      </c>
      <c r="M201" s="137">
        <f t="shared" si="60"/>
        <v>7130800</v>
      </c>
      <c r="N201" s="137">
        <f>N202</f>
        <v>7130800</v>
      </c>
      <c r="O201" s="74">
        <f>O202</f>
        <v>0</v>
      </c>
      <c r="P201" s="139">
        <f>P202</f>
        <v>0</v>
      </c>
    </row>
    <row r="202" spans="2:16">
      <c r="B202" s="116"/>
      <c r="C202" s="38" t="s">
        <v>212</v>
      </c>
      <c r="D202" s="134" t="s">
        <v>324</v>
      </c>
      <c r="E202" s="140" t="s">
        <v>40</v>
      </c>
      <c r="F202" s="140" t="s">
        <v>24</v>
      </c>
      <c r="G202" s="79">
        <v>601000000</v>
      </c>
      <c r="H202" s="80"/>
      <c r="I202" s="137">
        <f t="shared" si="59"/>
        <v>7130800</v>
      </c>
      <c r="J202" s="137">
        <f>J205+J203</f>
        <v>10541800</v>
      </c>
      <c r="K202" s="74">
        <f>K205+K203</f>
        <v>-3411000</v>
      </c>
      <c r="L202" s="138">
        <f>L205+L203</f>
        <v>0</v>
      </c>
      <c r="M202" s="137">
        <f t="shared" si="60"/>
        <v>7130800</v>
      </c>
      <c r="N202" s="137">
        <f>N205+N203</f>
        <v>7130800</v>
      </c>
      <c r="O202" s="74">
        <f>O205+O203</f>
        <v>0</v>
      </c>
      <c r="P202" s="139">
        <f>P205+P203</f>
        <v>0</v>
      </c>
    </row>
    <row r="203" spans="2:16" ht="37.5" hidden="1">
      <c r="B203" s="116"/>
      <c r="C203" s="38" t="s">
        <v>213</v>
      </c>
      <c r="D203" s="134" t="s">
        <v>324</v>
      </c>
      <c r="E203" s="140" t="s">
        <v>40</v>
      </c>
      <c r="F203" s="140" t="s">
        <v>24</v>
      </c>
      <c r="G203" s="79">
        <v>6010010680</v>
      </c>
      <c r="H203" s="80"/>
      <c r="I203" s="137">
        <f t="shared" si="59"/>
        <v>0</v>
      </c>
      <c r="J203" s="137">
        <f>J204</f>
        <v>3862700</v>
      </c>
      <c r="K203" s="74">
        <f>K204</f>
        <v>-3862700</v>
      </c>
      <c r="L203" s="138">
        <f>L204</f>
        <v>0</v>
      </c>
      <c r="M203" s="137">
        <f t="shared" si="60"/>
        <v>0</v>
      </c>
      <c r="N203" s="137">
        <f>N204</f>
        <v>0</v>
      </c>
      <c r="O203" s="74">
        <f>O204</f>
        <v>0</v>
      </c>
      <c r="P203" s="139">
        <f>P204</f>
        <v>0</v>
      </c>
    </row>
    <row r="204" spans="2:16" hidden="1">
      <c r="B204" s="116"/>
      <c r="C204" s="38" t="s">
        <v>142</v>
      </c>
      <c r="D204" s="134" t="s">
        <v>324</v>
      </c>
      <c r="E204" s="140" t="s">
        <v>40</v>
      </c>
      <c r="F204" s="140" t="s">
        <v>24</v>
      </c>
      <c r="G204" s="79">
        <v>6010010680</v>
      </c>
      <c r="H204" s="80" t="s">
        <v>143</v>
      </c>
      <c r="I204" s="137">
        <f t="shared" si="59"/>
        <v>0</v>
      </c>
      <c r="J204" s="137">
        <v>3862700</v>
      </c>
      <c r="K204" s="74">
        <v>-3862700</v>
      </c>
      <c r="L204" s="138">
        <v>0</v>
      </c>
      <c r="M204" s="137">
        <f t="shared" si="60"/>
        <v>0</v>
      </c>
      <c r="N204" s="137"/>
      <c r="O204" s="74"/>
      <c r="P204" s="139"/>
    </row>
    <row r="205" spans="2:16" ht="37.5">
      <c r="B205" s="116"/>
      <c r="C205" s="38" t="s">
        <v>214</v>
      </c>
      <c r="D205" s="134" t="s">
        <v>324</v>
      </c>
      <c r="E205" s="140" t="s">
        <v>40</v>
      </c>
      <c r="F205" s="140" t="s">
        <v>24</v>
      </c>
      <c r="G205" s="79" t="s">
        <v>215</v>
      </c>
      <c r="H205" s="80"/>
      <c r="I205" s="137">
        <f t="shared" si="59"/>
        <v>7130800</v>
      </c>
      <c r="J205" s="137">
        <f>J206</f>
        <v>6679100</v>
      </c>
      <c r="K205" s="74">
        <f>K206</f>
        <v>451700</v>
      </c>
      <c r="L205" s="138">
        <f>L206</f>
        <v>0</v>
      </c>
      <c r="M205" s="137">
        <f t="shared" si="60"/>
        <v>7130800</v>
      </c>
      <c r="N205" s="137">
        <f>N206</f>
        <v>7130800</v>
      </c>
      <c r="O205" s="74">
        <f>O206</f>
        <v>0</v>
      </c>
      <c r="P205" s="139">
        <f>P206</f>
        <v>0</v>
      </c>
    </row>
    <row r="206" spans="2:16">
      <c r="B206" s="116"/>
      <c r="C206" s="38" t="s">
        <v>142</v>
      </c>
      <c r="D206" s="134" t="s">
        <v>324</v>
      </c>
      <c r="E206" s="140" t="s">
        <v>40</v>
      </c>
      <c r="F206" s="140" t="s">
        <v>24</v>
      </c>
      <c r="G206" s="79" t="s">
        <v>215</v>
      </c>
      <c r="H206" s="80" t="s">
        <v>143</v>
      </c>
      <c r="I206" s="137">
        <f t="shared" si="59"/>
        <v>7130800</v>
      </c>
      <c r="J206" s="137">
        <v>6679100</v>
      </c>
      <c r="K206" s="74">
        <v>451700</v>
      </c>
      <c r="L206" s="138">
        <v>0</v>
      </c>
      <c r="M206" s="137">
        <f t="shared" si="60"/>
        <v>7130800</v>
      </c>
      <c r="N206" s="137">
        <v>7130800</v>
      </c>
      <c r="O206" s="74"/>
      <c r="P206" s="139"/>
    </row>
    <row r="207" spans="2:16" ht="56.25">
      <c r="B207" s="116"/>
      <c r="C207" s="38" t="s">
        <v>238</v>
      </c>
      <c r="D207" s="134" t="s">
        <v>324</v>
      </c>
      <c r="E207" s="140" t="s">
        <v>40</v>
      </c>
      <c r="F207" s="140" t="s">
        <v>24</v>
      </c>
      <c r="G207" s="79">
        <v>6500000000</v>
      </c>
      <c r="H207" s="80"/>
      <c r="I207" s="137">
        <f t="shared" si="59"/>
        <v>81231900</v>
      </c>
      <c r="J207" s="137">
        <f>J208</f>
        <v>74565200</v>
      </c>
      <c r="K207" s="74">
        <f>K208</f>
        <v>6666700</v>
      </c>
      <c r="L207" s="138">
        <f>L208</f>
        <v>0</v>
      </c>
      <c r="M207" s="137">
        <f t="shared" si="60"/>
        <v>81231900</v>
      </c>
      <c r="N207" s="137">
        <f>N208</f>
        <v>81231900</v>
      </c>
      <c r="O207" s="74">
        <f>O208</f>
        <v>0</v>
      </c>
      <c r="P207" s="139">
        <f>P208</f>
        <v>0</v>
      </c>
    </row>
    <row r="208" spans="2:16">
      <c r="B208" s="116"/>
      <c r="C208" s="38" t="s">
        <v>329</v>
      </c>
      <c r="D208" s="134" t="s">
        <v>324</v>
      </c>
      <c r="E208" s="140" t="s">
        <v>40</v>
      </c>
      <c r="F208" s="140" t="s">
        <v>24</v>
      </c>
      <c r="G208" s="79">
        <v>6520000000</v>
      </c>
      <c r="H208" s="80"/>
      <c r="I208" s="137">
        <f t="shared" si="59"/>
        <v>81231900</v>
      </c>
      <c r="J208" s="137">
        <f>J211+J209</f>
        <v>74565200</v>
      </c>
      <c r="K208" s="137">
        <f>K211+K209</f>
        <v>6666700</v>
      </c>
      <c r="L208" s="138">
        <f>L211+L209</f>
        <v>0</v>
      </c>
      <c r="M208" s="137">
        <f t="shared" si="60"/>
        <v>81231900</v>
      </c>
      <c r="N208" s="137">
        <f>N211+N209</f>
        <v>81231900</v>
      </c>
      <c r="O208" s="74">
        <f>O211</f>
        <v>0</v>
      </c>
      <c r="P208" s="139">
        <f>P211</f>
        <v>0</v>
      </c>
    </row>
    <row r="209" spans="1:1024" ht="93.75">
      <c r="B209" s="116"/>
      <c r="C209" s="38" t="s">
        <v>240</v>
      </c>
      <c r="D209" s="134" t="s">
        <v>324</v>
      </c>
      <c r="E209" s="140" t="s">
        <v>40</v>
      </c>
      <c r="F209" s="140" t="s">
        <v>24</v>
      </c>
      <c r="G209" s="79" t="s">
        <v>241</v>
      </c>
      <c r="H209" s="80"/>
      <c r="I209" s="137">
        <f t="shared" si="59"/>
        <v>14113700</v>
      </c>
      <c r="J209" s="137">
        <f>J210</f>
        <v>13544300</v>
      </c>
      <c r="K209" s="74">
        <f>K210</f>
        <v>569400</v>
      </c>
      <c r="L209" s="138">
        <f>L210</f>
        <v>0</v>
      </c>
      <c r="M209" s="137">
        <f t="shared" si="60"/>
        <v>14113700</v>
      </c>
      <c r="N209" s="137">
        <f>N210</f>
        <v>14113700</v>
      </c>
      <c r="O209" s="74"/>
      <c r="P209" s="139"/>
    </row>
    <row r="210" spans="1:1024" ht="37.5">
      <c r="B210" s="116"/>
      <c r="C210" s="38" t="s">
        <v>242</v>
      </c>
      <c r="D210" s="134" t="s">
        <v>324</v>
      </c>
      <c r="E210" s="140" t="s">
        <v>40</v>
      </c>
      <c r="F210" s="140" t="s">
        <v>24</v>
      </c>
      <c r="G210" s="79" t="s">
        <v>241</v>
      </c>
      <c r="H210" s="80" t="s">
        <v>243</v>
      </c>
      <c r="I210" s="137">
        <f t="shared" si="59"/>
        <v>14113700</v>
      </c>
      <c r="J210" s="137">
        <v>13544300</v>
      </c>
      <c r="K210" s="74">
        <v>569400</v>
      </c>
      <c r="L210" s="138">
        <v>0</v>
      </c>
      <c r="M210" s="137">
        <f t="shared" si="60"/>
        <v>14113700</v>
      </c>
      <c r="N210" s="137">
        <v>14113700</v>
      </c>
      <c r="O210" s="74"/>
      <c r="P210" s="139"/>
    </row>
    <row r="211" spans="1:1024" ht="93.75">
      <c r="B211" s="116"/>
      <c r="C211" s="38" t="s">
        <v>240</v>
      </c>
      <c r="D211" s="134" t="s">
        <v>324</v>
      </c>
      <c r="E211" s="140" t="s">
        <v>40</v>
      </c>
      <c r="F211" s="140" t="s">
        <v>24</v>
      </c>
      <c r="G211" s="79" t="s">
        <v>244</v>
      </c>
      <c r="H211" s="80"/>
      <c r="I211" s="137">
        <f t="shared" si="59"/>
        <v>67118200</v>
      </c>
      <c r="J211" s="137">
        <f>J212+J213</f>
        <v>61020900</v>
      </c>
      <c r="K211" s="74">
        <f>K212+K213</f>
        <v>6097300</v>
      </c>
      <c r="L211" s="138">
        <f>L212+L213</f>
        <v>0</v>
      </c>
      <c r="M211" s="137">
        <f t="shared" si="60"/>
        <v>67118200</v>
      </c>
      <c r="N211" s="137">
        <f>N212+N213</f>
        <v>67118200</v>
      </c>
      <c r="O211" s="74">
        <f>O212+O213</f>
        <v>0</v>
      </c>
      <c r="P211" s="139">
        <f>P212+P213</f>
        <v>0</v>
      </c>
    </row>
    <row r="212" spans="1:1024" ht="37.5">
      <c r="B212" s="116"/>
      <c r="C212" s="38" t="s">
        <v>103</v>
      </c>
      <c r="D212" s="134" t="s">
        <v>324</v>
      </c>
      <c r="E212" s="140" t="s">
        <v>40</v>
      </c>
      <c r="F212" s="140" t="s">
        <v>24</v>
      </c>
      <c r="G212" s="79" t="s">
        <v>244</v>
      </c>
      <c r="H212" s="80" t="s">
        <v>104</v>
      </c>
      <c r="I212" s="137">
        <f t="shared" si="59"/>
        <v>72034.8</v>
      </c>
      <c r="J212" s="137">
        <v>72034.8</v>
      </c>
      <c r="K212" s="74">
        <v>0</v>
      </c>
      <c r="L212" s="138">
        <v>0</v>
      </c>
      <c r="M212" s="137">
        <f t="shared" si="60"/>
        <v>72034.8</v>
      </c>
      <c r="N212" s="137">
        <v>72034.8</v>
      </c>
      <c r="O212" s="74"/>
      <c r="P212" s="139"/>
    </row>
    <row r="213" spans="1:1024" ht="37.5">
      <c r="B213" s="116"/>
      <c r="C213" s="38" t="s">
        <v>242</v>
      </c>
      <c r="D213" s="134" t="s">
        <v>324</v>
      </c>
      <c r="E213" s="140" t="s">
        <v>40</v>
      </c>
      <c r="F213" s="140" t="s">
        <v>24</v>
      </c>
      <c r="G213" s="79" t="s">
        <v>244</v>
      </c>
      <c r="H213" s="80" t="s">
        <v>243</v>
      </c>
      <c r="I213" s="137">
        <f t="shared" si="59"/>
        <v>67046165.200000003</v>
      </c>
      <c r="J213" s="137">
        <v>60948865.200000003</v>
      </c>
      <c r="K213" s="74">
        <v>6097300</v>
      </c>
      <c r="L213" s="138">
        <v>0</v>
      </c>
      <c r="M213" s="137">
        <f t="shared" si="60"/>
        <v>67046165.200000003</v>
      </c>
      <c r="N213" s="137">
        <v>67046165.200000003</v>
      </c>
      <c r="O213" s="74"/>
      <c r="P213" s="139"/>
    </row>
    <row r="214" spans="1:1024" s="115" customFormat="1" ht="56.25">
      <c r="A214" s="112"/>
      <c r="B214" s="116" t="s">
        <v>43</v>
      </c>
      <c r="C214" s="29" t="s">
        <v>330</v>
      </c>
      <c r="D214" s="29">
        <v>905</v>
      </c>
      <c r="E214" s="144"/>
      <c r="F214" s="144"/>
      <c r="G214" s="85"/>
      <c r="H214" s="86"/>
      <c r="I214" s="131">
        <f t="shared" si="59"/>
        <v>96817500</v>
      </c>
      <c r="J214" s="131">
        <f>J215+J227+J233</f>
        <v>130949100</v>
      </c>
      <c r="K214" s="72">
        <f>K215+K227+K233</f>
        <v>-34131600</v>
      </c>
      <c r="L214" s="132">
        <f>L215+L227+L233</f>
        <v>0</v>
      </c>
      <c r="M214" s="131">
        <f t="shared" si="60"/>
        <v>141552600</v>
      </c>
      <c r="N214" s="131">
        <f>N215+N227+N233</f>
        <v>141552600</v>
      </c>
      <c r="O214" s="72">
        <f>O215+O227+O233</f>
        <v>0</v>
      </c>
      <c r="P214" s="133">
        <f>P215+P227+P233</f>
        <v>0</v>
      </c>
      <c r="ALP214" s="41"/>
      <c r="ALQ214" s="41"/>
      <c r="ALR214" s="41"/>
      <c r="ALS214" s="41"/>
      <c r="ALT214" s="41"/>
      <c r="ALU214" s="41"/>
      <c r="ALV214" s="41"/>
      <c r="ALW214" s="41"/>
      <c r="ALX214" s="41"/>
      <c r="ALY214"/>
      <c r="ALZ214"/>
      <c r="AMA214"/>
      <c r="AMB214"/>
      <c r="AMC214"/>
      <c r="AMD214"/>
      <c r="AME214"/>
      <c r="AMF214"/>
      <c r="AMG214"/>
      <c r="AMH214"/>
      <c r="AMI214"/>
      <c r="AMJ214"/>
    </row>
    <row r="215" spans="1:1024">
      <c r="B215" s="116"/>
      <c r="C215" s="38" t="s">
        <v>16</v>
      </c>
      <c r="D215" s="38">
        <v>905</v>
      </c>
      <c r="E215" s="140" t="s">
        <v>17</v>
      </c>
      <c r="F215" s="140" t="s">
        <v>82</v>
      </c>
      <c r="G215" s="79"/>
      <c r="H215" s="80"/>
      <c r="I215" s="137">
        <f t="shared" si="59"/>
        <v>27817500</v>
      </c>
      <c r="J215" s="137">
        <f>J216+J222</f>
        <v>26949100</v>
      </c>
      <c r="K215" s="74">
        <f>K216+K222</f>
        <v>868400</v>
      </c>
      <c r="L215" s="138">
        <f>L216+L222</f>
        <v>0</v>
      </c>
      <c r="M215" s="137">
        <f t="shared" si="60"/>
        <v>27552600</v>
      </c>
      <c r="N215" s="137">
        <f>N216+N222</f>
        <v>27552600</v>
      </c>
      <c r="O215" s="74">
        <f>O216+O222</f>
        <v>0</v>
      </c>
      <c r="P215" s="139">
        <f>P216+P222</f>
        <v>0</v>
      </c>
    </row>
    <row r="216" spans="1:1024" ht="37.5">
      <c r="B216" s="116"/>
      <c r="C216" s="38" t="s">
        <v>331</v>
      </c>
      <c r="D216" s="38">
        <v>905</v>
      </c>
      <c r="E216" s="140" t="s">
        <v>17</v>
      </c>
      <c r="F216" s="140" t="s">
        <v>28</v>
      </c>
      <c r="G216" s="79"/>
      <c r="H216" s="80"/>
      <c r="I216" s="137">
        <f t="shared" si="59"/>
        <v>22543000</v>
      </c>
      <c r="J216" s="137">
        <f t="shared" ref="J216:L218" si="61">J217</f>
        <v>21985300</v>
      </c>
      <c r="K216" s="74">
        <f t="shared" si="61"/>
        <v>557700</v>
      </c>
      <c r="L216" s="138">
        <f t="shared" si="61"/>
        <v>0</v>
      </c>
      <c r="M216" s="137">
        <f t="shared" si="60"/>
        <v>22205100</v>
      </c>
      <c r="N216" s="137">
        <f t="shared" ref="N216:P218" si="62">N217</f>
        <v>22205100</v>
      </c>
      <c r="O216" s="74">
        <f t="shared" si="62"/>
        <v>0</v>
      </c>
      <c r="P216" s="139">
        <f t="shared" si="62"/>
        <v>0</v>
      </c>
    </row>
    <row r="217" spans="1:1024" ht="37.5">
      <c r="B217" s="116"/>
      <c r="C217" s="38" t="s">
        <v>97</v>
      </c>
      <c r="D217" s="38">
        <v>905</v>
      </c>
      <c r="E217" s="140" t="s">
        <v>17</v>
      </c>
      <c r="F217" s="140" t="s">
        <v>28</v>
      </c>
      <c r="G217" s="79">
        <v>5000000000</v>
      </c>
      <c r="H217" s="80"/>
      <c r="I217" s="137">
        <f t="shared" si="59"/>
        <v>22543000</v>
      </c>
      <c r="J217" s="137">
        <f t="shared" si="61"/>
        <v>21985300</v>
      </c>
      <c r="K217" s="74">
        <f t="shared" si="61"/>
        <v>557700</v>
      </c>
      <c r="L217" s="138">
        <f t="shared" si="61"/>
        <v>0</v>
      </c>
      <c r="M217" s="137">
        <f t="shared" si="60"/>
        <v>22205100</v>
      </c>
      <c r="N217" s="137">
        <f t="shared" si="62"/>
        <v>22205100</v>
      </c>
      <c r="O217" s="74">
        <f t="shared" si="62"/>
        <v>0</v>
      </c>
      <c r="P217" s="139">
        <f t="shared" si="62"/>
        <v>0</v>
      </c>
    </row>
    <row r="218" spans="1:1024" ht="37.5">
      <c r="B218" s="116"/>
      <c r="C218" s="38" t="s">
        <v>105</v>
      </c>
      <c r="D218" s="38">
        <v>905</v>
      </c>
      <c r="E218" s="140" t="s">
        <v>17</v>
      </c>
      <c r="F218" s="140" t="s">
        <v>28</v>
      </c>
      <c r="G218" s="79">
        <v>5020000000</v>
      </c>
      <c r="H218" s="80"/>
      <c r="I218" s="137">
        <f t="shared" si="59"/>
        <v>22543000</v>
      </c>
      <c r="J218" s="137">
        <f t="shared" si="61"/>
        <v>21985300</v>
      </c>
      <c r="K218" s="74">
        <f t="shared" si="61"/>
        <v>557700</v>
      </c>
      <c r="L218" s="138">
        <f t="shared" si="61"/>
        <v>0</v>
      </c>
      <c r="M218" s="137">
        <f t="shared" si="60"/>
        <v>22205100</v>
      </c>
      <c r="N218" s="137">
        <f t="shared" si="62"/>
        <v>22205100</v>
      </c>
      <c r="O218" s="74">
        <f t="shared" si="62"/>
        <v>0</v>
      </c>
      <c r="P218" s="139">
        <f t="shared" si="62"/>
        <v>0</v>
      </c>
    </row>
    <row r="219" spans="1:1024" ht="35.85" customHeight="1">
      <c r="B219" s="116"/>
      <c r="C219" s="38" t="s">
        <v>99</v>
      </c>
      <c r="D219" s="38">
        <v>905</v>
      </c>
      <c r="E219" s="140" t="s">
        <v>17</v>
      </c>
      <c r="F219" s="140" t="s">
        <v>28</v>
      </c>
      <c r="G219" s="79">
        <v>5020000190</v>
      </c>
      <c r="H219" s="80"/>
      <c r="I219" s="137">
        <f t="shared" si="59"/>
        <v>22543000</v>
      </c>
      <c r="J219" s="137">
        <f>J221+J220</f>
        <v>21985300</v>
      </c>
      <c r="K219" s="74">
        <f>K221+K220</f>
        <v>557700</v>
      </c>
      <c r="L219" s="138">
        <f>L221+L220</f>
        <v>0</v>
      </c>
      <c r="M219" s="137">
        <f t="shared" si="60"/>
        <v>22205100</v>
      </c>
      <c r="N219" s="137">
        <f>N221+N220</f>
        <v>22205100</v>
      </c>
      <c r="O219" s="74">
        <f>O221+O220</f>
        <v>0</v>
      </c>
      <c r="P219" s="139">
        <f>P221+P220</f>
        <v>0</v>
      </c>
    </row>
    <row r="220" spans="1:1024" ht="75">
      <c r="B220" s="116"/>
      <c r="C220" s="38" t="s">
        <v>100</v>
      </c>
      <c r="D220" s="38">
        <v>905</v>
      </c>
      <c r="E220" s="140" t="s">
        <v>17</v>
      </c>
      <c r="F220" s="140" t="s">
        <v>28</v>
      </c>
      <c r="G220" s="79">
        <v>5020000190</v>
      </c>
      <c r="H220" s="80" t="s">
        <v>101</v>
      </c>
      <c r="I220" s="137">
        <f t="shared" si="59"/>
        <v>22540700</v>
      </c>
      <c r="J220" s="137">
        <v>21981600</v>
      </c>
      <c r="K220" s="74">
        <v>559100</v>
      </c>
      <c r="L220" s="138"/>
      <c r="M220" s="137">
        <f t="shared" si="60"/>
        <v>22202800</v>
      </c>
      <c r="N220" s="137">
        <v>22202800</v>
      </c>
      <c r="O220" s="74"/>
      <c r="P220" s="139"/>
    </row>
    <row r="221" spans="1:1024">
      <c r="B221" s="116"/>
      <c r="C221" s="38" t="s">
        <v>106</v>
      </c>
      <c r="D221" s="38">
        <v>905</v>
      </c>
      <c r="E221" s="140" t="s">
        <v>17</v>
      </c>
      <c r="F221" s="140" t="s">
        <v>28</v>
      </c>
      <c r="G221" s="79">
        <v>5020000190</v>
      </c>
      <c r="H221" s="80" t="s">
        <v>107</v>
      </c>
      <c r="I221" s="137">
        <f t="shared" si="59"/>
        <v>2300</v>
      </c>
      <c r="J221" s="137">
        <v>3700</v>
      </c>
      <c r="K221" s="74">
        <v>-1400</v>
      </c>
      <c r="L221" s="138"/>
      <c r="M221" s="137">
        <f t="shared" si="60"/>
        <v>2300</v>
      </c>
      <c r="N221" s="137">
        <v>2300</v>
      </c>
      <c r="O221" s="74"/>
      <c r="P221" s="139"/>
    </row>
    <row r="222" spans="1:1024">
      <c r="B222" s="116"/>
      <c r="C222" s="38" t="s">
        <v>32</v>
      </c>
      <c r="D222" s="38">
        <v>905</v>
      </c>
      <c r="E222" s="140" t="s">
        <v>17</v>
      </c>
      <c r="F222" s="140" t="s">
        <v>33</v>
      </c>
      <c r="G222" s="79"/>
      <c r="H222" s="80"/>
      <c r="I222" s="137">
        <f t="shared" si="59"/>
        <v>5274500</v>
      </c>
      <c r="J222" s="137">
        <f t="shared" ref="J222:L225" si="63">J223</f>
        <v>4963800</v>
      </c>
      <c r="K222" s="74">
        <f t="shared" si="63"/>
        <v>310700</v>
      </c>
      <c r="L222" s="138">
        <f t="shared" si="63"/>
        <v>0</v>
      </c>
      <c r="M222" s="137">
        <f t="shared" si="60"/>
        <v>5347500</v>
      </c>
      <c r="N222" s="137">
        <f t="shared" ref="N222:P225" si="64">N223</f>
        <v>5347500</v>
      </c>
      <c r="O222" s="74">
        <f t="shared" si="64"/>
        <v>0</v>
      </c>
      <c r="P222" s="139">
        <f t="shared" si="64"/>
        <v>0</v>
      </c>
    </row>
    <row r="223" spans="1:1024" ht="37.5">
      <c r="B223" s="116"/>
      <c r="C223" s="38" t="s">
        <v>97</v>
      </c>
      <c r="D223" s="38">
        <v>905</v>
      </c>
      <c r="E223" s="140" t="s">
        <v>17</v>
      </c>
      <c r="F223" s="140" t="s">
        <v>33</v>
      </c>
      <c r="G223" s="79">
        <v>500000000</v>
      </c>
      <c r="H223" s="80"/>
      <c r="I223" s="137">
        <f t="shared" si="59"/>
        <v>5274500</v>
      </c>
      <c r="J223" s="137">
        <f t="shared" si="63"/>
        <v>4963800</v>
      </c>
      <c r="K223" s="74">
        <f t="shared" si="63"/>
        <v>310700</v>
      </c>
      <c r="L223" s="138">
        <f t="shared" si="63"/>
        <v>0</v>
      </c>
      <c r="M223" s="137">
        <f t="shared" si="60"/>
        <v>5347500</v>
      </c>
      <c r="N223" s="137">
        <f t="shared" si="64"/>
        <v>5347500</v>
      </c>
      <c r="O223" s="74">
        <f t="shared" si="64"/>
        <v>0</v>
      </c>
      <c r="P223" s="139">
        <f t="shared" si="64"/>
        <v>0</v>
      </c>
    </row>
    <row r="224" spans="1:1024" ht="37.5">
      <c r="B224" s="116"/>
      <c r="C224" s="38" t="s">
        <v>116</v>
      </c>
      <c r="D224" s="38">
        <v>905</v>
      </c>
      <c r="E224" s="140" t="s">
        <v>17</v>
      </c>
      <c r="F224" s="140" t="s">
        <v>33</v>
      </c>
      <c r="G224" s="79">
        <v>5030000000</v>
      </c>
      <c r="H224" s="80"/>
      <c r="I224" s="137">
        <f t="shared" si="59"/>
        <v>5274500</v>
      </c>
      <c r="J224" s="137">
        <f t="shared" si="63"/>
        <v>4963800</v>
      </c>
      <c r="K224" s="74">
        <f t="shared" si="63"/>
        <v>310700</v>
      </c>
      <c r="L224" s="138">
        <f t="shared" si="63"/>
        <v>0</v>
      </c>
      <c r="M224" s="137">
        <f t="shared" si="60"/>
        <v>5347500</v>
      </c>
      <c r="N224" s="137">
        <f t="shared" si="64"/>
        <v>5347500</v>
      </c>
      <c r="O224" s="74">
        <f t="shared" si="64"/>
        <v>0</v>
      </c>
      <c r="P224" s="139">
        <f t="shared" si="64"/>
        <v>0</v>
      </c>
    </row>
    <row r="225" spans="1:1024" ht="37.5">
      <c r="B225" s="116"/>
      <c r="C225" s="38" t="s">
        <v>117</v>
      </c>
      <c r="D225" s="38">
        <v>905</v>
      </c>
      <c r="E225" s="140" t="s">
        <v>17</v>
      </c>
      <c r="F225" s="140" t="s">
        <v>33</v>
      </c>
      <c r="G225" s="79">
        <v>5030010030</v>
      </c>
      <c r="H225" s="80"/>
      <c r="I225" s="137">
        <f t="shared" si="59"/>
        <v>5274500</v>
      </c>
      <c r="J225" s="137">
        <f t="shared" si="63"/>
        <v>4963800</v>
      </c>
      <c r="K225" s="74">
        <f t="shared" si="63"/>
        <v>310700</v>
      </c>
      <c r="L225" s="138">
        <f t="shared" si="63"/>
        <v>0</v>
      </c>
      <c r="M225" s="137">
        <f t="shared" si="60"/>
        <v>5347500</v>
      </c>
      <c r="N225" s="137">
        <f t="shared" si="64"/>
        <v>5347500</v>
      </c>
      <c r="O225" s="74">
        <f t="shared" si="64"/>
        <v>0</v>
      </c>
      <c r="P225" s="139">
        <f t="shared" si="64"/>
        <v>0</v>
      </c>
    </row>
    <row r="226" spans="1:1024" ht="37.5">
      <c r="B226" s="116"/>
      <c r="C226" s="38" t="s">
        <v>103</v>
      </c>
      <c r="D226" s="38">
        <v>905</v>
      </c>
      <c r="E226" s="140" t="s">
        <v>17</v>
      </c>
      <c r="F226" s="140" t="s">
        <v>33</v>
      </c>
      <c r="G226" s="79">
        <v>5030010030</v>
      </c>
      <c r="H226" s="80" t="s">
        <v>104</v>
      </c>
      <c r="I226" s="137">
        <f t="shared" si="59"/>
        <v>5274500</v>
      </c>
      <c r="J226" s="137">
        <v>4963800</v>
      </c>
      <c r="K226" s="74">
        <v>310700</v>
      </c>
      <c r="L226" s="138"/>
      <c r="M226" s="137">
        <f t="shared" si="60"/>
        <v>5347500</v>
      </c>
      <c r="N226" s="137">
        <v>5347500</v>
      </c>
      <c r="O226" s="74"/>
      <c r="P226" s="139"/>
    </row>
    <row r="227" spans="1:1024" ht="37.5">
      <c r="B227" s="116"/>
      <c r="C227" s="38" t="s">
        <v>81</v>
      </c>
      <c r="D227" s="38">
        <v>905</v>
      </c>
      <c r="E227" s="140" t="s">
        <v>42</v>
      </c>
      <c r="F227" s="140" t="s">
        <v>82</v>
      </c>
      <c r="G227" s="79"/>
      <c r="H227" s="80"/>
      <c r="I227" s="137">
        <f t="shared" si="59"/>
        <v>25000000</v>
      </c>
      <c r="J227" s="137">
        <f t="shared" ref="J227:L231" si="65">J228</f>
        <v>20000000</v>
      </c>
      <c r="K227" s="74">
        <f t="shared" si="65"/>
        <v>5000000</v>
      </c>
      <c r="L227" s="138">
        <f t="shared" si="65"/>
        <v>0</v>
      </c>
      <c r="M227" s="137">
        <f t="shared" si="60"/>
        <v>25000000</v>
      </c>
      <c r="N227" s="137">
        <f t="shared" ref="N227:P231" si="66">N228</f>
        <v>25000000</v>
      </c>
      <c r="O227" s="74">
        <f t="shared" si="66"/>
        <v>0</v>
      </c>
      <c r="P227" s="139">
        <f t="shared" si="66"/>
        <v>0</v>
      </c>
    </row>
    <row r="228" spans="1:1024" ht="56.25">
      <c r="B228" s="116"/>
      <c r="C228" s="38" t="s">
        <v>83</v>
      </c>
      <c r="D228" s="38">
        <v>905</v>
      </c>
      <c r="E228" s="140" t="s">
        <v>42</v>
      </c>
      <c r="F228" s="140" t="s">
        <v>17</v>
      </c>
      <c r="G228" s="79"/>
      <c r="H228" s="80"/>
      <c r="I228" s="137">
        <f t="shared" si="59"/>
        <v>25000000</v>
      </c>
      <c r="J228" s="137">
        <f t="shared" si="65"/>
        <v>20000000</v>
      </c>
      <c r="K228" s="74">
        <f t="shared" si="65"/>
        <v>5000000</v>
      </c>
      <c r="L228" s="138">
        <f t="shared" si="65"/>
        <v>0</v>
      </c>
      <c r="M228" s="137">
        <f t="shared" si="60"/>
        <v>25000000</v>
      </c>
      <c r="N228" s="137">
        <f t="shared" si="66"/>
        <v>25000000</v>
      </c>
      <c r="O228" s="74">
        <f t="shared" si="66"/>
        <v>0</v>
      </c>
      <c r="P228" s="139">
        <f t="shared" si="66"/>
        <v>0</v>
      </c>
    </row>
    <row r="229" spans="1:1024" ht="37.5">
      <c r="B229" s="116"/>
      <c r="C229" s="38" t="s">
        <v>122</v>
      </c>
      <c r="D229" s="38">
        <v>905</v>
      </c>
      <c r="E229" s="140" t="s">
        <v>42</v>
      </c>
      <c r="F229" s="140" t="s">
        <v>17</v>
      </c>
      <c r="G229" s="79">
        <v>5100000000</v>
      </c>
      <c r="H229" s="80"/>
      <c r="I229" s="137">
        <f t="shared" si="59"/>
        <v>25000000</v>
      </c>
      <c r="J229" s="137">
        <f t="shared" si="65"/>
        <v>20000000</v>
      </c>
      <c r="K229" s="74">
        <f t="shared" si="65"/>
        <v>5000000</v>
      </c>
      <c r="L229" s="138">
        <f t="shared" si="65"/>
        <v>0</v>
      </c>
      <c r="M229" s="137">
        <f t="shared" si="60"/>
        <v>25000000</v>
      </c>
      <c r="N229" s="137">
        <f t="shared" si="66"/>
        <v>25000000</v>
      </c>
      <c r="O229" s="74">
        <f t="shared" si="66"/>
        <v>0</v>
      </c>
      <c r="P229" s="139">
        <f t="shared" si="66"/>
        <v>0</v>
      </c>
    </row>
    <row r="230" spans="1:1024" ht="37.5">
      <c r="B230" s="116"/>
      <c r="C230" s="38" t="s">
        <v>123</v>
      </c>
      <c r="D230" s="38">
        <v>905</v>
      </c>
      <c r="E230" s="140" t="s">
        <v>42</v>
      </c>
      <c r="F230" s="140" t="s">
        <v>17</v>
      </c>
      <c r="G230" s="79">
        <v>5110000000</v>
      </c>
      <c r="H230" s="80"/>
      <c r="I230" s="137">
        <f t="shared" si="59"/>
        <v>25000000</v>
      </c>
      <c r="J230" s="137">
        <f t="shared" si="65"/>
        <v>20000000</v>
      </c>
      <c r="K230" s="74">
        <f t="shared" si="65"/>
        <v>5000000</v>
      </c>
      <c r="L230" s="138">
        <f t="shared" si="65"/>
        <v>0</v>
      </c>
      <c r="M230" s="137">
        <f t="shared" si="60"/>
        <v>25000000</v>
      </c>
      <c r="N230" s="137">
        <f t="shared" si="66"/>
        <v>25000000</v>
      </c>
      <c r="O230" s="74">
        <f t="shared" si="66"/>
        <v>0</v>
      </c>
      <c r="P230" s="139">
        <f t="shared" si="66"/>
        <v>0</v>
      </c>
    </row>
    <row r="231" spans="1:1024" ht="37.5">
      <c r="B231" s="116"/>
      <c r="C231" s="38" t="s">
        <v>124</v>
      </c>
      <c r="D231" s="38">
        <v>905</v>
      </c>
      <c r="E231" s="140" t="s">
        <v>42</v>
      </c>
      <c r="F231" s="140" t="s">
        <v>17</v>
      </c>
      <c r="G231" s="79" t="s">
        <v>125</v>
      </c>
      <c r="H231" s="80"/>
      <c r="I231" s="137">
        <f t="shared" si="59"/>
        <v>25000000</v>
      </c>
      <c r="J231" s="137">
        <f t="shared" si="65"/>
        <v>20000000</v>
      </c>
      <c r="K231" s="74">
        <f t="shared" si="65"/>
        <v>5000000</v>
      </c>
      <c r="L231" s="138">
        <f t="shared" si="65"/>
        <v>0</v>
      </c>
      <c r="M231" s="137">
        <f t="shared" si="60"/>
        <v>25000000</v>
      </c>
      <c r="N231" s="137">
        <f t="shared" si="66"/>
        <v>25000000</v>
      </c>
      <c r="O231" s="74">
        <f t="shared" si="66"/>
        <v>0</v>
      </c>
      <c r="P231" s="139">
        <f t="shared" si="66"/>
        <v>0</v>
      </c>
    </row>
    <row r="232" spans="1:1024">
      <c r="B232" s="116"/>
      <c r="C232" s="38" t="s">
        <v>126</v>
      </c>
      <c r="D232" s="38">
        <v>905</v>
      </c>
      <c r="E232" s="140" t="s">
        <v>42</v>
      </c>
      <c r="F232" s="140" t="s">
        <v>17</v>
      </c>
      <c r="G232" s="79" t="s">
        <v>125</v>
      </c>
      <c r="H232" s="80" t="s">
        <v>127</v>
      </c>
      <c r="I232" s="137">
        <f t="shared" si="59"/>
        <v>25000000</v>
      </c>
      <c r="J232" s="137">
        <v>20000000</v>
      </c>
      <c r="K232" s="74">
        <v>5000000</v>
      </c>
      <c r="L232" s="138"/>
      <c r="M232" s="137">
        <f t="shared" si="60"/>
        <v>25000000</v>
      </c>
      <c r="N232" s="137">
        <v>25000000</v>
      </c>
      <c r="O232" s="74"/>
      <c r="P232" s="139"/>
    </row>
    <row r="233" spans="1:1024">
      <c r="B233" s="116"/>
      <c r="C233" s="38" t="s">
        <v>306</v>
      </c>
      <c r="D233" s="38"/>
      <c r="E233" s="140"/>
      <c r="F233" s="140"/>
      <c r="G233" s="79"/>
      <c r="H233" s="80"/>
      <c r="I233" s="137">
        <f t="shared" si="59"/>
        <v>44000000</v>
      </c>
      <c r="J233" s="137">
        <v>84000000</v>
      </c>
      <c r="K233" s="74">
        <v>-40000000</v>
      </c>
      <c r="L233" s="138"/>
      <c r="M233" s="137">
        <f t="shared" si="60"/>
        <v>89000000</v>
      </c>
      <c r="N233" s="137">
        <v>89000000</v>
      </c>
      <c r="O233" s="74"/>
      <c r="P233" s="139"/>
    </row>
    <row r="234" spans="1:1024" s="115" customFormat="1" ht="56.25">
      <c r="A234" s="112"/>
      <c r="B234" s="116" t="s">
        <v>51</v>
      </c>
      <c r="C234" s="29" t="s">
        <v>332</v>
      </c>
      <c r="D234" s="29">
        <v>910</v>
      </c>
      <c r="E234" s="144"/>
      <c r="F234" s="144"/>
      <c r="G234" s="85"/>
      <c r="H234" s="86"/>
      <c r="I234" s="131">
        <f t="shared" si="59"/>
        <v>5153900</v>
      </c>
      <c r="J234" s="131">
        <f>J235</f>
        <v>5480000</v>
      </c>
      <c r="K234" s="72">
        <f>K235</f>
        <v>-326100</v>
      </c>
      <c r="L234" s="132">
        <f>L235</f>
        <v>0</v>
      </c>
      <c r="M234" s="131">
        <f t="shared" si="60"/>
        <v>4781300</v>
      </c>
      <c r="N234" s="131">
        <f>N235</f>
        <v>4781300</v>
      </c>
      <c r="O234" s="72">
        <f>O235</f>
        <v>0</v>
      </c>
      <c r="P234" s="133">
        <f>P235</f>
        <v>0</v>
      </c>
      <c r="ALP234" s="41"/>
      <c r="ALQ234" s="41"/>
      <c r="ALR234" s="41"/>
      <c r="ALS234" s="41"/>
      <c r="ALT234" s="41"/>
      <c r="ALU234" s="41"/>
      <c r="ALV234" s="41"/>
      <c r="ALW234" s="41"/>
      <c r="ALX234" s="41"/>
      <c r="ALY234"/>
      <c r="ALZ234"/>
      <c r="AMA234"/>
      <c r="AMB234"/>
      <c r="AMC234"/>
      <c r="AMD234"/>
      <c r="AME234"/>
      <c r="AMF234"/>
      <c r="AMG234"/>
      <c r="AMH234"/>
      <c r="AMI234"/>
      <c r="AMJ234"/>
    </row>
    <row r="235" spans="1:1024">
      <c r="B235" s="116"/>
      <c r="C235" s="38" t="s">
        <v>16</v>
      </c>
      <c r="D235" s="38">
        <v>910</v>
      </c>
      <c r="E235" s="140" t="s">
        <v>17</v>
      </c>
      <c r="F235" s="140" t="s">
        <v>82</v>
      </c>
      <c r="G235" s="79"/>
      <c r="H235" s="80"/>
      <c r="I235" s="137">
        <f t="shared" si="59"/>
        <v>5153900</v>
      </c>
      <c r="J235" s="137">
        <f>J236+J245</f>
        <v>5480000</v>
      </c>
      <c r="K235" s="74">
        <f>K236+K245</f>
        <v>-326100</v>
      </c>
      <c r="L235" s="138">
        <f>L236+L245</f>
        <v>0</v>
      </c>
      <c r="M235" s="137">
        <f t="shared" si="60"/>
        <v>4781300</v>
      </c>
      <c r="N235" s="137">
        <f>N236+N245</f>
        <v>4781300</v>
      </c>
      <c r="O235" s="74">
        <f>O236+O245</f>
        <v>0</v>
      </c>
      <c r="P235" s="139">
        <f>P236+P245</f>
        <v>0</v>
      </c>
    </row>
    <row r="236" spans="1:1024" ht="37.5">
      <c r="B236" s="116"/>
      <c r="C236" s="38" t="s">
        <v>331</v>
      </c>
      <c r="D236" s="38">
        <v>910</v>
      </c>
      <c r="E236" s="140" t="s">
        <v>17</v>
      </c>
      <c r="F236" s="140" t="s">
        <v>28</v>
      </c>
      <c r="G236" s="79"/>
      <c r="H236" s="80"/>
      <c r="I236" s="137">
        <f t="shared" si="59"/>
        <v>4853900</v>
      </c>
      <c r="J236" s="137">
        <f>J237</f>
        <v>5480000</v>
      </c>
      <c r="K236" s="74">
        <f>K237</f>
        <v>-626100</v>
      </c>
      <c r="L236" s="138">
        <f>L237</f>
        <v>0</v>
      </c>
      <c r="M236" s="137">
        <f t="shared" si="60"/>
        <v>4781300</v>
      </c>
      <c r="N236" s="137">
        <f>N237</f>
        <v>4781300</v>
      </c>
      <c r="O236" s="74">
        <f>O237</f>
        <v>0</v>
      </c>
      <c r="P236" s="139">
        <f>P237</f>
        <v>0</v>
      </c>
    </row>
    <row r="237" spans="1:1024" ht="37.5">
      <c r="B237" s="116"/>
      <c r="C237" s="38" t="s">
        <v>292</v>
      </c>
      <c r="D237" s="38">
        <v>910</v>
      </c>
      <c r="E237" s="140" t="s">
        <v>17</v>
      </c>
      <c r="F237" s="140" t="s">
        <v>28</v>
      </c>
      <c r="G237" s="79">
        <v>9900000000</v>
      </c>
      <c r="H237" s="80"/>
      <c r="I237" s="137">
        <f t="shared" si="59"/>
        <v>4853900</v>
      </c>
      <c r="J237" s="137">
        <f>J238+J241</f>
        <v>5480000</v>
      </c>
      <c r="K237" s="74">
        <f>K238+K241</f>
        <v>-626100</v>
      </c>
      <c r="L237" s="138">
        <f>L238+L241</f>
        <v>0</v>
      </c>
      <c r="M237" s="137">
        <f t="shared" si="60"/>
        <v>4781300</v>
      </c>
      <c r="N237" s="137">
        <f>N238+N241</f>
        <v>4781300</v>
      </c>
      <c r="O237" s="74">
        <f>O238+O241</f>
        <v>0</v>
      </c>
      <c r="P237" s="139">
        <f>P238+P241</f>
        <v>0</v>
      </c>
    </row>
    <row r="238" spans="1:1024" ht="56.25">
      <c r="B238" s="116"/>
      <c r="C238" s="38" t="s">
        <v>300</v>
      </c>
      <c r="D238" s="38">
        <v>910</v>
      </c>
      <c r="E238" s="140" t="s">
        <v>17</v>
      </c>
      <c r="F238" s="140" t="s">
        <v>28</v>
      </c>
      <c r="G238" s="79">
        <v>9910000000</v>
      </c>
      <c r="H238" s="80"/>
      <c r="I238" s="137">
        <f t="shared" si="59"/>
        <v>2805900</v>
      </c>
      <c r="J238" s="137">
        <f t="shared" ref="J238:L239" si="67">J239</f>
        <v>2604300</v>
      </c>
      <c r="K238" s="74">
        <f t="shared" si="67"/>
        <v>201600</v>
      </c>
      <c r="L238" s="138">
        <f t="shared" si="67"/>
        <v>0</v>
      </c>
      <c r="M238" s="137">
        <f t="shared" si="60"/>
        <v>2763900</v>
      </c>
      <c r="N238" s="137">
        <f t="shared" ref="N238:P239" si="68">N239</f>
        <v>2763900</v>
      </c>
      <c r="O238" s="74">
        <f t="shared" si="68"/>
        <v>0</v>
      </c>
      <c r="P238" s="139">
        <f t="shared" si="68"/>
        <v>0</v>
      </c>
    </row>
    <row r="239" spans="1:1024" ht="31.9" customHeight="1">
      <c r="B239" s="116"/>
      <c r="C239" s="38" t="s">
        <v>99</v>
      </c>
      <c r="D239" s="38">
        <v>910</v>
      </c>
      <c r="E239" s="140" t="s">
        <v>17</v>
      </c>
      <c r="F239" s="140" t="s">
        <v>28</v>
      </c>
      <c r="G239" s="79">
        <v>9910000190</v>
      </c>
      <c r="H239" s="80"/>
      <c r="I239" s="137">
        <f t="shared" si="59"/>
        <v>2805900</v>
      </c>
      <c r="J239" s="137">
        <f t="shared" si="67"/>
        <v>2604300</v>
      </c>
      <c r="K239" s="74">
        <f t="shared" si="67"/>
        <v>201600</v>
      </c>
      <c r="L239" s="138">
        <f t="shared" si="67"/>
        <v>0</v>
      </c>
      <c r="M239" s="137">
        <f t="shared" si="60"/>
        <v>2763900</v>
      </c>
      <c r="N239" s="137">
        <f t="shared" si="68"/>
        <v>2763900</v>
      </c>
      <c r="O239" s="74">
        <f t="shared" si="68"/>
        <v>0</v>
      </c>
      <c r="P239" s="139">
        <f t="shared" si="68"/>
        <v>0</v>
      </c>
    </row>
    <row r="240" spans="1:1024" ht="75">
      <c r="B240" s="116"/>
      <c r="C240" s="38" t="s">
        <v>100</v>
      </c>
      <c r="D240" s="38">
        <v>910</v>
      </c>
      <c r="E240" s="140" t="s">
        <v>17</v>
      </c>
      <c r="F240" s="140" t="s">
        <v>28</v>
      </c>
      <c r="G240" s="79">
        <v>9910000190</v>
      </c>
      <c r="H240" s="80" t="s">
        <v>101</v>
      </c>
      <c r="I240" s="137">
        <f t="shared" si="59"/>
        <v>2805900</v>
      </c>
      <c r="J240" s="137">
        <v>2604300</v>
      </c>
      <c r="K240" s="74">
        <v>201600</v>
      </c>
      <c r="L240" s="138"/>
      <c r="M240" s="137">
        <f t="shared" si="60"/>
        <v>2763900</v>
      </c>
      <c r="N240" s="137">
        <v>2763900</v>
      </c>
      <c r="O240" s="74"/>
      <c r="P240" s="139"/>
    </row>
    <row r="241" spans="1:1024" ht="56.25">
      <c r="B241" s="116"/>
      <c r="C241" s="38" t="s">
        <v>301</v>
      </c>
      <c r="D241" s="38">
        <v>910</v>
      </c>
      <c r="E241" s="140" t="s">
        <v>17</v>
      </c>
      <c r="F241" s="140" t="s">
        <v>28</v>
      </c>
      <c r="G241" s="79">
        <v>9920000000</v>
      </c>
      <c r="H241" s="80"/>
      <c r="I241" s="137">
        <f t="shared" si="59"/>
        <v>2048000</v>
      </c>
      <c r="J241" s="137">
        <f>J242</f>
        <v>2875700</v>
      </c>
      <c r="K241" s="74">
        <f>K242</f>
        <v>-827700</v>
      </c>
      <c r="L241" s="138">
        <f>L242</f>
        <v>0</v>
      </c>
      <c r="M241" s="137">
        <f t="shared" si="60"/>
        <v>2017400</v>
      </c>
      <c r="N241" s="137">
        <f>N242</f>
        <v>2017400</v>
      </c>
      <c r="O241" s="74">
        <f>O242</f>
        <v>0</v>
      </c>
      <c r="P241" s="139">
        <f>P242</f>
        <v>0</v>
      </c>
    </row>
    <row r="242" spans="1:1024" ht="34.9" customHeight="1">
      <c r="B242" s="116"/>
      <c r="C242" s="38" t="s">
        <v>99</v>
      </c>
      <c r="D242" s="38">
        <v>910</v>
      </c>
      <c r="E242" s="140" t="s">
        <v>322</v>
      </c>
      <c r="F242" s="140" t="s">
        <v>28</v>
      </c>
      <c r="G242" s="79">
        <v>9920000190</v>
      </c>
      <c r="H242" s="80"/>
      <c r="I242" s="137">
        <f t="shared" si="59"/>
        <v>2048000</v>
      </c>
      <c r="J242" s="137">
        <f>J243+J244</f>
        <v>2875700</v>
      </c>
      <c r="K242" s="74">
        <f>K243+K244</f>
        <v>-827700</v>
      </c>
      <c r="L242" s="138">
        <f>L243+L244</f>
        <v>0</v>
      </c>
      <c r="M242" s="137">
        <f t="shared" si="60"/>
        <v>2017400</v>
      </c>
      <c r="N242" s="137">
        <f>N243+N244</f>
        <v>2017400</v>
      </c>
      <c r="O242" s="74">
        <f>O243+O244</f>
        <v>0</v>
      </c>
      <c r="P242" s="139">
        <f>P243+P244</f>
        <v>0</v>
      </c>
    </row>
    <row r="243" spans="1:1024" ht="75">
      <c r="B243" s="116"/>
      <c r="C243" s="38" t="s">
        <v>100</v>
      </c>
      <c r="D243" s="38">
        <v>910</v>
      </c>
      <c r="E243" s="140" t="s">
        <v>17</v>
      </c>
      <c r="F243" s="140" t="s">
        <v>28</v>
      </c>
      <c r="G243" s="79">
        <v>9920000190</v>
      </c>
      <c r="H243" s="80" t="s">
        <v>101</v>
      </c>
      <c r="I243" s="137">
        <f t="shared" si="59"/>
        <v>2047300</v>
      </c>
      <c r="J243" s="137">
        <v>2875000</v>
      </c>
      <c r="K243" s="74">
        <v>-827700</v>
      </c>
      <c r="L243" s="138"/>
      <c r="M243" s="137">
        <f t="shared" si="60"/>
        <v>2016700</v>
      </c>
      <c r="N243" s="137">
        <v>2016700</v>
      </c>
      <c r="O243" s="74"/>
      <c r="P243" s="139"/>
    </row>
    <row r="244" spans="1:1024">
      <c r="B244" s="116"/>
      <c r="C244" s="38" t="s">
        <v>106</v>
      </c>
      <c r="D244" s="38">
        <v>910</v>
      </c>
      <c r="E244" s="140" t="s">
        <v>17</v>
      </c>
      <c r="F244" s="140" t="s">
        <v>28</v>
      </c>
      <c r="G244" s="79">
        <v>9920000190</v>
      </c>
      <c r="H244" s="80" t="s">
        <v>107</v>
      </c>
      <c r="I244" s="137">
        <f t="shared" si="59"/>
        <v>700</v>
      </c>
      <c r="J244" s="137">
        <v>700</v>
      </c>
      <c r="K244" s="74">
        <v>0</v>
      </c>
      <c r="L244" s="138"/>
      <c r="M244" s="137">
        <f t="shared" si="60"/>
        <v>700</v>
      </c>
      <c r="N244" s="137">
        <v>700</v>
      </c>
      <c r="O244" s="74"/>
      <c r="P244" s="139"/>
    </row>
    <row r="245" spans="1:1024">
      <c r="B245" s="116"/>
      <c r="C245" s="38" t="s">
        <v>32</v>
      </c>
      <c r="D245" s="38">
        <v>910</v>
      </c>
      <c r="E245" s="140" t="s">
        <v>17</v>
      </c>
      <c r="F245" s="140" t="s">
        <v>33</v>
      </c>
      <c r="G245" s="79"/>
      <c r="H245" s="80"/>
      <c r="I245" s="137">
        <f t="shared" si="59"/>
        <v>300000</v>
      </c>
      <c r="J245" s="137">
        <f t="shared" ref="J245:L248" si="69">J246</f>
        <v>0</v>
      </c>
      <c r="K245" s="74">
        <f t="shared" si="69"/>
        <v>300000</v>
      </c>
      <c r="L245" s="138">
        <f t="shared" si="69"/>
        <v>0</v>
      </c>
      <c r="M245" s="137">
        <f t="shared" si="60"/>
        <v>0</v>
      </c>
      <c r="N245" s="137">
        <f t="shared" ref="N245:P248" si="70">N246</f>
        <v>0</v>
      </c>
      <c r="O245" s="74">
        <f t="shared" si="70"/>
        <v>0</v>
      </c>
      <c r="P245" s="139">
        <f t="shared" si="70"/>
        <v>0</v>
      </c>
    </row>
    <row r="246" spans="1:1024" ht="37.5">
      <c r="B246" s="116"/>
      <c r="C246" s="38" t="s">
        <v>97</v>
      </c>
      <c r="D246" s="38">
        <v>910</v>
      </c>
      <c r="E246" s="140" t="s">
        <v>17</v>
      </c>
      <c r="F246" s="140" t="s">
        <v>33</v>
      </c>
      <c r="G246" s="79">
        <v>500000000</v>
      </c>
      <c r="H246" s="80"/>
      <c r="I246" s="137">
        <f t="shared" si="59"/>
        <v>300000</v>
      </c>
      <c r="J246" s="137">
        <f t="shared" si="69"/>
        <v>0</v>
      </c>
      <c r="K246" s="74">
        <f t="shared" si="69"/>
        <v>300000</v>
      </c>
      <c r="L246" s="138">
        <f t="shared" si="69"/>
        <v>0</v>
      </c>
      <c r="M246" s="137">
        <f t="shared" si="60"/>
        <v>0</v>
      </c>
      <c r="N246" s="137">
        <f t="shared" si="70"/>
        <v>0</v>
      </c>
      <c r="O246" s="74">
        <f t="shared" si="70"/>
        <v>0</v>
      </c>
      <c r="P246" s="139">
        <f t="shared" si="70"/>
        <v>0</v>
      </c>
    </row>
    <row r="247" spans="1:1024" ht="37.5">
      <c r="B247" s="116"/>
      <c r="C247" s="38" t="s">
        <v>116</v>
      </c>
      <c r="D247" s="38">
        <v>910</v>
      </c>
      <c r="E247" s="140" t="s">
        <v>17</v>
      </c>
      <c r="F247" s="140" t="s">
        <v>33</v>
      </c>
      <c r="G247" s="79">
        <v>5030000000</v>
      </c>
      <c r="H247" s="80"/>
      <c r="I247" s="137">
        <f t="shared" si="59"/>
        <v>300000</v>
      </c>
      <c r="J247" s="137">
        <f t="shared" si="69"/>
        <v>0</v>
      </c>
      <c r="K247" s="74">
        <f t="shared" si="69"/>
        <v>300000</v>
      </c>
      <c r="L247" s="138">
        <f t="shared" si="69"/>
        <v>0</v>
      </c>
      <c r="M247" s="137">
        <f t="shared" si="60"/>
        <v>0</v>
      </c>
      <c r="N247" s="137">
        <f t="shared" si="70"/>
        <v>0</v>
      </c>
      <c r="O247" s="74">
        <f t="shared" si="70"/>
        <v>0</v>
      </c>
      <c r="P247" s="139">
        <f t="shared" si="70"/>
        <v>0</v>
      </c>
    </row>
    <row r="248" spans="1:1024" ht="37.5">
      <c r="B248" s="116"/>
      <c r="C248" s="38" t="s">
        <v>117</v>
      </c>
      <c r="D248" s="38">
        <v>910</v>
      </c>
      <c r="E248" s="140" t="s">
        <v>17</v>
      </c>
      <c r="F248" s="140" t="s">
        <v>33</v>
      </c>
      <c r="G248" s="79">
        <v>5030010030</v>
      </c>
      <c r="H248" s="80"/>
      <c r="I248" s="137">
        <f t="shared" si="59"/>
        <v>300000</v>
      </c>
      <c r="J248" s="137">
        <f t="shared" si="69"/>
        <v>0</v>
      </c>
      <c r="K248" s="74">
        <f t="shared" si="69"/>
        <v>300000</v>
      </c>
      <c r="L248" s="138">
        <f t="shared" si="69"/>
        <v>0</v>
      </c>
      <c r="M248" s="137">
        <f t="shared" si="60"/>
        <v>0</v>
      </c>
      <c r="N248" s="137">
        <f t="shared" si="70"/>
        <v>0</v>
      </c>
      <c r="O248" s="74">
        <f t="shared" si="70"/>
        <v>0</v>
      </c>
      <c r="P248" s="139">
        <f t="shared" si="70"/>
        <v>0</v>
      </c>
    </row>
    <row r="249" spans="1:1024" ht="37.5">
      <c r="B249" s="116"/>
      <c r="C249" s="38" t="s">
        <v>103</v>
      </c>
      <c r="D249" s="38">
        <v>910</v>
      </c>
      <c r="E249" s="140" t="s">
        <v>17</v>
      </c>
      <c r="F249" s="140" t="s">
        <v>33</v>
      </c>
      <c r="G249" s="79">
        <v>5030010030</v>
      </c>
      <c r="H249" s="80" t="s">
        <v>104</v>
      </c>
      <c r="I249" s="137">
        <f t="shared" si="59"/>
        <v>300000</v>
      </c>
      <c r="J249" s="137"/>
      <c r="K249" s="74">
        <v>300000</v>
      </c>
      <c r="L249" s="138"/>
      <c r="M249" s="137">
        <f t="shared" si="60"/>
        <v>0</v>
      </c>
      <c r="N249" s="137"/>
      <c r="O249" s="74"/>
      <c r="P249" s="139"/>
    </row>
    <row r="250" spans="1:1024" s="115" customFormat="1" ht="56.25">
      <c r="A250" s="112"/>
      <c r="B250" s="116" t="s">
        <v>54</v>
      </c>
      <c r="C250" s="29" t="s">
        <v>333</v>
      </c>
      <c r="D250" s="29">
        <v>919</v>
      </c>
      <c r="E250" s="144"/>
      <c r="F250" s="144"/>
      <c r="G250" s="85"/>
      <c r="H250" s="86"/>
      <c r="I250" s="131">
        <f t="shared" si="59"/>
        <v>30450300</v>
      </c>
      <c r="J250" s="131">
        <f>J257+J251</f>
        <v>30221000</v>
      </c>
      <c r="K250" s="72">
        <f>K257+K251</f>
        <v>229300</v>
      </c>
      <c r="L250" s="132">
        <f>L257+L251</f>
        <v>0</v>
      </c>
      <c r="M250" s="131">
        <f t="shared" si="60"/>
        <v>30326200</v>
      </c>
      <c r="N250" s="131">
        <f>N257+N251</f>
        <v>30326200</v>
      </c>
      <c r="O250" s="72">
        <f>O257+O251</f>
        <v>0</v>
      </c>
      <c r="P250" s="133">
        <f>P257+P251</f>
        <v>0</v>
      </c>
      <c r="ALP250" s="41"/>
      <c r="ALQ250" s="41"/>
      <c r="ALR250" s="41"/>
      <c r="ALS250" s="41"/>
      <c r="ALT250" s="41"/>
      <c r="ALU250" s="41"/>
      <c r="ALV250" s="41"/>
      <c r="ALW250" s="41"/>
      <c r="ALX250" s="41"/>
      <c r="ALY250"/>
      <c r="ALZ250"/>
      <c r="AMA250"/>
      <c r="AMB250"/>
      <c r="AMC250"/>
      <c r="AMD250"/>
      <c r="AME250"/>
      <c r="AMF250"/>
      <c r="AMG250"/>
      <c r="AMH250"/>
      <c r="AMI250"/>
      <c r="AMJ250"/>
    </row>
    <row r="251" spans="1:1024" s="115" customFormat="1">
      <c r="A251" s="112"/>
      <c r="B251" s="116"/>
      <c r="C251" s="38" t="s">
        <v>16</v>
      </c>
      <c r="D251" s="38">
        <v>919</v>
      </c>
      <c r="E251" s="140" t="s">
        <v>17</v>
      </c>
      <c r="F251" s="140" t="s">
        <v>82</v>
      </c>
      <c r="G251" s="79"/>
      <c r="H251" s="80"/>
      <c r="I251" s="137">
        <f t="shared" si="59"/>
        <v>1500000</v>
      </c>
      <c r="J251" s="137">
        <f t="shared" ref="J251:L255" si="71">J252</f>
        <v>1500000</v>
      </c>
      <c r="K251" s="74">
        <f t="shared" si="71"/>
        <v>0</v>
      </c>
      <c r="L251" s="138">
        <f t="shared" si="71"/>
        <v>0</v>
      </c>
      <c r="M251" s="137">
        <f t="shared" si="60"/>
        <v>1500000</v>
      </c>
      <c r="N251" s="137">
        <f t="shared" ref="N251:P255" si="72">N252</f>
        <v>1500000</v>
      </c>
      <c r="O251" s="74">
        <f t="shared" si="72"/>
        <v>0</v>
      </c>
      <c r="P251" s="139">
        <f t="shared" si="72"/>
        <v>0</v>
      </c>
      <c r="ALP251"/>
      <c r="ALQ251"/>
      <c r="ALR251"/>
      <c r="ALS251"/>
      <c r="ALT251"/>
      <c r="ALU251"/>
      <c r="ALV251"/>
      <c r="ALW251"/>
      <c r="ALX251"/>
      <c r="ALY251"/>
      <c r="ALZ251"/>
      <c r="AMA251"/>
      <c r="AMB251"/>
      <c r="AMC251"/>
      <c r="AMD251"/>
      <c r="AME251"/>
      <c r="AMF251"/>
      <c r="AMG251"/>
      <c r="AMH251"/>
      <c r="AMI251"/>
      <c r="AMJ251"/>
    </row>
    <row r="252" spans="1:1024" s="115" customFormat="1">
      <c r="A252" s="112"/>
      <c r="B252" s="116"/>
      <c r="C252" s="38" t="s">
        <v>32</v>
      </c>
      <c r="D252" s="38">
        <v>919</v>
      </c>
      <c r="E252" s="140" t="s">
        <v>17</v>
      </c>
      <c r="F252" s="140" t="s">
        <v>33</v>
      </c>
      <c r="G252" s="79"/>
      <c r="H252" s="80"/>
      <c r="I252" s="137">
        <f t="shared" si="59"/>
        <v>1500000</v>
      </c>
      <c r="J252" s="137">
        <f t="shared" si="71"/>
        <v>1500000</v>
      </c>
      <c r="K252" s="74">
        <f t="shared" si="71"/>
        <v>0</v>
      </c>
      <c r="L252" s="138">
        <f t="shared" si="71"/>
        <v>0</v>
      </c>
      <c r="M252" s="137">
        <f t="shared" si="60"/>
        <v>1500000</v>
      </c>
      <c r="N252" s="137">
        <f t="shared" si="72"/>
        <v>1500000</v>
      </c>
      <c r="O252" s="74">
        <f t="shared" si="72"/>
        <v>0</v>
      </c>
      <c r="P252" s="139">
        <f t="shared" si="72"/>
        <v>0</v>
      </c>
      <c r="ALP252"/>
      <c r="ALQ252"/>
      <c r="ALR252"/>
      <c r="ALS252"/>
      <c r="ALT252"/>
      <c r="ALU252"/>
      <c r="ALV252"/>
      <c r="ALW252"/>
      <c r="ALX252"/>
      <c r="ALY252"/>
      <c r="ALZ252"/>
      <c r="AMA252"/>
      <c r="AMB252"/>
      <c r="AMC252"/>
      <c r="AMD252"/>
      <c r="AME252"/>
      <c r="AMF252"/>
      <c r="AMG252"/>
      <c r="AMH252"/>
      <c r="AMI252"/>
      <c r="AMJ252"/>
    </row>
    <row r="253" spans="1:1024" s="115" customFormat="1" ht="37.5">
      <c r="A253" s="112"/>
      <c r="B253" s="116"/>
      <c r="C253" s="38" t="s">
        <v>97</v>
      </c>
      <c r="D253" s="38">
        <v>919</v>
      </c>
      <c r="E253" s="140" t="s">
        <v>17</v>
      </c>
      <c r="F253" s="140" t="s">
        <v>33</v>
      </c>
      <c r="G253" s="79">
        <v>500000000</v>
      </c>
      <c r="H253" s="80"/>
      <c r="I253" s="137">
        <f t="shared" si="59"/>
        <v>1500000</v>
      </c>
      <c r="J253" s="137">
        <f t="shared" si="71"/>
        <v>1500000</v>
      </c>
      <c r="K253" s="74">
        <f t="shared" si="71"/>
        <v>0</v>
      </c>
      <c r="L253" s="138">
        <f t="shared" si="71"/>
        <v>0</v>
      </c>
      <c r="M253" s="137">
        <f t="shared" si="60"/>
        <v>1500000</v>
      </c>
      <c r="N253" s="137">
        <f t="shared" si="72"/>
        <v>1500000</v>
      </c>
      <c r="O253" s="74">
        <f t="shared" si="72"/>
        <v>0</v>
      </c>
      <c r="P253" s="139">
        <f t="shared" si="72"/>
        <v>0</v>
      </c>
      <c r="ALP253"/>
      <c r="ALQ253"/>
      <c r="ALR253"/>
      <c r="ALS253"/>
      <c r="ALT253"/>
      <c r="ALU253"/>
      <c r="ALV253"/>
      <c r="ALW253"/>
      <c r="ALX253"/>
      <c r="ALY253"/>
      <c r="ALZ253"/>
      <c r="AMA253"/>
      <c r="AMB253"/>
      <c r="AMC253"/>
      <c r="AMD253"/>
      <c r="AME253"/>
      <c r="AMF253"/>
      <c r="AMG253"/>
      <c r="AMH253"/>
      <c r="AMI253"/>
      <c r="AMJ253"/>
    </row>
    <row r="254" spans="1:1024" s="115" customFormat="1" ht="37.5">
      <c r="A254" s="112"/>
      <c r="B254" s="116"/>
      <c r="C254" s="38" t="s">
        <v>116</v>
      </c>
      <c r="D254" s="38">
        <v>919</v>
      </c>
      <c r="E254" s="140" t="s">
        <v>17</v>
      </c>
      <c r="F254" s="140" t="s">
        <v>33</v>
      </c>
      <c r="G254" s="79">
        <v>5030000000</v>
      </c>
      <c r="H254" s="80"/>
      <c r="I254" s="137">
        <f t="shared" si="59"/>
        <v>1500000</v>
      </c>
      <c r="J254" s="137">
        <f t="shared" si="71"/>
        <v>1500000</v>
      </c>
      <c r="K254" s="74">
        <f t="shared" si="71"/>
        <v>0</v>
      </c>
      <c r="L254" s="138">
        <f t="shared" si="71"/>
        <v>0</v>
      </c>
      <c r="M254" s="137">
        <f t="shared" si="60"/>
        <v>1500000</v>
      </c>
      <c r="N254" s="137">
        <f t="shared" si="72"/>
        <v>1500000</v>
      </c>
      <c r="O254" s="74">
        <f t="shared" si="72"/>
        <v>0</v>
      </c>
      <c r="P254" s="139">
        <f t="shared" si="72"/>
        <v>0</v>
      </c>
      <c r="ALP254"/>
      <c r="ALQ254"/>
      <c r="ALR254"/>
      <c r="ALS254"/>
      <c r="ALT254"/>
      <c r="ALU254"/>
      <c r="ALV254"/>
      <c r="ALW254"/>
      <c r="ALX254"/>
      <c r="ALY254"/>
      <c r="ALZ254"/>
      <c r="AMA254"/>
      <c r="AMB254"/>
      <c r="AMC254"/>
      <c r="AMD254"/>
      <c r="AME254"/>
      <c r="AMF254"/>
      <c r="AMG254"/>
      <c r="AMH254"/>
      <c r="AMI254"/>
      <c r="AMJ254"/>
    </row>
    <row r="255" spans="1:1024" s="115" customFormat="1" ht="37.5">
      <c r="A255" s="112"/>
      <c r="B255" s="116"/>
      <c r="C255" s="38" t="s">
        <v>117</v>
      </c>
      <c r="D255" s="38">
        <v>919</v>
      </c>
      <c r="E255" s="140" t="s">
        <v>17</v>
      </c>
      <c r="F255" s="140" t="s">
        <v>33</v>
      </c>
      <c r="G255" s="79">
        <v>5030010030</v>
      </c>
      <c r="H255" s="80"/>
      <c r="I255" s="137">
        <f t="shared" si="59"/>
        <v>1500000</v>
      </c>
      <c r="J255" s="137">
        <f t="shared" si="71"/>
        <v>1500000</v>
      </c>
      <c r="K255" s="74">
        <f t="shared" si="71"/>
        <v>0</v>
      </c>
      <c r="L255" s="138">
        <f t="shared" si="71"/>
        <v>0</v>
      </c>
      <c r="M255" s="137">
        <f t="shared" si="60"/>
        <v>1500000</v>
      </c>
      <c r="N255" s="137">
        <f t="shared" si="72"/>
        <v>1500000</v>
      </c>
      <c r="O255" s="74">
        <f t="shared" si="72"/>
        <v>0</v>
      </c>
      <c r="P255" s="139">
        <f t="shared" si="72"/>
        <v>0</v>
      </c>
      <c r="ALP255"/>
      <c r="ALQ255"/>
      <c r="ALR255"/>
      <c r="ALS255"/>
      <c r="ALT255"/>
      <c r="ALU255"/>
      <c r="ALV255"/>
      <c r="ALW255"/>
      <c r="ALX255"/>
      <c r="ALY255"/>
      <c r="ALZ255"/>
      <c r="AMA255"/>
      <c r="AMB255"/>
      <c r="AMC255"/>
      <c r="AMD255"/>
      <c r="AME255"/>
      <c r="AMF255"/>
      <c r="AMG255"/>
      <c r="AMH255"/>
      <c r="AMI255"/>
      <c r="AMJ255"/>
    </row>
    <row r="256" spans="1:1024" s="115" customFormat="1" ht="37.5">
      <c r="A256" s="112"/>
      <c r="B256" s="116"/>
      <c r="C256" s="38" t="s">
        <v>103</v>
      </c>
      <c r="D256" s="38">
        <v>919</v>
      </c>
      <c r="E256" s="140" t="s">
        <v>17</v>
      </c>
      <c r="F256" s="140" t="s">
        <v>33</v>
      </c>
      <c r="G256" s="79">
        <v>5030010030</v>
      </c>
      <c r="H256" s="80" t="s">
        <v>104</v>
      </c>
      <c r="I256" s="137">
        <f t="shared" si="59"/>
        <v>1500000</v>
      </c>
      <c r="J256" s="137">
        <v>1500000</v>
      </c>
      <c r="K256" s="74">
        <v>0</v>
      </c>
      <c r="L256" s="138"/>
      <c r="M256" s="137">
        <f t="shared" si="60"/>
        <v>1500000</v>
      </c>
      <c r="N256" s="137">
        <v>1500000</v>
      </c>
      <c r="O256" s="74"/>
      <c r="P256" s="139"/>
      <c r="ALP256"/>
      <c r="ALQ256"/>
      <c r="ALR256"/>
      <c r="ALS256"/>
      <c r="ALT256"/>
      <c r="ALU256"/>
      <c r="ALV256"/>
      <c r="ALW256"/>
      <c r="ALX256"/>
      <c r="ALY256"/>
      <c r="ALZ256"/>
      <c r="AMA256"/>
      <c r="AMB256"/>
      <c r="AMC256"/>
      <c r="AMD256"/>
      <c r="AME256"/>
      <c r="AMF256"/>
      <c r="AMG256"/>
      <c r="AMH256"/>
      <c r="AMI256"/>
      <c r="AMJ256"/>
    </row>
    <row r="257" spans="2:16">
      <c r="B257" s="116"/>
      <c r="C257" s="38" t="s">
        <v>44</v>
      </c>
      <c r="D257" s="38">
        <v>919</v>
      </c>
      <c r="E257" s="140" t="s">
        <v>24</v>
      </c>
      <c r="F257" s="140" t="s">
        <v>82</v>
      </c>
      <c r="G257" s="79"/>
      <c r="H257" s="80"/>
      <c r="I257" s="137">
        <f t="shared" si="59"/>
        <v>28950300</v>
      </c>
      <c r="J257" s="137">
        <f>J258</f>
        <v>28721000</v>
      </c>
      <c r="K257" s="74">
        <f>K258</f>
        <v>229300</v>
      </c>
      <c r="L257" s="138">
        <f>L258</f>
        <v>0</v>
      </c>
      <c r="M257" s="137">
        <f t="shared" si="60"/>
        <v>28826200</v>
      </c>
      <c r="N257" s="137">
        <f>N258</f>
        <v>28826200</v>
      </c>
      <c r="O257" s="74">
        <f>O258</f>
        <v>0</v>
      </c>
      <c r="P257" s="139">
        <f>P258</f>
        <v>0</v>
      </c>
    </row>
    <row r="258" spans="2:16">
      <c r="B258" s="116"/>
      <c r="C258" s="38" t="s">
        <v>45</v>
      </c>
      <c r="D258" s="38">
        <v>919</v>
      </c>
      <c r="E258" s="140" t="s">
        <v>24</v>
      </c>
      <c r="F258" s="140" t="s">
        <v>26</v>
      </c>
      <c r="G258" s="79"/>
      <c r="H258" s="80"/>
      <c r="I258" s="137">
        <f t="shared" si="59"/>
        <v>28950300</v>
      </c>
      <c r="J258" s="137">
        <f>J259+J267</f>
        <v>28721000</v>
      </c>
      <c r="K258" s="74">
        <f>K259+K267</f>
        <v>229300</v>
      </c>
      <c r="L258" s="138">
        <f>L259+L267</f>
        <v>0</v>
      </c>
      <c r="M258" s="137">
        <f t="shared" si="60"/>
        <v>28826200</v>
      </c>
      <c r="N258" s="137">
        <f>N259+N267</f>
        <v>28826200</v>
      </c>
      <c r="O258" s="74">
        <f>O259+O267</f>
        <v>0</v>
      </c>
      <c r="P258" s="139">
        <f>P259+P267</f>
        <v>0</v>
      </c>
    </row>
    <row r="259" spans="2:16" ht="37.5">
      <c r="B259" s="116"/>
      <c r="C259" s="38" t="s">
        <v>97</v>
      </c>
      <c r="D259" s="38">
        <v>919</v>
      </c>
      <c r="E259" s="140" t="s">
        <v>24</v>
      </c>
      <c r="F259" s="140" t="s">
        <v>26</v>
      </c>
      <c r="G259" s="79">
        <v>5000000000</v>
      </c>
      <c r="H259" s="80"/>
      <c r="I259" s="137">
        <f t="shared" si="59"/>
        <v>10305900</v>
      </c>
      <c r="J259" s="137">
        <f>J260</f>
        <v>10351100</v>
      </c>
      <c r="K259" s="74">
        <f>K260</f>
        <v>-45200</v>
      </c>
      <c r="L259" s="138">
        <f>L260</f>
        <v>0</v>
      </c>
      <c r="M259" s="137">
        <f t="shared" si="60"/>
        <v>10181800</v>
      </c>
      <c r="N259" s="137">
        <f>N260</f>
        <v>10181800</v>
      </c>
      <c r="O259" s="74">
        <f>O260</f>
        <v>0</v>
      </c>
      <c r="P259" s="139">
        <f>P260</f>
        <v>0</v>
      </c>
    </row>
    <row r="260" spans="2:16" ht="37.5">
      <c r="B260" s="116"/>
      <c r="C260" s="38" t="s">
        <v>105</v>
      </c>
      <c r="D260" s="38">
        <v>919</v>
      </c>
      <c r="E260" s="140" t="s">
        <v>24</v>
      </c>
      <c r="F260" s="140" t="s">
        <v>26</v>
      </c>
      <c r="G260" s="79">
        <v>5020000000</v>
      </c>
      <c r="H260" s="80"/>
      <c r="I260" s="137">
        <f t="shared" si="59"/>
        <v>10305900</v>
      </c>
      <c r="J260" s="137">
        <f>J261+J264</f>
        <v>10351100</v>
      </c>
      <c r="K260" s="74">
        <f>K261+K264</f>
        <v>-45200</v>
      </c>
      <c r="L260" s="138">
        <f>L261+L264</f>
        <v>0</v>
      </c>
      <c r="M260" s="137">
        <f t="shared" si="60"/>
        <v>10181800</v>
      </c>
      <c r="N260" s="137">
        <f>N261+N264</f>
        <v>10181800</v>
      </c>
      <c r="O260" s="74">
        <f>O261+O264</f>
        <v>0</v>
      </c>
      <c r="P260" s="139">
        <f>P261+P264</f>
        <v>0</v>
      </c>
    </row>
    <row r="261" spans="2:16" ht="31.9" customHeight="1">
      <c r="B261" s="116"/>
      <c r="C261" s="38" t="s">
        <v>99</v>
      </c>
      <c r="D261" s="38">
        <v>919</v>
      </c>
      <c r="E261" s="140" t="s">
        <v>24</v>
      </c>
      <c r="F261" s="140" t="s">
        <v>26</v>
      </c>
      <c r="G261" s="79">
        <v>5020000190</v>
      </c>
      <c r="H261" s="80"/>
      <c r="I261" s="137">
        <f t="shared" si="59"/>
        <v>8281100</v>
      </c>
      <c r="J261" s="137">
        <f>J262+J263</f>
        <v>8397700</v>
      </c>
      <c r="K261" s="74">
        <f>K262+K263</f>
        <v>-116600</v>
      </c>
      <c r="L261" s="138">
        <f>L262+L263</f>
        <v>0</v>
      </c>
      <c r="M261" s="137">
        <f t="shared" si="60"/>
        <v>8157000</v>
      </c>
      <c r="N261" s="137">
        <f>N262+N263</f>
        <v>8157000</v>
      </c>
      <c r="O261" s="74">
        <f>O262+O263</f>
        <v>0</v>
      </c>
      <c r="P261" s="139">
        <f>P262+P263</f>
        <v>0</v>
      </c>
    </row>
    <row r="262" spans="2:16" ht="75">
      <c r="B262" s="116"/>
      <c r="C262" s="38" t="s">
        <v>100</v>
      </c>
      <c r="D262" s="38">
        <v>919</v>
      </c>
      <c r="E262" s="140" t="s">
        <v>24</v>
      </c>
      <c r="F262" s="140" t="s">
        <v>26</v>
      </c>
      <c r="G262" s="79">
        <v>5020000190</v>
      </c>
      <c r="H262" s="80" t="s">
        <v>101</v>
      </c>
      <c r="I262" s="137">
        <f t="shared" si="59"/>
        <v>8279800</v>
      </c>
      <c r="J262" s="137">
        <v>8396200</v>
      </c>
      <c r="K262" s="74">
        <v>-116400</v>
      </c>
      <c r="L262" s="138"/>
      <c r="M262" s="137">
        <f t="shared" si="60"/>
        <v>8155700</v>
      </c>
      <c r="N262" s="137">
        <v>8155700</v>
      </c>
      <c r="O262" s="74"/>
      <c r="P262" s="139"/>
    </row>
    <row r="263" spans="2:16">
      <c r="B263" s="116"/>
      <c r="C263" s="38" t="s">
        <v>106</v>
      </c>
      <c r="D263" s="38">
        <v>919</v>
      </c>
      <c r="E263" s="140" t="s">
        <v>24</v>
      </c>
      <c r="F263" s="140" t="s">
        <v>26</v>
      </c>
      <c r="G263" s="79">
        <v>5020000190</v>
      </c>
      <c r="H263" s="80" t="s">
        <v>107</v>
      </c>
      <c r="I263" s="137">
        <f t="shared" si="59"/>
        <v>1300</v>
      </c>
      <c r="J263" s="137">
        <v>1500</v>
      </c>
      <c r="K263" s="74">
        <v>-200</v>
      </c>
      <c r="L263" s="138"/>
      <c r="M263" s="137">
        <f t="shared" si="60"/>
        <v>1300</v>
      </c>
      <c r="N263" s="137">
        <v>1300</v>
      </c>
      <c r="O263" s="74"/>
      <c r="P263" s="139"/>
    </row>
    <row r="264" spans="2:16" ht="56.25">
      <c r="B264" s="116"/>
      <c r="C264" s="134" t="s">
        <v>109</v>
      </c>
      <c r="D264" s="38">
        <v>919</v>
      </c>
      <c r="E264" s="140" t="s">
        <v>24</v>
      </c>
      <c r="F264" s="140" t="s">
        <v>26</v>
      </c>
      <c r="G264" s="79">
        <v>5020060910</v>
      </c>
      <c r="H264" s="80"/>
      <c r="I264" s="137">
        <f t="shared" ref="I264:I327" si="73">SUM(J264:L264)</f>
        <v>2024800</v>
      </c>
      <c r="J264" s="137">
        <f>J265+J266</f>
        <v>1953400</v>
      </c>
      <c r="K264" s="74">
        <f>K265+K266</f>
        <v>71400</v>
      </c>
      <c r="L264" s="138">
        <f>L265+L266</f>
        <v>0</v>
      </c>
      <c r="M264" s="137">
        <f t="shared" ref="M264:M327" si="74">SUM(N264:P264)</f>
        <v>2024800</v>
      </c>
      <c r="N264" s="137">
        <f>N265+N266</f>
        <v>2024800</v>
      </c>
      <c r="O264" s="74">
        <f>O265+O266</f>
        <v>0</v>
      </c>
      <c r="P264" s="139">
        <f>P265+P266</f>
        <v>0</v>
      </c>
    </row>
    <row r="265" spans="2:16" ht="75">
      <c r="B265" s="116"/>
      <c r="C265" s="38" t="s">
        <v>100</v>
      </c>
      <c r="D265" s="38">
        <v>919</v>
      </c>
      <c r="E265" s="140" t="s">
        <v>24</v>
      </c>
      <c r="F265" s="140" t="s">
        <v>26</v>
      </c>
      <c r="G265" s="79">
        <v>5020060910</v>
      </c>
      <c r="H265" s="80" t="s">
        <v>101</v>
      </c>
      <c r="I265" s="137">
        <f t="shared" si="73"/>
        <v>2024800</v>
      </c>
      <c r="J265" s="137">
        <v>1953400</v>
      </c>
      <c r="K265" s="74">
        <v>71400</v>
      </c>
      <c r="L265" s="138"/>
      <c r="M265" s="137">
        <f t="shared" si="74"/>
        <v>2024800</v>
      </c>
      <c r="N265" s="137">
        <v>2024800</v>
      </c>
      <c r="O265" s="74"/>
      <c r="P265" s="139"/>
    </row>
    <row r="266" spans="2:16" ht="37.5" hidden="1">
      <c r="B266" s="116"/>
      <c r="C266" s="38" t="s">
        <v>103</v>
      </c>
      <c r="D266" s="38">
        <v>919</v>
      </c>
      <c r="E266" s="140" t="s">
        <v>24</v>
      </c>
      <c r="F266" s="140" t="s">
        <v>26</v>
      </c>
      <c r="G266" s="79">
        <v>5020060910</v>
      </c>
      <c r="H266" s="80" t="s">
        <v>104</v>
      </c>
      <c r="I266" s="137">
        <f t="shared" si="73"/>
        <v>0</v>
      </c>
      <c r="J266" s="137"/>
      <c r="K266" s="74"/>
      <c r="L266" s="138"/>
      <c r="M266" s="137">
        <f t="shared" si="74"/>
        <v>0</v>
      </c>
      <c r="N266" s="137"/>
      <c r="O266" s="74"/>
      <c r="P266" s="139"/>
    </row>
    <row r="267" spans="2:16" ht="56.25">
      <c r="B267" s="116"/>
      <c r="C267" s="38" t="s">
        <v>151</v>
      </c>
      <c r="D267" s="38">
        <v>919</v>
      </c>
      <c r="E267" s="140" t="s">
        <v>24</v>
      </c>
      <c r="F267" s="140" t="s">
        <v>26</v>
      </c>
      <c r="G267" s="79">
        <v>5500000000</v>
      </c>
      <c r="H267" s="80"/>
      <c r="I267" s="137">
        <f t="shared" si="73"/>
        <v>18644400</v>
      </c>
      <c r="J267" s="137">
        <f>J268+J271</f>
        <v>18369900</v>
      </c>
      <c r="K267" s="74">
        <f>K268+K271</f>
        <v>274500</v>
      </c>
      <c r="L267" s="138">
        <f>L268+L271</f>
        <v>0</v>
      </c>
      <c r="M267" s="137">
        <f t="shared" si="74"/>
        <v>18644400</v>
      </c>
      <c r="N267" s="137">
        <f>N268+N271</f>
        <v>18644400</v>
      </c>
      <c r="O267" s="74">
        <f>O268+O271</f>
        <v>0</v>
      </c>
      <c r="P267" s="139">
        <f>P268+P271</f>
        <v>0</v>
      </c>
    </row>
    <row r="268" spans="2:16">
      <c r="B268" s="116"/>
      <c r="C268" s="38" t="s">
        <v>152</v>
      </c>
      <c r="D268" s="38">
        <v>919</v>
      </c>
      <c r="E268" s="140" t="s">
        <v>24</v>
      </c>
      <c r="F268" s="140" t="s">
        <v>26</v>
      </c>
      <c r="G268" s="79">
        <v>5510000000</v>
      </c>
      <c r="H268" s="80"/>
      <c r="I268" s="137">
        <f t="shared" si="73"/>
        <v>17683800</v>
      </c>
      <c r="J268" s="137">
        <f t="shared" ref="J268:L269" si="75">J269</f>
        <v>17683800</v>
      </c>
      <c r="K268" s="74">
        <f t="shared" si="75"/>
        <v>0</v>
      </c>
      <c r="L268" s="138">
        <f t="shared" si="75"/>
        <v>0</v>
      </c>
      <c r="M268" s="137">
        <f t="shared" si="74"/>
        <v>17683800</v>
      </c>
      <c r="N268" s="137">
        <f t="shared" ref="N268:P269" si="76">N269</f>
        <v>17683800</v>
      </c>
      <c r="O268" s="74">
        <f t="shared" si="76"/>
        <v>0</v>
      </c>
      <c r="P268" s="139">
        <f t="shared" si="76"/>
        <v>0</v>
      </c>
    </row>
    <row r="269" spans="2:16" ht="131.25">
      <c r="B269" s="116"/>
      <c r="C269" s="38" t="s">
        <v>153</v>
      </c>
      <c r="D269" s="38">
        <v>919</v>
      </c>
      <c r="E269" s="140" t="s">
        <v>24</v>
      </c>
      <c r="F269" s="140" t="s">
        <v>26</v>
      </c>
      <c r="G269" s="79">
        <v>5510060912</v>
      </c>
      <c r="H269" s="80"/>
      <c r="I269" s="137">
        <f t="shared" si="73"/>
        <v>17683800</v>
      </c>
      <c r="J269" s="137">
        <f t="shared" si="75"/>
        <v>17683800</v>
      </c>
      <c r="K269" s="74">
        <f t="shared" si="75"/>
        <v>0</v>
      </c>
      <c r="L269" s="138">
        <f t="shared" si="75"/>
        <v>0</v>
      </c>
      <c r="M269" s="137">
        <f t="shared" si="74"/>
        <v>17683800</v>
      </c>
      <c r="N269" s="137">
        <f t="shared" si="76"/>
        <v>17683800</v>
      </c>
      <c r="O269" s="74">
        <f t="shared" si="76"/>
        <v>0</v>
      </c>
      <c r="P269" s="139">
        <f t="shared" si="76"/>
        <v>0</v>
      </c>
    </row>
    <row r="270" spans="2:16">
      <c r="B270" s="116"/>
      <c r="C270" s="38" t="s">
        <v>106</v>
      </c>
      <c r="D270" s="38">
        <v>919</v>
      </c>
      <c r="E270" s="140" t="s">
        <v>24</v>
      </c>
      <c r="F270" s="140" t="s">
        <v>26</v>
      </c>
      <c r="G270" s="79">
        <v>5510060912</v>
      </c>
      <c r="H270" s="80" t="s">
        <v>107</v>
      </c>
      <c r="I270" s="137">
        <f t="shared" si="73"/>
        <v>17683800</v>
      </c>
      <c r="J270" s="137">
        <v>17683800</v>
      </c>
      <c r="K270" s="74">
        <v>0</v>
      </c>
      <c r="L270" s="138"/>
      <c r="M270" s="137">
        <f t="shared" si="74"/>
        <v>17683800</v>
      </c>
      <c r="N270" s="137">
        <v>17683800</v>
      </c>
      <c r="O270" s="74"/>
      <c r="P270" s="139"/>
    </row>
    <row r="271" spans="2:16" ht="37.5">
      <c r="B271" s="116"/>
      <c r="C271" s="38" t="s">
        <v>154</v>
      </c>
      <c r="D271" s="38">
        <v>919</v>
      </c>
      <c r="E271" s="140" t="s">
        <v>24</v>
      </c>
      <c r="F271" s="140" t="s">
        <v>26</v>
      </c>
      <c r="G271" s="79">
        <v>5520000000</v>
      </c>
      <c r="H271" s="80"/>
      <c r="I271" s="137">
        <f t="shared" si="73"/>
        <v>960600</v>
      </c>
      <c r="J271" s="137">
        <f t="shared" ref="J271:L272" si="77">J272</f>
        <v>686100</v>
      </c>
      <c r="K271" s="74">
        <f t="shared" si="77"/>
        <v>274500</v>
      </c>
      <c r="L271" s="138">
        <f t="shared" si="77"/>
        <v>0</v>
      </c>
      <c r="M271" s="137">
        <f t="shared" si="74"/>
        <v>960600</v>
      </c>
      <c r="N271" s="137">
        <f t="shared" ref="N271:P272" si="78">N272</f>
        <v>960600</v>
      </c>
      <c r="O271" s="74">
        <f t="shared" si="78"/>
        <v>0</v>
      </c>
      <c r="P271" s="139">
        <f t="shared" si="78"/>
        <v>0</v>
      </c>
    </row>
    <row r="272" spans="2:16" ht="131.25">
      <c r="B272" s="116"/>
      <c r="C272" s="38" t="s">
        <v>155</v>
      </c>
      <c r="D272" s="38">
        <v>919</v>
      </c>
      <c r="E272" s="140" t="s">
        <v>24</v>
      </c>
      <c r="F272" s="140" t="s">
        <v>26</v>
      </c>
      <c r="G272" s="79">
        <v>5520061650</v>
      </c>
      <c r="H272" s="80"/>
      <c r="I272" s="137">
        <f t="shared" si="73"/>
        <v>960600</v>
      </c>
      <c r="J272" s="137">
        <f t="shared" si="77"/>
        <v>686100</v>
      </c>
      <c r="K272" s="74">
        <f t="shared" si="77"/>
        <v>274500</v>
      </c>
      <c r="L272" s="138">
        <f t="shared" si="77"/>
        <v>0</v>
      </c>
      <c r="M272" s="137">
        <f t="shared" si="74"/>
        <v>960600</v>
      </c>
      <c r="N272" s="137">
        <f t="shared" si="78"/>
        <v>960600</v>
      </c>
      <c r="O272" s="74">
        <f t="shared" si="78"/>
        <v>0</v>
      </c>
      <c r="P272" s="139">
        <f t="shared" si="78"/>
        <v>0</v>
      </c>
    </row>
    <row r="273" spans="1:1024" ht="37.5">
      <c r="B273" s="116"/>
      <c r="C273" s="38" t="s">
        <v>103</v>
      </c>
      <c r="D273" s="38">
        <v>919</v>
      </c>
      <c r="E273" s="140" t="s">
        <v>24</v>
      </c>
      <c r="F273" s="140" t="s">
        <v>26</v>
      </c>
      <c r="G273" s="79">
        <v>5520061650</v>
      </c>
      <c r="H273" s="80" t="s">
        <v>104</v>
      </c>
      <c r="I273" s="137">
        <f t="shared" si="73"/>
        <v>960600</v>
      </c>
      <c r="J273" s="137">
        <v>686100</v>
      </c>
      <c r="K273" s="74">
        <v>274500</v>
      </c>
      <c r="L273" s="138"/>
      <c r="M273" s="137">
        <f t="shared" si="74"/>
        <v>960600</v>
      </c>
      <c r="N273" s="137">
        <v>960600</v>
      </c>
      <c r="O273" s="74"/>
      <c r="P273" s="139"/>
    </row>
    <row r="274" spans="1:1024" s="115" customFormat="1" ht="75">
      <c r="A274" s="112"/>
      <c r="B274" s="116" t="s">
        <v>62</v>
      </c>
      <c r="C274" s="29" t="s">
        <v>334</v>
      </c>
      <c r="D274" s="29">
        <v>921</v>
      </c>
      <c r="E274" s="144"/>
      <c r="F274" s="144"/>
      <c r="G274" s="85"/>
      <c r="H274" s="86"/>
      <c r="I274" s="131">
        <f t="shared" si="73"/>
        <v>15510900</v>
      </c>
      <c r="J274" s="131">
        <f t="shared" ref="J274:L275" si="79">J275</f>
        <v>17072200</v>
      </c>
      <c r="K274" s="72">
        <f t="shared" si="79"/>
        <v>-1561300</v>
      </c>
      <c r="L274" s="132">
        <f t="shared" si="79"/>
        <v>0</v>
      </c>
      <c r="M274" s="131">
        <f t="shared" si="74"/>
        <v>15320300</v>
      </c>
      <c r="N274" s="131">
        <f t="shared" ref="N274:P275" si="80">N275</f>
        <v>15320300</v>
      </c>
      <c r="O274" s="72">
        <f t="shared" si="80"/>
        <v>0</v>
      </c>
      <c r="P274" s="133">
        <f t="shared" si="80"/>
        <v>0</v>
      </c>
      <c r="ALP274" s="41"/>
      <c r="ALQ274" s="41"/>
      <c r="ALR274" s="41"/>
      <c r="ALS274" s="41"/>
      <c r="ALT274" s="41"/>
      <c r="ALU274" s="41"/>
      <c r="ALV274" s="41"/>
      <c r="ALW274" s="41"/>
      <c r="ALX274" s="41"/>
      <c r="ALY274"/>
      <c r="ALZ274"/>
      <c r="AMA274"/>
      <c r="AMB274"/>
      <c r="AMC274"/>
      <c r="AMD274"/>
      <c r="AME274"/>
      <c r="AMF274"/>
      <c r="AMG274"/>
      <c r="AMH274"/>
      <c r="AMI274"/>
      <c r="AMJ274"/>
    </row>
    <row r="275" spans="1:1024">
      <c r="B275" s="116"/>
      <c r="C275" s="38" t="s">
        <v>16</v>
      </c>
      <c r="D275" s="38">
        <v>921</v>
      </c>
      <c r="E275" s="140" t="s">
        <v>17</v>
      </c>
      <c r="F275" s="140" t="s">
        <v>82</v>
      </c>
      <c r="G275" s="79"/>
      <c r="H275" s="80"/>
      <c r="I275" s="137">
        <f t="shared" si="73"/>
        <v>15510900</v>
      </c>
      <c r="J275" s="137">
        <f t="shared" si="79"/>
        <v>17072200</v>
      </c>
      <c r="K275" s="74">
        <f t="shared" si="79"/>
        <v>-1561300</v>
      </c>
      <c r="L275" s="138">
        <f t="shared" si="79"/>
        <v>0</v>
      </c>
      <c r="M275" s="137">
        <f t="shared" si="74"/>
        <v>15320300</v>
      </c>
      <c r="N275" s="137">
        <f t="shared" si="80"/>
        <v>15320300</v>
      </c>
      <c r="O275" s="74">
        <f t="shared" si="80"/>
        <v>0</v>
      </c>
      <c r="P275" s="139">
        <f t="shared" si="80"/>
        <v>0</v>
      </c>
    </row>
    <row r="276" spans="1:1024">
      <c r="B276" s="116"/>
      <c r="C276" s="38" t="s">
        <v>32</v>
      </c>
      <c r="D276" s="38">
        <v>921</v>
      </c>
      <c r="E276" s="140" t="s">
        <v>17</v>
      </c>
      <c r="F276" s="140" t="s">
        <v>33</v>
      </c>
      <c r="G276" s="79"/>
      <c r="H276" s="80"/>
      <c r="I276" s="137">
        <f t="shared" si="73"/>
        <v>15510900</v>
      </c>
      <c r="J276" s="137">
        <f>J277+J286</f>
        <v>17072200</v>
      </c>
      <c r="K276" s="74">
        <f>K277+K286</f>
        <v>-1561300</v>
      </c>
      <c r="L276" s="138">
        <f>L277+L286</f>
        <v>0</v>
      </c>
      <c r="M276" s="137">
        <f t="shared" si="74"/>
        <v>15320300</v>
      </c>
      <c r="N276" s="137">
        <f>N277+N286</f>
        <v>15320300</v>
      </c>
      <c r="O276" s="74">
        <f>O277+O286</f>
        <v>0</v>
      </c>
      <c r="P276" s="139">
        <f>P277+P286</f>
        <v>0</v>
      </c>
    </row>
    <row r="277" spans="1:1024" ht="37.5">
      <c r="B277" s="116"/>
      <c r="C277" s="38" t="s">
        <v>97</v>
      </c>
      <c r="D277" s="38">
        <v>921</v>
      </c>
      <c r="E277" s="140" t="s">
        <v>17</v>
      </c>
      <c r="F277" s="140" t="s">
        <v>33</v>
      </c>
      <c r="G277" s="79">
        <v>5000000000</v>
      </c>
      <c r="H277" s="80"/>
      <c r="I277" s="137">
        <f t="shared" si="73"/>
        <v>14450700</v>
      </c>
      <c r="J277" s="137">
        <f>J278+J283</f>
        <v>15599500</v>
      </c>
      <c r="K277" s="74">
        <f>K278+K283</f>
        <v>-1148800</v>
      </c>
      <c r="L277" s="138">
        <f>L278+L283</f>
        <v>0</v>
      </c>
      <c r="M277" s="137">
        <f t="shared" si="74"/>
        <v>14276000</v>
      </c>
      <c r="N277" s="137">
        <f>N278+N283</f>
        <v>14276000</v>
      </c>
      <c r="O277" s="74">
        <f>O278+O283</f>
        <v>0</v>
      </c>
      <c r="P277" s="139">
        <f>P278+P283</f>
        <v>0</v>
      </c>
    </row>
    <row r="278" spans="1:1024" ht="37.5">
      <c r="B278" s="116"/>
      <c r="C278" s="38" t="s">
        <v>105</v>
      </c>
      <c r="D278" s="38">
        <v>921</v>
      </c>
      <c r="E278" s="140" t="s">
        <v>17</v>
      </c>
      <c r="F278" s="140" t="s">
        <v>33</v>
      </c>
      <c r="G278" s="79">
        <v>5020000000</v>
      </c>
      <c r="H278" s="80"/>
      <c r="I278" s="137">
        <f t="shared" si="73"/>
        <v>11650700</v>
      </c>
      <c r="J278" s="137">
        <f>J279</f>
        <v>12799500</v>
      </c>
      <c r="K278" s="74">
        <f>K279</f>
        <v>-1148800</v>
      </c>
      <c r="L278" s="138">
        <f>L279</f>
        <v>0</v>
      </c>
      <c r="M278" s="137">
        <f t="shared" si="74"/>
        <v>11476000</v>
      </c>
      <c r="N278" s="137">
        <f>N279</f>
        <v>11476000</v>
      </c>
      <c r="O278" s="74">
        <f>O279</f>
        <v>0</v>
      </c>
      <c r="P278" s="139">
        <f>P279</f>
        <v>0</v>
      </c>
    </row>
    <row r="279" spans="1:1024" ht="30.75" customHeight="1">
      <c r="B279" s="116"/>
      <c r="C279" s="38" t="s">
        <v>99</v>
      </c>
      <c r="D279" s="38">
        <v>921</v>
      </c>
      <c r="E279" s="140" t="s">
        <v>17</v>
      </c>
      <c r="F279" s="140" t="s">
        <v>33</v>
      </c>
      <c r="G279" s="79">
        <v>5020000190</v>
      </c>
      <c r="H279" s="80"/>
      <c r="I279" s="137">
        <f t="shared" si="73"/>
        <v>11650700</v>
      </c>
      <c r="J279" s="137">
        <f>J280+J281+J282</f>
        <v>12799500</v>
      </c>
      <c r="K279" s="74">
        <f>K280+K281+K282</f>
        <v>-1148800</v>
      </c>
      <c r="L279" s="138">
        <f>L280+L281+L282</f>
        <v>0</v>
      </c>
      <c r="M279" s="137">
        <f t="shared" si="74"/>
        <v>11476000</v>
      </c>
      <c r="N279" s="137">
        <f>N280+N281+N282</f>
        <v>11476000</v>
      </c>
      <c r="O279" s="74">
        <f>O280+O281+O282</f>
        <v>0</v>
      </c>
      <c r="P279" s="139">
        <f>P280+P281+P282</f>
        <v>0</v>
      </c>
    </row>
    <row r="280" spans="1:1024" ht="75">
      <c r="B280" s="116"/>
      <c r="C280" s="38" t="s">
        <v>100</v>
      </c>
      <c r="D280" s="38">
        <v>921</v>
      </c>
      <c r="E280" s="140" t="s">
        <v>17</v>
      </c>
      <c r="F280" s="140" t="s">
        <v>33</v>
      </c>
      <c r="G280" s="79">
        <v>5020000190</v>
      </c>
      <c r="H280" s="80" t="s">
        <v>101</v>
      </c>
      <c r="I280" s="137">
        <f t="shared" si="73"/>
        <v>11645100</v>
      </c>
      <c r="J280" s="137">
        <v>12793300</v>
      </c>
      <c r="K280" s="74">
        <v>-1148200</v>
      </c>
      <c r="L280" s="138"/>
      <c r="M280" s="137">
        <f t="shared" si="74"/>
        <v>11470500</v>
      </c>
      <c r="N280" s="137">
        <v>11470500</v>
      </c>
      <c r="O280" s="74"/>
      <c r="P280" s="139"/>
    </row>
    <row r="281" spans="1:1024" ht="37.5" hidden="1">
      <c r="B281" s="116"/>
      <c r="C281" s="38" t="s">
        <v>103</v>
      </c>
      <c r="D281" s="38">
        <v>921</v>
      </c>
      <c r="E281" s="140" t="s">
        <v>17</v>
      </c>
      <c r="F281" s="140" t="s">
        <v>33</v>
      </c>
      <c r="G281" s="79">
        <v>5020000190</v>
      </c>
      <c r="H281" s="80" t="s">
        <v>104</v>
      </c>
      <c r="I281" s="137">
        <f t="shared" si="73"/>
        <v>0</v>
      </c>
      <c r="J281" s="137"/>
      <c r="K281" s="74"/>
      <c r="L281" s="138"/>
      <c r="M281" s="137">
        <f t="shared" si="74"/>
        <v>0</v>
      </c>
      <c r="N281" s="137"/>
      <c r="O281" s="74"/>
      <c r="P281" s="139"/>
    </row>
    <row r="282" spans="1:1024">
      <c r="B282" s="116"/>
      <c r="C282" s="38" t="s">
        <v>106</v>
      </c>
      <c r="D282" s="38">
        <v>921</v>
      </c>
      <c r="E282" s="140" t="s">
        <v>17</v>
      </c>
      <c r="F282" s="140" t="s">
        <v>33</v>
      </c>
      <c r="G282" s="79">
        <v>5020000190</v>
      </c>
      <c r="H282" s="80" t="s">
        <v>107</v>
      </c>
      <c r="I282" s="137">
        <f t="shared" si="73"/>
        <v>5600</v>
      </c>
      <c r="J282" s="137">
        <v>6200</v>
      </c>
      <c r="K282" s="74">
        <v>-600</v>
      </c>
      <c r="L282" s="138"/>
      <c r="M282" s="137">
        <f t="shared" si="74"/>
        <v>5500</v>
      </c>
      <c r="N282" s="137">
        <v>5500</v>
      </c>
      <c r="O282" s="74"/>
      <c r="P282" s="139"/>
    </row>
    <row r="283" spans="1:1024" ht="37.5">
      <c r="B283" s="116"/>
      <c r="C283" s="38" t="s">
        <v>116</v>
      </c>
      <c r="D283" s="38">
        <v>921</v>
      </c>
      <c r="E283" s="140" t="s">
        <v>17</v>
      </c>
      <c r="F283" s="140" t="s">
        <v>33</v>
      </c>
      <c r="G283" s="79">
        <v>5030000000</v>
      </c>
      <c r="H283" s="80"/>
      <c r="I283" s="137">
        <f t="shared" si="73"/>
        <v>2800000</v>
      </c>
      <c r="J283" s="137">
        <f t="shared" ref="J283:L284" si="81">J284</f>
        <v>2800000</v>
      </c>
      <c r="K283" s="74">
        <f t="shared" si="81"/>
        <v>0</v>
      </c>
      <c r="L283" s="138">
        <f t="shared" si="81"/>
        <v>0</v>
      </c>
      <c r="M283" s="137">
        <f t="shared" si="74"/>
        <v>2800000</v>
      </c>
      <c r="N283" s="137">
        <f t="shared" ref="N283:P284" si="82">N284</f>
        <v>2800000</v>
      </c>
      <c r="O283" s="74">
        <f t="shared" si="82"/>
        <v>0</v>
      </c>
      <c r="P283" s="139">
        <f t="shared" si="82"/>
        <v>0</v>
      </c>
    </row>
    <row r="284" spans="1:1024" ht="37.5">
      <c r="B284" s="116"/>
      <c r="C284" s="38" t="s">
        <v>117</v>
      </c>
      <c r="D284" s="38">
        <v>921</v>
      </c>
      <c r="E284" s="140" t="s">
        <v>17</v>
      </c>
      <c r="F284" s="140" t="s">
        <v>33</v>
      </c>
      <c r="G284" s="79">
        <v>5030010030</v>
      </c>
      <c r="H284" s="80"/>
      <c r="I284" s="137">
        <f t="shared" si="73"/>
        <v>2800000</v>
      </c>
      <c r="J284" s="137">
        <f t="shared" si="81"/>
        <v>2800000</v>
      </c>
      <c r="K284" s="74">
        <f t="shared" si="81"/>
        <v>0</v>
      </c>
      <c r="L284" s="138">
        <f t="shared" si="81"/>
        <v>0</v>
      </c>
      <c r="M284" s="137">
        <f t="shared" si="74"/>
        <v>2800000</v>
      </c>
      <c r="N284" s="137">
        <f t="shared" si="82"/>
        <v>2800000</v>
      </c>
      <c r="O284" s="74">
        <f t="shared" si="82"/>
        <v>0</v>
      </c>
      <c r="P284" s="139">
        <f t="shared" si="82"/>
        <v>0</v>
      </c>
    </row>
    <row r="285" spans="1:1024" ht="37.5">
      <c r="B285" s="116"/>
      <c r="C285" s="38" t="s">
        <v>103</v>
      </c>
      <c r="D285" s="38">
        <v>921</v>
      </c>
      <c r="E285" s="140" t="s">
        <v>17</v>
      </c>
      <c r="F285" s="140" t="s">
        <v>33</v>
      </c>
      <c r="G285" s="79">
        <v>5030010030</v>
      </c>
      <c r="H285" s="80" t="s">
        <v>104</v>
      </c>
      <c r="I285" s="137">
        <f t="shared" si="73"/>
        <v>2800000</v>
      </c>
      <c r="J285" s="137">
        <v>2800000</v>
      </c>
      <c r="K285" s="74">
        <v>0</v>
      </c>
      <c r="L285" s="138"/>
      <c r="M285" s="137">
        <f t="shared" si="74"/>
        <v>2800000</v>
      </c>
      <c r="N285" s="137">
        <v>2800000</v>
      </c>
      <c r="O285" s="74"/>
      <c r="P285" s="139"/>
    </row>
    <row r="286" spans="1:1024" ht="37.5">
      <c r="B286" s="116"/>
      <c r="C286" s="38" t="s">
        <v>292</v>
      </c>
      <c r="D286" s="38">
        <v>921</v>
      </c>
      <c r="E286" s="140" t="s">
        <v>17</v>
      </c>
      <c r="F286" s="140" t="s">
        <v>335</v>
      </c>
      <c r="G286" s="79">
        <v>9900000000</v>
      </c>
      <c r="H286" s="80"/>
      <c r="I286" s="137">
        <f t="shared" si="73"/>
        <v>1060200</v>
      </c>
      <c r="J286" s="137">
        <f t="shared" ref="J286:L287" si="83">J287</f>
        <v>1472700</v>
      </c>
      <c r="K286" s="74">
        <f t="shared" si="83"/>
        <v>-412500</v>
      </c>
      <c r="L286" s="138">
        <f t="shared" si="83"/>
        <v>0</v>
      </c>
      <c r="M286" s="137">
        <f t="shared" si="74"/>
        <v>1044300</v>
      </c>
      <c r="N286" s="137">
        <f t="shared" ref="N286:P287" si="84">N287</f>
        <v>1044300</v>
      </c>
      <c r="O286" s="74">
        <f t="shared" si="84"/>
        <v>0</v>
      </c>
      <c r="P286" s="139">
        <f t="shared" si="84"/>
        <v>0</v>
      </c>
    </row>
    <row r="287" spans="1:1024" ht="56.25">
      <c r="B287" s="116"/>
      <c r="C287" s="38" t="s">
        <v>293</v>
      </c>
      <c r="D287" s="38">
        <v>921</v>
      </c>
      <c r="E287" s="140" t="s">
        <v>17</v>
      </c>
      <c r="F287" s="140" t="s">
        <v>33</v>
      </c>
      <c r="G287" s="79">
        <v>9900010110</v>
      </c>
      <c r="H287" s="80"/>
      <c r="I287" s="137">
        <f t="shared" si="73"/>
        <v>1060200</v>
      </c>
      <c r="J287" s="137">
        <f t="shared" si="83"/>
        <v>1472700</v>
      </c>
      <c r="K287" s="74">
        <f t="shared" si="83"/>
        <v>-412500</v>
      </c>
      <c r="L287" s="138">
        <f t="shared" si="83"/>
        <v>0</v>
      </c>
      <c r="M287" s="137">
        <f t="shared" si="74"/>
        <v>1044300</v>
      </c>
      <c r="N287" s="137">
        <f t="shared" si="84"/>
        <v>1044300</v>
      </c>
      <c r="O287" s="74">
        <f t="shared" si="84"/>
        <v>0</v>
      </c>
      <c r="P287" s="139">
        <f t="shared" si="84"/>
        <v>0</v>
      </c>
    </row>
    <row r="288" spans="1:1024" ht="37.5">
      <c r="B288" s="116"/>
      <c r="C288" s="38" t="s">
        <v>103</v>
      </c>
      <c r="D288" s="38">
        <v>921</v>
      </c>
      <c r="E288" s="140" t="s">
        <v>17</v>
      </c>
      <c r="F288" s="140" t="s">
        <v>33</v>
      </c>
      <c r="G288" s="79">
        <v>9900010110</v>
      </c>
      <c r="H288" s="80" t="s">
        <v>104</v>
      </c>
      <c r="I288" s="137">
        <f t="shared" si="73"/>
        <v>1060200</v>
      </c>
      <c r="J288" s="137">
        <v>1472700</v>
      </c>
      <c r="K288" s="74">
        <v>-412500</v>
      </c>
      <c r="L288" s="138"/>
      <c r="M288" s="137">
        <f t="shared" si="74"/>
        <v>1044300</v>
      </c>
      <c r="N288" s="137">
        <v>1044300</v>
      </c>
      <c r="O288" s="74"/>
      <c r="P288" s="139"/>
    </row>
    <row r="289" spans="1:1024" s="115" customFormat="1" ht="56.25">
      <c r="A289" s="112"/>
      <c r="B289" s="116" t="s">
        <v>68</v>
      </c>
      <c r="C289" s="29" t="s">
        <v>336</v>
      </c>
      <c r="D289" s="29">
        <v>925</v>
      </c>
      <c r="E289" s="144"/>
      <c r="F289" s="144"/>
      <c r="G289" s="85"/>
      <c r="H289" s="86"/>
      <c r="I289" s="131">
        <f t="shared" si="73"/>
        <v>3420802200</v>
      </c>
      <c r="J289" s="131">
        <f>J297+J419+J290</f>
        <v>3169599400</v>
      </c>
      <c r="K289" s="72">
        <f>K297+K419+K290+K425</f>
        <v>251202800</v>
      </c>
      <c r="L289" s="132">
        <f>L297+L419+L290</f>
        <v>0</v>
      </c>
      <c r="M289" s="131">
        <f t="shared" si="74"/>
        <v>3353574800</v>
      </c>
      <c r="N289" s="131">
        <f>N297+N419+N290+N425</f>
        <v>3353574800</v>
      </c>
      <c r="O289" s="72">
        <f>O297+O419+O290</f>
        <v>0</v>
      </c>
      <c r="P289" s="133">
        <f>P297+P419+P290</f>
        <v>0</v>
      </c>
      <c r="ALP289" s="41"/>
      <c r="ALQ289" s="41"/>
      <c r="ALR289" s="41"/>
      <c r="ALS289" s="41"/>
      <c r="ALT289" s="41"/>
      <c r="ALU289" s="41"/>
      <c r="ALV289" s="41"/>
      <c r="ALW289" s="41"/>
      <c r="ALX289" s="41"/>
      <c r="ALY289"/>
      <c r="ALZ289"/>
      <c r="AMA289"/>
      <c r="AMB289"/>
      <c r="AMC289"/>
      <c r="AMD289"/>
      <c r="AME289"/>
      <c r="AMF289"/>
      <c r="AMG289"/>
      <c r="AMH289"/>
      <c r="AMI289"/>
      <c r="AMJ289"/>
    </row>
    <row r="290" spans="1:1024" s="115" customFormat="1">
      <c r="A290" s="112"/>
      <c r="B290" s="116"/>
      <c r="C290" s="38" t="s">
        <v>16</v>
      </c>
      <c r="D290" s="38">
        <v>925</v>
      </c>
      <c r="E290" s="140" t="s">
        <v>17</v>
      </c>
      <c r="F290" s="140" t="s">
        <v>82</v>
      </c>
      <c r="G290" s="79"/>
      <c r="H290" s="80"/>
      <c r="I290" s="137">
        <f t="shared" si="73"/>
        <v>2600000</v>
      </c>
      <c r="J290" s="137">
        <f t="shared" ref="J290:L293" si="85">J291</f>
        <v>2500000</v>
      </c>
      <c r="K290" s="74">
        <f t="shared" si="85"/>
        <v>100000</v>
      </c>
      <c r="L290" s="138">
        <f t="shared" si="85"/>
        <v>0</v>
      </c>
      <c r="M290" s="137">
        <f t="shared" si="74"/>
        <v>2600000</v>
      </c>
      <c r="N290" s="137">
        <f t="shared" ref="N290:P293" si="86">N291</f>
        <v>2600000</v>
      </c>
      <c r="O290" s="74">
        <f t="shared" si="86"/>
        <v>0</v>
      </c>
      <c r="P290" s="139">
        <f t="shared" si="86"/>
        <v>0</v>
      </c>
      <c r="ALP290"/>
      <c r="ALQ290"/>
      <c r="ALR290"/>
      <c r="ALS290"/>
      <c r="ALT290"/>
      <c r="ALU290"/>
      <c r="ALV290"/>
      <c r="ALW290"/>
      <c r="ALX290"/>
      <c r="ALY290"/>
      <c r="ALZ290"/>
      <c r="AMA290"/>
      <c r="AMB290"/>
      <c r="AMC290"/>
      <c r="AMD290"/>
      <c r="AME290"/>
      <c r="AMF290"/>
      <c r="AMG290"/>
      <c r="AMH290"/>
      <c r="AMI290"/>
      <c r="AMJ290"/>
    </row>
    <row r="291" spans="1:1024" s="115" customFormat="1">
      <c r="A291" s="112"/>
      <c r="B291" s="116"/>
      <c r="C291" s="38" t="s">
        <v>32</v>
      </c>
      <c r="D291" s="38">
        <v>925</v>
      </c>
      <c r="E291" s="140" t="s">
        <v>17</v>
      </c>
      <c r="F291" s="140" t="s">
        <v>33</v>
      </c>
      <c r="G291" s="79"/>
      <c r="H291" s="80"/>
      <c r="I291" s="137">
        <f t="shared" si="73"/>
        <v>2600000</v>
      </c>
      <c r="J291" s="137">
        <f t="shared" si="85"/>
        <v>2500000</v>
      </c>
      <c r="K291" s="74">
        <f t="shared" si="85"/>
        <v>100000</v>
      </c>
      <c r="L291" s="138">
        <f t="shared" si="85"/>
        <v>0</v>
      </c>
      <c r="M291" s="137">
        <f t="shared" si="74"/>
        <v>2600000</v>
      </c>
      <c r="N291" s="137">
        <f t="shared" si="86"/>
        <v>2600000</v>
      </c>
      <c r="O291" s="74">
        <f t="shared" si="86"/>
        <v>0</v>
      </c>
      <c r="P291" s="139">
        <f t="shared" si="86"/>
        <v>0</v>
      </c>
      <c r="ALP291"/>
      <c r="ALQ291"/>
      <c r="ALR291"/>
      <c r="ALS291"/>
      <c r="ALT291"/>
      <c r="ALU291"/>
      <c r="ALV291"/>
      <c r="ALW291"/>
      <c r="ALX291"/>
      <c r="ALY291"/>
      <c r="ALZ291"/>
      <c r="AMA291"/>
      <c r="AMB291"/>
      <c r="AMC291"/>
      <c r="AMD291"/>
      <c r="AME291"/>
      <c r="AMF291"/>
      <c r="AMG291"/>
      <c r="AMH291"/>
      <c r="AMI291"/>
      <c r="AMJ291"/>
    </row>
    <row r="292" spans="1:1024" s="115" customFormat="1" ht="37.5">
      <c r="A292" s="112"/>
      <c r="B292" s="116"/>
      <c r="C292" s="38" t="s">
        <v>97</v>
      </c>
      <c r="D292" s="38">
        <v>925</v>
      </c>
      <c r="E292" s="140" t="s">
        <v>17</v>
      </c>
      <c r="F292" s="140" t="s">
        <v>33</v>
      </c>
      <c r="G292" s="79">
        <v>5000000000</v>
      </c>
      <c r="H292" s="80"/>
      <c r="I292" s="137">
        <f t="shared" si="73"/>
        <v>2600000</v>
      </c>
      <c r="J292" s="137">
        <f t="shared" si="85"/>
        <v>2500000</v>
      </c>
      <c r="K292" s="74">
        <f t="shared" si="85"/>
        <v>100000</v>
      </c>
      <c r="L292" s="138">
        <f t="shared" si="85"/>
        <v>0</v>
      </c>
      <c r="M292" s="137">
        <f t="shared" si="74"/>
        <v>2600000</v>
      </c>
      <c r="N292" s="137">
        <f t="shared" si="86"/>
        <v>2600000</v>
      </c>
      <c r="O292" s="74">
        <f t="shared" si="86"/>
        <v>0</v>
      </c>
      <c r="P292" s="139">
        <f t="shared" si="86"/>
        <v>0</v>
      </c>
      <c r="ALP292"/>
      <c r="ALQ292"/>
      <c r="ALR292"/>
      <c r="ALS292"/>
      <c r="ALT292"/>
      <c r="ALU292"/>
      <c r="ALV292"/>
      <c r="ALW292"/>
      <c r="ALX292"/>
      <c r="ALY292"/>
      <c r="ALZ292"/>
      <c r="AMA292"/>
      <c r="AMB292"/>
      <c r="AMC292"/>
      <c r="AMD292"/>
      <c r="AME292"/>
      <c r="AMF292"/>
      <c r="AMG292"/>
      <c r="AMH292"/>
      <c r="AMI292"/>
      <c r="AMJ292"/>
    </row>
    <row r="293" spans="1:1024" s="115" customFormat="1" ht="37.5">
      <c r="A293" s="112"/>
      <c r="B293" s="116"/>
      <c r="C293" s="38" t="s">
        <v>116</v>
      </c>
      <c r="D293" s="38">
        <v>925</v>
      </c>
      <c r="E293" s="140" t="s">
        <v>17</v>
      </c>
      <c r="F293" s="140" t="s">
        <v>33</v>
      </c>
      <c r="G293" s="79">
        <v>5030000000</v>
      </c>
      <c r="H293" s="80"/>
      <c r="I293" s="137">
        <f t="shared" si="73"/>
        <v>2600000</v>
      </c>
      <c r="J293" s="137">
        <f t="shared" si="85"/>
        <v>2500000</v>
      </c>
      <c r="K293" s="74">
        <f t="shared" si="85"/>
        <v>100000</v>
      </c>
      <c r="L293" s="138">
        <f t="shared" si="85"/>
        <v>0</v>
      </c>
      <c r="M293" s="137">
        <f t="shared" si="74"/>
        <v>2600000</v>
      </c>
      <c r="N293" s="137">
        <f t="shared" si="86"/>
        <v>2600000</v>
      </c>
      <c r="O293" s="74">
        <f t="shared" si="86"/>
        <v>0</v>
      </c>
      <c r="P293" s="139">
        <f t="shared" si="86"/>
        <v>0</v>
      </c>
      <c r="ALP293"/>
      <c r="ALQ293"/>
      <c r="ALR293"/>
      <c r="ALS293"/>
      <c r="ALT293"/>
      <c r="ALU293"/>
      <c r="ALV293"/>
      <c r="ALW293"/>
      <c r="ALX293"/>
      <c r="ALY293"/>
      <c r="ALZ293"/>
      <c r="AMA293"/>
      <c r="AMB293"/>
      <c r="AMC293"/>
      <c r="AMD293"/>
      <c r="AME293"/>
      <c r="AMF293"/>
      <c r="AMG293"/>
      <c r="AMH293"/>
      <c r="AMI293"/>
      <c r="AMJ293"/>
    </row>
    <row r="294" spans="1:1024" s="115" customFormat="1" ht="37.5">
      <c r="A294" s="112"/>
      <c r="B294" s="116"/>
      <c r="C294" s="38" t="s">
        <v>117</v>
      </c>
      <c r="D294" s="38">
        <v>925</v>
      </c>
      <c r="E294" s="140" t="s">
        <v>17</v>
      </c>
      <c r="F294" s="140" t="s">
        <v>33</v>
      </c>
      <c r="G294" s="79">
        <v>5030010030</v>
      </c>
      <c r="H294" s="80"/>
      <c r="I294" s="137">
        <f t="shared" si="73"/>
        <v>2600000</v>
      </c>
      <c r="J294" s="137">
        <f>J295+J296</f>
        <v>2500000</v>
      </c>
      <c r="K294" s="74">
        <f>K295+K296</f>
        <v>100000</v>
      </c>
      <c r="L294" s="138">
        <f>L295+L296</f>
        <v>0</v>
      </c>
      <c r="M294" s="137">
        <f t="shared" si="74"/>
        <v>2600000</v>
      </c>
      <c r="N294" s="137">
        <f>N295+N296</f>
        <v>2600000</v>
      </c>
      <c r="O294" s="74">
        <f>O295+O296</f>
        <v>0</v>
      </c>
      <c r="P294" s="139">
        <f>P295+P296</f>
        <v>0</v>
      </c>
      <c r="ALP294"/>
      <c r="ALQ294"/>
      <c r="ALR294"/>
      <c r="ALS294"/>
      <c r="ALT294"/>
      <c r="ALU294"/>
      <c r="ALV294"/>
      <c r="ALW294"/>
      <c r="ALX294"/>
      <c r="ALY294"/>
      <c r="ALZ294"/>
      <c r="AMA294"/>
      <c r="AMB294"/>
      <c r="AMC294"/>
      <c r="AMD294"/>
      <c r="AME294"/>
      <c r="AMF294"/>
      <c r="AMG294"/>
      <c r="AMH294"/>
      <c r="AMI294"/>
      <c r="AMJ294"/>
    </row>
    <row r="295" spans="1:1024" s="115" customFormat="1" ht="37.5">
      <c r="A295" s="112"/>
      <c r="B295" s="116"/>
      <c r="C295" s="38" t="s">
        <v>103</v>
      </c>
      <c r="D295" s="38">
        <v>925</v>
      </c>
      <c r="E295" s="140" t="s">
        <v>17</v>
      </c>
      <c r="F295" s="140" t="s">
        <v>33</v>
      </c>
      <c r="G295" s="79">
        <v>5030010030</v>
      </c>
      <c r="H295" s="80" t="s">
        <v>104</v>
      </c>
      <c r="I295" s="137">
        <f t="shared" si="73"/>
        <v>2585000</v>
      </c>
      <c r="J295" s="137">
        <v>2485000</v>
      </c>
      <c r="K295" s="74">
        <v>100000</v>
      </c>
      <c r="L295" s="138"/>
      <c r="M295" s="137">
        <f t="shared" si="74"/>
        <v>2585000</v>
      </c>
      <c r="N295" s="137">
        <v>2585000</v>
      </c>
      <c r="O295" s="74"/>
      <c r="P295" s="139"/>
      <c r="ALP295"/>
      <c r="ALQ295"/>
      <c r="ALR295"/>
      <c r="ALS295"/>
      <c r="ALT295"/>
      <c r="ALU295"/>
      <c r="ALV295"/>
      <c r="ALW295"/>
      <c r="ALX295"/>
      <c r="ALY295"/>
      <c r="ALZ295"/>
      <c r="AMA295"/>
      <c r="AMB295"/>
      <c r="AMC295"/>
      <c r="AMD295"/>
      <c r="AME295"/>
      <c r="AMF295"/>
      <c r="AMG295"/>
      <c r="AMH295"/>
      <c r="AMI295"/>
      <c r="AMJ295"/>
    </row>
    <row r="296" spans="1:1024" s="115" customFormat="1">
      <c r="A296" s="112"/>
      <c r="B296" s="116"/>
      <c r="C296" s="38" t="s">
        <v>106</v>
      </c>
      <c r="D296" s="38">
        <v>925</v>
      </c>
      <c r="E296" s="140" t="s">
        <v>17</v>
      </c>
      <c r="F296" s="140" t="s">
        <v>33</v>
      </c>
      <c r="G296" s="79">
        <v>5030010030</v>
      </c>
      <c r="H296" s="80" t="s">
        <v>107</v>
      </c>
      <c r="I296" s="137">
        <f t="shared" si="73"/>
        <v>15000</v>
      </c>
      <c r="J296" s="137">
        <v>15000</v>
      </c>
      <c r="K296" s="74">
        <v>0</v>
      </c>
      <c r="L296" s="138"/>
      <c r="M296" s="137">
        <f t="shared" si="74"/>
        <v>15000</v>
      </c>
      <c r="N296" s="137">
        <v>15000</v>
      </c>
      <c r="O296" s="74"/>
      <c r="P296" s="139"/>
      <c r="ALP296"/>
      <c r="ALQ296"/>
      <c r="ALR296"/>
      <c r="ALS296"/>
      <c r="ALT296"/>
      <c r="ALU296"/>
      <c r="ALV296"/>
      <c r="ALW296"/>
      <c r="ALX296"/>
      <c r="ALY296"/>
      <c r="ALZ296"/>
      <c r="AMA296"/>
      <c r="AMB296"/>
      <c r="AMC296"/>
      <c r="AMD296"/>
      <c r="AME296"/>
      <c r="AMF296"/>
      <c r="AMG296"/>
      <c r="AMH296"/>
      <c r="AMI296"/>
      <c r="AMJ296"/>
    </row>
    <row r="297" spans="1:1024">
      <c r="B297" s="116"/>
      <c r="C297" s="38" t="s">
        <v>55</v>
      </c>
      <c r="D297" s="38">
        <v>925</v>
      </c>
      <c r="E297" s="140" t="s">
        <v>56</v>
      </c>
      <c r="F297" s="140" t="s">
        <v>82</v>
      </c>
      <c r="G297" s="79"/>
      <c r="H297" s="84"/>
      <c r="I297" s="137">
        <f t="shared" si="73"/>
        <v>3209081700</v>
      </c>
      <c r="J297" s="137">
        <f>J298+J317+J363+J379</f>
        <v>3153120300</v>
      </c>
      <c r="K297" s="74">
        <f>K298+K317+K363+K379</f>
        <v>55961400</v>
      </c>
      <c r="L297" s="138">
        <f>L298+L317+L363+L379</f>
        <v>0</v>
      </c>
      <c r="M297" s="137">
        <f t="shared" si="74"/>
        <v>3143253100</v>
      </c>
      <c r="N297" s="137">
        <f>N298+N317+N363+N379</f>
        <v>3143253100</v>
      </c>
      <c r="O297" s="74">
        <f>O298+O317+O363+O379</f>
        <v>0</v>
      </c>
      <c r="P297" s="139">
        <f>P298+P317+P363+P379</f>
        <v>0</v>
      </c>
    </row>
    <row r="298" spans="1:1024">
      <c r="B298" s="116"/>
      <c r="C298" s="38" t="s">
        <v>57</v>
      </c>
      <c r="D298" s="38">
        <v>925</v>
      </c>
      <c r="E298" s="140" t="s">
        <v>56</v>
      </c>
      <c r="F298" s="140" t="s">
        <v>17</v>
      </c>
      <c r="G298" s="79"/>
      <c r="H298" s="84"/>
      <c r="I298" s="137">
        <f t="shared" si="73"/>
        <v>1123623000</v>
      </c>
      <c r="J298" s="137">
        <f>J299+J314</f>
        <v>1018421400</v>
      </c>
      <c r="K298" s="74">
        <f>K299+K314</f>
        <v>105201600</v>
      </c>
      <c r="L298" s="138">
        <f>L299+L314</f>
        <v>0</v>
      </c>
      <c r="M298" s="137">
        <f t="shared" si="74"/>
        <v>1164551000</v>
      </c>
      <c r="N298" s="137">
        <f>N299+N314</f>
        <v>1164551000</v>
      </c>
      <c r="O298" s="74">
        <f>O299+O314</f>
        <v>0</v>
      </c>
      <c r="P298" s="139">
        <f>P299+P314</f>
        <v>0</v>
      </c>
    </row>
    <row r="299" spans="1:1024">
      <c r="B299" s="116"/>
      <c r="C299" s="38" t="s">
        <v>162</v>
      </c>
      <c r="D299" s="38">
        <v>925</v>
      </c>
      <c r="E299" s="140" t="s">
        <v>56</v>
      </c>
      <c r="F299" s="140" t="s">
        <v>17</v>
      </c>
      <c r="G299" s="79">
        <v>5800000000</v>
      </c>
      <c r="H299" s="84"/>
      <c r="I299" s="137">
        <f t="shared" si="73"/>
        <v>1123623000</v>
      </c>
      <c r="J299" s="137">
        <f>J300</f>
        <v>1017921400</v>
      </c>
      <c r="K299" s="137">
        <f>K300</f>
        <v>105701600</v>
      </c>
      <c r="L299" s="138">
        <f>L300</f>
        <v>0</v>
      </c>
      <c r="M299" s="137">
        <f t="shared" si="74"/>
        <v>1164551000</v>
      </c>
      <c r="N299" s="137">
        <f>N300</f>
        <v>1164551000</v>
      </c>
      <c r="O299" s="74">
        <f>O300</f>
        <v>0</v>
      </c>
      <c r="P299" s="139">
        <f>P300</f>
        <v>0</v>
      </c>
    </row>
    <row r="300" spans="1:1024">
      <c r="B300" s="116"/>
      <c r="C300" s="38" t="s">
        <v>163</v>
      </c>
      <c r="D300" s="38">
        <v>925</v>
      </c>
      <c r="E300" s="140" t="s">
        <v>56</v>
      </c>
      <c r="F300" s="140" t="s">
        <v>17</v>
      </c>
      <c r="G300" s="79">
        <v>5810000000</v>
      </c>
      <c r="H300" s="84"/>
      <c r="I300" s="137">
        <f t="shared" si="73"/>
        <v>1123623000</v>
      </c>
      <c r="J300" s="137">
        <f>J305+J307+J301+J303+J309</f>
        <v>1017921400</v>
      </c>
      <c r="K300" s="74">
        <f>K305+K307+K301+K303+K309</f>
        <v>105701600</v>
      </c>
      <c r="L300" s="138">
        <f>L305+L307+L301+L303+L309</f>
        <v>0</v>
      </c>
      <c r="M300" s="137">
        <f t="shared" si="74"/>
        <v>1164551000</v>
      </c>
      <c r="N300" s="137">
        <f>N305+N307+N301+N303+N309</f>
        <v>1164551000</v>
      </c>
      <c r="O300" s="74">
        <f>O305+O307+O301+O303+O309</f>
        <v>0</v>
      </c>
      <c r="P300" s="139">
        <f>P305+P307+P301+P303+P309</f>
        <v>0</v>
      </c>
    </row>
    <row r="301" spans="1:1024" ht="37.5">
      <c r="B301" s="116"/>
      <c r="C301" s="38" t="s">
        <v>130</v>
      </c>
      <c r="D301" s="38">
        <v>925</v>
      </c>
      <c r="E301" s="140" t="s">
        <v>56</v>
      </c>
      <c r="F301" s="140" t="s">
        <v>17</v>
      </c>
      <c r="G301" s="79">
        <v>5810000590</v>
      </c>
      <c r="H301" s="84"/>
      <c r="I301" s="137">
        <f t="shared" si="73"/>
        <v>276269200</v>
      </c>
      <c r="J301" s="137">
        <f>J302</f>
        <v>248836300</v>
      </c>
      <c r="K301" s="74">
        <f>K302</f>
        <v>27432900</v>
      </c>
      <c r="L301" s="138">
        <f>L302</f>
        <v>0</v>
      </c>
      <c r="M301" s="137">
        <f t="shared" si="74"/>
        <v>275799100</v>
      </c>
      <c r="N301" s="137">
        <f>N302</f>
        <v>275799100</v>
      </c>
      <c r="O301" s="74">
        <f>O302</f>
        <v>0</v>
      </c>
      <c r="P301" s="139">
        <f>P302</f>
        <v>0</v>
      </c>
    </row>
    <row r="302" spans="1:1024" ht="37.5">
      <c r="B302" s="116"/>
      <c r="C302" s="38" t="s">
        <v>166</v>
      </c>
      <c r="D302" s="38">
        <v>925</v>
      </c>
      <c r="E302" s="140" t="s">
        <v>56</v>
      </c>
      <c r="F302" s="140" t="s">
        <v>17</v>
      </c>
      <c r="G302" s="79">
        <v>5810000590</v>
      </c>
      <c r="H302" s="84">
        <v>600</v>
      </c>
      <c r="I302" s="137">
        <f t="shared" si="73"/>
        <v>276269200</v>
      </c>
      <c r="J302" s="137">
        <v>248836300</v>
      </c>
      <c r="K302" s="74">
        <v>27432900</v>
      </c>
      <c r="L302" s="138"/>
      <c r="M302" s="137">
        <f t="shared" si="74"/>
        <v>275799100</v>
      </c>
      <c r="N302" s="137">
        <v>275799100</v>
      </c>
      <c r="O302" s="74"/>
      <c r="P302" s="139"/>
    </row>
    <row r="303" spans="1:1024" hidden="1">
      <c r="B303" s="116"/>
      <c r="C303" s="38" t="s">
        <v>165</v>
      </c>
      <c r="D303" s="38">
        <v>925</v>
      </c>
      <c r="E303" s="140" t="s">
        <v>56</v>
      </c>
      <c r="F303" s="140" t="s">
        <v>17</v>
      </c>
      <c r="G303" s="79">
        <v>5810009020</v>
      </c>
      <c r="H303" s="84"/>
      <c r="I303" s="137">
        <f t="shared" si="73"/>
        <v>0</v>
      </c>
      <c r="J303" s="137">
        <f>J304</f>
        <v>0</v>
      </c>
      <c r="K303" s="74">
        <f>K304</f>
        <v>0</v>
      </c>
      <c r="L303" s="138">
        <f>L304</f>
        <v>0</v>
      </c>
      <c r="M303" s="137">
        <f t="shared" si="74"/>
        <v>0</v>
      </c>
      <c r="N303" s="137">
        <f>N304</f>
        <v>0</v>
      </c>
      <c r="O303" s="74">
        <f>O304</f>
        <v>0</v>
      </c>
      <c r="P303" s="139">
        <f>P304</f>
        <v>0</v>
      </c>
    </row>
    <row r="304" spans="1:1024" ht="37.5" hidden="1">
      <c r="B304" s="116"/>
      <c r="C304" s="38" t="s">
        <v>166</v>
      </c>
      <c r="D304" s="38">
        <v>925</v>
      </c>
      <c r="E304" s="140" t="s">
        <v>56</v>
      </c>
      <c r="F304" s="140" t="s">
        <v>17</v>
      </c>
      <c r="G304" s="79">
        <v>5810009020</v>
      </c>
      <c r="H304" s="84">
        <v>600</v>
      </c>
      <c r="I304" s="137">
        <f t="shared" si="73"/>
        <v>0</v>
      </c>
      <c r="J304" s="137"/>
      <c r="K304" s="74"/>
      <c r="L304" s="138"/>
      <c r="M304" s="137">
        <f t="shared" si="74"/>
        <v>0</v>
      </c>
      <c r="N304" s="137"/>
      <c r="O304" s="74"/>
      <c r="P304" s="139"/>
    </row>
    <row r="305" spans="2:16" ht="124.7" customHeight="1">
      <c r="B305" s="116"/>
      <c r="C305" s="38" t="s">
        <v>167</v>
      </c>
      <c r="D305" s="38">
        <v>925</v>
      </c>
      <c r="E305" s="140" t="s">
        <v>56</v>
      </c>
      <c r="F305" s="140" t="s">
        <v>17</v>
      </c>
      <c r="G305" s="79">
        <v>5810060820</v>
      </c>
      <c r="H305" s="84"/>
      <c r="I305" s="137">
        <f t="shared" si="73"/>
        <v>576200</v>
      </c>
      <c r="J305" s="137">
        <f>J306</f>
        <v>605300</v>
      </c>
      <c r="K305" s="74">
        <f>K306</f>
        <v>-29100</v>
      </c>
      <c r="L305" s="138">
        <f>L306</f>
        <v>0</v>
      </c>
      <c r="M305" s="137">
        <f t="shared" si="74"/>
        <v>598500</v>
      </c>
      <c r="N305" s="137">
        <f>N306</f>
        <v>598500</v>
      </c>
      <c r="O305" s="74">
        <f>O306</f>
        <v>0</v>
      </c>
      <c r="P305" s="139">
        <f>P306</f>
        <v>0</v>
      </c>
    </row>
    <row r="306" spans="2:16" ht="37.5">
      <c r="B306" s="116"/>
      <c r="C306" s="38" t="s">
        <v>166</v>
      </c>
      <c r="D306" s="38">
        <v>925</v>
      </c>
      <c r="E306" s="140" t="s">
        <v>56</v>
      </c>
      <c r="F306" s="140" t="s">
        <v>17</v>
      </c>
      <c r="G306" s="79">
        <v>5810060820</v>
      </c>
      <c r="H306" s="84">
        <v>600</v>
      </c>
      <c r="I306" s="137">
        <f t="shared" si="73"/>
        <v>576200</v>
      </c>
      <c r="J306" s="137">
        <v>605300</v>
      </c>
      <c r="K306" s="74">
        <v>-29100</v>
      </c>
      <c r="L306" s="138"/>
      <c r="M306" s="137">
        <f t="shared" si="74"/>
        <v>598500</v>
      </c>
      <c r="N306" s="137">
        <v>598500</v>
      </c>
      <c r="O306" s="74"/>
      <c r="P306" s="139"/>
    </row>
    <row r="307" spans="2:16" ht="93.75">
      <c r="B307" s="116"/>
      <c r="C307" s="38" t="s">
        <v>168</v>
      </c>
      <c r="D307" s="38">
        <v>925</v>
      </c>
      <c r="E307" s="140" t="s">
        <v>56</v>
      </c>
      <c r="F307" s="140" t="s">
        <v>17</v>
      </c>
      <c r="G307" s="79">
        <v>5810060860</v>
      </c>
      <c r="H307" s="84"/>
      <c r="I307" s="137">
        <f t="shared" si="73"/>
        <v>830397500</v>
      </c>
      <c r="J307" s="137">
        <f>J308</f>
        <v>755830100</v>
      </c>
      <c r="K307" s="74">
        <f>K308</f>
        <v>74567400</v>
      </c>
      <c r="L307" s="138">
        <f>L308</f>
        <v>0</v>
      </c>
      <c r="M307" s="137">
        <f t="shared" si="74"/>
        <v>871773300</v>
      </c>
      <c r="N307" s="137">
        <f>N308</f>
        <v>871773300</v>
      </c>
      <c r="O307" s="74">
        <f>O308</f>
        <v>0</v>
      </c>
      <c r="P307" s="139">
        <f>P308</f>
        <v>0</v>
      </c>
    </row>
    <row r="308" spans="2:16" ht="37.5">
      <c r="B308" s="116"/>
      <c r="C308" s="38" t="s">
        <v>166</v>
      </c>
      <c r="D308" s="38">
        <v>925</v>
      </c>
      <c r="E308" s="140" t="s">
        <v>56</v>
      </c>
      <c r="F308" s="140" t="s">
        <v>17</v>
      </c>
      <c r="G308" s="79">
        <v>5810060860</v>
      </c>
      <c r="H308" s="84">
        <v>600</v>
      </c>
      <c r="I308" s="137">
        <f t="shared" si="73"/>
        <v>830397500</v>
      </c>
      <c r="J308" s="137">
        <v>755830100</v>
      </c>
      <c r="K308" s="74">
        <v>74567400</v>
      </c>
      <c r="L308" s="138"/>
      <c r="M308" s="137">
        <f t="shared" si="74"/>
        <v>871773300</v>
      </c>
      <c r="N308" s="137">
        <v>871773300</v>
      </c>
      <c r="O308" s="74"/>
      <c r="P308" s="139"/>
    </row>
    <row r="309" spans="2:16" ht="37.5">
      <c r="B309" s="116"/>
      <c r="C309" s="38" t="s">
        <v>172</v>
      </c>
      <c r="D309" s="38">
        <v>925</v>
      </c>
      <c r="E309" s="140" t="s">
        <v>56</v>
      </c>
      <c r="F309" s="140" t="s">
        <v>17</v>
      </c>
      <c r="G309" s="79">
        <v>5810100000</v>
      </c>
      <c r="H309" s="84"/>
      <c r="I309" s="137">
        <f t="shared" si="73"/>
        <v>16380100</v>
      </c>
      <c r="J309" s="137">
        <f>J310</f>
        <v>12649700</v>
      </c>
      <c r="K309" s="74">
        <f>K310+K312</f>
        <v>3730400</v>
      </c>
      <c r="L309" s="138">
        <f>L310</f>
        <v>0</v>
      </c>
      <c r="M309" s="137">
        <f t="shared" si="74"/>
        <v>16380100</v>
      </c>
      <c r="N309" s="137">
        <f>N310+N312</f>
        <v>16380100</v>
      </c>
      <c r="O309" s="74">
        <f>O310</f>
        <v>0</v>
      </c>
      <c r="P309" s="139">
        <f>P310</f>
        <v>0</v>
      </c>
    </row>
    <row r="310" spans="2:16" ht="37.5">
      <c r="B310" s="116"/>
      <c r="C310" s="38" t="s">
        <v>172</v>
      </c>
      <c r="D310" s="38">
        <v>925</v>
      </c>
      <c r="E310" s="140" t="s">
        <v>56</v>
      </c>
      <c r="F310" s="140" t="s">
        <v>17</v>
      </c>
      <c r="G310" s="79">
        <v>5810100590</v>
      </c>
      <c r="H310" s="84"/>
      <c r="I310" s="137">
        <f t="shared" si="73"/>
        <v>510400</v>
      </c>
      <c r="J310" s="137">
        <f>J311</f>
        <v>12649700</v>
      </c>
      <c r="K310" s="74">
        <f>K311</f>
        <v>-12139300</v>
      </c>
      <c r="L310" s="138">
        <f>L311</f>
        <v>0</v>
      </c>
      <c r="M310" s="137">
        <f t="shared" si="74"/>
        <v>510400</v>
      </c>
      <c r="N310" s="137">
        <f>N311</f>
        <v>510400</v>
      </c>
      <c r="O310" s="74">
        <f>O311</f>
        <v>0</v>
      </c>
      <c r="P310" s="139">
        <f>P311</f>
        <v>0</v>
      </c>
    </row>
    <row r="311" spans="2:16" ht="37.5">
      <c r="B311" s="116"/>
      <c r="C311" s="38" t="s">
        <v>166</v>
      </c>
      <c r="D311" s="38">
        <v>925</v>
      </c>
      <c r="E311" s="140" t="s">
        <v>56</v>
      </c>
      <c r="F311" s="140" t="s">
        <v>17</v>
      </c>
      <c r="G311" s="79">
        <v>5810100590</v>
      </c>
      <c r="H311" s="84">
        <v>600</v>
      </c>
      <c r="I311" s="137">
        <f t="shared" si="73"/>
        <v>510400</v>
      </c>
      <c r="J311" s="137">
        <v>12649700</v>
      </c>
      <c r="K311" s="74">
        <v>-12139300</v>
      </c>
      <c r="L311" s="138"/>
      <c r="M311" s="137">
        <f t="shared" si="74"/>
        <v>510400</v>
      </c>
      <c r="N311" s="137">
        <v>510400</v>
      </c>
      <c r="O311" s="74"/>
      <c r="P311" s="139"/>
    </row>
    <row r="312" spans="2:16" ht="93.75">
      <c r="B312" s="116"/>
      <c r="C312" s="38" t="s">
        <v>173</v>
      </c>
      <c r="D312" s="38">
        <v>925</v>
      </c>
      <c r="E312" s="140" t="s">
        <v>56</v>
      </c>
      <c r="F312" s="140" t="s">
        <v>17</v>
      </c>
      <c r="G312" s="79">
        <v>5810100591</v>
      </c>
      <c r="H312" s="84"/>
      <c r="I312" s="137">
        <f t="shared" si="73"/>
        <v>15869700</v>
      </c>
      <c r="J312" s="137"/>
      <c r="K312" s="74">
        <f>K313</f>
        <v>15869700</v>
      </c>
      <c r="L312" s="138"/>
      <c r="M312" s="137">
        <f t="shared" si="74"/>
        <v>15869700</v>
      </c>
      <c r="N312" s="137">
        <f>N313</f>
        <v>15869700</v>
      </c>
      <c r="O312" s="74"/>
      <c r="P312" s="139"/>
    </row>
    <row r="313" spans="2:16" ht="37.5">
      <c r="B313" s="116"/>
      <c r="C313" s="38" t="s">
        <v>166</v>
      </c>
      <c r="D313" s="38">
        <v>925</v>
      </c>
      <c r="E313" s="140" t="s">
        <v>56</v>
      </c>
      <c r="F313" s="140" t="s">
        <v>17</v>
      </c>
      <c r="G313" s="79">
        <v>5810100591</v>
      </c>
      <c r="H313" s="84">
        <v>600</v>
      </c>
      <c r="I313" s="137">
        <f t="shared" si="73"/>
        <v>15869700</v>
      </c>
      <c r="J313" s="137"/>
      <c r="K313" s="74">
        <v>15869700</v>
      </c>
      <c r="L313" s="138"/>
      <c r="M313" s="137">
        <f t="shared" si="74"/>
        <v>15869700</v>
      </c>
      <c r="N313" s="137">
        <v>15869700</v>
      </c>
      <c r="O313" s="74"/>
      <c r="P313" s="139"/>
    </row>
    <row r="314" spans="2:16" ht="37.5" hidden="1">
      <c r="B314" s="116"/>
      <c r="C314" s="38" t="s">
        <v>292</v>
      </c>
      <c r="D314" s="38">
        <v>925</v>
      </c>
      <c r="E314" s="140" t="s">
        <v>56</v>
      </c>
      <c r="F314" s="140" t="s">
        <v>17</v>
      </c>
      <c r="G314" s="79">
        <v>9900000000</v>
      </c>
      <c r="H314" s="84"/>
      <c r="I314" s="137">
        <f t="shared" si="73"/>
        <v>0</v>
      </c>
      <c r="J314" s="137">
        <f t="shared" ref="J314:L315" si="87">J315</f>
        <v>500000</v>
      </c>
      <c r="K314" s="74">
        <f t="shared" si="87"/>
        <v>-500000</v>
      </c>
      <c r="L314" s="138">
        <f t="shared" si="87"/>
        <v>0</v>
      </c>
      <c r="M314" s="137">
        <f t="shared" si="74"/>
        <v>0</v>
      </c>
      <c r="N314" s="137">
        <f t="shared" ref="N314:P315" si="88">N315</f>
        <v>0</v>
      </c>
      <c r="O314" s="74">
        <f t="shared" si="88"/>
        <v>0</v>
      </c>
      <c r="P314" s="139">
        <f t="shared" si="88"/>
        <v>0</v>
      </c>
    </row>
    <row r="315" spans="2:16" hidden="1">
      <c r="B315" s="116"/>
      <c r="C315" s="38" t="s">
        <v>296</v>
      </c>
      <c r="D315" s="38">
        <v>925</v>
      </c>
      <c r="E315" s="140" t="s">
        <v>56</v>
      </c>
      <c r="F315" s="140" t="s">
        <v>17</v>
      </c>
      <c r="G315" s="79">
        <v>9900010910</v>
      </c>
      <c r="H315" s="84"/>
      <c r="I315" s="137">
        <f t="shared" si="73"/>
        <v>0</v>
      </c>
      <c r="J315" s="137">
        <f t="shared" si="87"/>
        <v>500000</v>
      </c>
      <c r="K315" s="74">
        <f t="shared" si="87"/>
        <v>-500000</v>
      </c>
      <c r="L315" s="138">
        <f t="shared" si="87"/>
        <v>0</v>
      </c>
      <c r="M315" s="137">
        <f t="shared" si="74"/>
        <v>0</v>
      </c>
      <c r="N315" s="137">
        <f t="shared" si="88"/>
        <v>0</v>
      </c>
      <c r="O315" s="74">
        <f t="shared" si="88"/>
        <v>0</v>
      </c>
      <c r="P315" s="139">
        <f t="shared" si="88"/>
        <v>0</v>
      </c>
    </row>
    <row r="316" spans="2:16" hidden="1">
      <c r="B316" s="116"/>
      <c r="C316" s="38" t="s">
        <v>106</v>
      </c>
      <c r="D316" s="38">
        <v>925</v>
      </c>
      <c r="E316" s="140" t="s">
        <v>56</v>
      </c>
      <c r="F316" s="140" t="s">
        <v>17</v>
      </c>
      <c r="G316" s="79">
        <v>9900010910</v>
      </c>
      <c r="H316" s="84">
        <v>800</v>
      </c>
      <c r="I316" s="137">
        <f t="shared" si="73"/>
        <v>0</v>
      </c>
      <c r="J316" s="137">
        <v>500000</v>
      </c>
      <c r="K316" s="74">
        <v>-500000</v>
      </c>
      <c r="L316" s="138"/>
      <c r="M316" s="137">
        <f t="shared" si="74"/>
        <v>0</v>
      </c>
      <c r="N316" s="137"/>
      <c r="O316" s="74"/>
      <c r="P316" s="139"/>
    </row>
    <row r="317" spans="2:16">
      <c r="B317" s="116"/>
      <c r="C317" s="38" t="s">
        <v>58</v>
      </c>
      <c r="D317" s="38">
        <v>925</v>
      </c>
      <c r="E317" s="140" t="s">
        <v>56</v>
      </c>
      <c r="F317" s="140" t="s">
        <v>19</v>
      </c>
      <c r="G317" s="79"/>
      <c r="H317" s="84"/>
      <c r="I317" s="137">
        <f t="shared" si="73"/>
        <v>1971368100</v>
      </c>
      <c r="J317" s="137">
        <f>J318+J360</f>
        <v>1875715300</v>
      </c>
      <c r="K317" s="137">
        <f>K318+K360</f>
        <v>95652800</v>
      </c>
      <c r="L317" s="138">
        <f>L318+L360</f>
        <v>0</v>
      </c>
      <c r="M317" s="137">
        <f t="shared" si="74"/>
        <v>1861458900</v>
      </c>
      <c r="N317" s="137">
        <f>N318+N360</f>
        <v>1861458900</v>
      </c>
      <c r="O317" s="74">
        <f>O318+O360</f>
        <v>0</v>
      </c>
      <c r="P317" s="74">
        <f>P318+P360</f>
        <v>0</v>
      </c>
    </row>
    <row r="318" spans="2:16">
      <c r="B318" s="116"/>
      <c r="C318" s="38" t="s">
        <v>162</v>
      </c>
      <c r="D318" s="38">
        <v>925</v>
      </c>
      <c r="E318" s="140" t="s">
        <v>56</v>
      </c>
      <c r="F318" s="140" t="s">
        <v>19</v>
      </c>
      <c r="G318" s="79">
        <v>5800000000</v>
      </c>
      <c r="H318" s="84"/>
      <c r="I318" s="137">
        <f t="shared" si="73"/>
        <v>1971368100</v>
      </c>
      <c r="J318" s="137">
        <f>J319</f>
        <v>1875215300</v>
      </c>
      <c r="K318" s="74">
        <f>K319</f>
        <v>96152800</v>
      </c>
      <c r="L318" s="138">
        <f>L319</f>
        <v>0</v>
      </c>
      <c r="M318" s="137">
        <f t="shared" si="74"/>
        <v>1861458900</v>
      </c>
      <c r="N318" s="137">
        <f>N319</f>
        <v>1861458900</v>
      </c>
      <c r="O318" s="74">
        <f>O319</f>
        <v>0</v>
      </c>
      <c r="P318" s="139">
        <f>P319</f>
        <v>0</v>
      </c>
    </row>
    <row r="319" spans="2:16">
      <c r="B319" s="116"/>
      <c r="C319" s="38" t="s">
        <v>163</v>
      </c>
      <c r="D319" s="38">
        <v>925</v>
      </c>
      <c r="E319" s="140" t="s">
        <v>56</v>
      </c>
      <c r="F319" s="140" t="s">
        <v>19</v>
      </c>
      <c r="G319" s="79">
        <v>5810000000</v>
      </c>
      <c r="H319" s="84"/>
      <c r="I319" s="137">
        <f t="shared" si="73"/>
        <v>1971368100</v>
      </c>
      <c r="J319" s="137">
        <f>J324+J326+J328+J330+J320+J334+J332+J322+J355</f>
        <v>1875215300</v>
      </c>
      <c r="K319" s="74">
        <f>K324+K326+K328+K330+K320+K334+K332+K322</f>
        <v>96152800</v>
      </c>
      <c r="L319" s="138">
        <f>L324+L326+L328+L330+L320+L334+L332+L322+L355</f>
        <v>0</v>
      </c>
      <c r="M319" s="137">
        <f t="shared" si="74"/>
        <v>1861458900</v>
      </c>
      <c r="N319" s="137">
        <f>N324+N326+N328+N330+N320+N334+N332+N322</f>
        <v>1861458900</v>
      </c>
      <c r="O319" s="74">
        <f>O324+O326+O328+O330+O320+O334+O332+O322</f>
        <v>0</v>
      </c>
      <c r="P319" s="139">
        <f>P324+P326+P328+P330+P320+P334+P332+P322</f>
        <v>0</v>
      </c>
    </row>
    <row r="320" spans="2:16" ht="37.5">
      <c r="B320" s="116"/>
      <c r="C320" s="38" t="s">
        <v>130</v>
      </c>
      <c r="D320" s="38">
        <v>925</v>
      </c>
      <c r="E320" s="140" t="s">
        <v>56</v>
      </c>
      <c r="F320" s="140" t="s">
        <v>19</v>
      </c>
      <c r="G320" s="79">
        <v>5810000590</v>
      </c>
      <c r="H320" s="84"/>
      <c r="I320" s="137">
        <f t="shared" si="73"/>
        <v>209523700</v>
      </c>
      <c r="J320" s="137">
        <f>J321</f>
        <v>188308000</v>
      </c>
      <c r="K320" s="74">
        <f>K321</f>
        <v>21215700</v>
      </c>
      <c r="L320" s="138">
        <f>L321</f>
        <v>0</v>
      </c>
      <c r="M320" s="137">
        <f t="shared" si="74"/>
        <v>224021800</v>
      </c>
      <c r="N320" s="137">
        <f>N321</f>
        <v>224021800</v>
      </c>
      <c r="O320" s="74">
        <f>O321</f>
        <v>0</v>
      </c>
      <c r="P320" s="139">
        <f>P321</f>
        <v>0</v>
      </c>
    </row>
    <row r="321" spans="2:16" ht="37.5">
      <c r="B321" s="116"/>
      <c r="C321" s="38" t="s">
        <v>166</v>
      </c>
      <c r="D321" s="38">
        <v>925</v>
      </c>
      <c r="E321" s="140" t="s">
        <v>56</v>
      </c>
      <c r="F321" s="140" t="s">
        <v>19</v>
      </c>
      <c r="G321" s="79">
        <v>5810000590</v>
      </c>
      <c r="H321" s="84">
        <v>600</v>
      </c>
      <c r="I321" s="137">
        <f t="shared" si="73"/>
        <v>209523700</v>
      </c>
      <c r="J321" s="137">
        <v>188308000</v>
      </c>
      <c r="K321" s="74">
        <v>21215700</v>
      </c>
      <c r="L321" s="138"/>
      <c r="M321" s="137">
        <f t="shared" si="74"/>
        <v>224021800</v>
      </c>
      <c r="N321" s="137">
        <v>224021800</v>
      </c>
      <c r="O321" s="74"/>
      <c r="P321" s="139"/>
    </row>
    <row r="322" spans="2:16" hidden="1">
      <c r="B322" s="116"/>
      <c r="C322" s="38" t="s">
        <v>165</v>
      </c>
      <c r="D322" s="38">
        <v>925</v>
      </c>
      <c r="E322" s="140" t="s">
        <v>56</v>
      </c>
      <c r="F322" s="140" t="s">
        <v>19</v>
      </c>
      <c r="G322" s="79">
        <v>5810009020</v>
      </c>
      <c r="H322" s="84"/>
      <c r="I322" s="137">
        <f t="shared" si="73"/>
        <v>0</v>
      </c>
      <c r="J322" s="137">
        <f>J323</f>
        <v>0</v>
      </c>
      <c r="K322" s="74">
        <f>K323</f>
        <v>0</v>
      </c>
      <c r="L322" s="138">
        <f>L323</f>
        <v>0</v>
      </c>
      <c r="M322" s="137">
        <f t="shared" si="74"/>
        <v>0</v>
      </c>
      <c r="N322" s="137">
        <f>N323</f>
        <v>0</v>
      </c>
      <c r="O322" s="74">
        <f>O323</f>
        <v>0</v>
      </c>
      <c r="P322" s="139">
        <f>P323</f>
        <v>0</v>
      </c>
    </row>
    <row r="323" spans="2:16" ht="37.5" hidden="1">
      <c r="B323" s="116"/>
      <c r="C323" s="38" t="s">
        <v>166</v>
      </c>
      <c r="D323" s="38">
        <v>925</v>
      </c>
      <c r="E323" s="140" t="s">
        <v>56</v>
      </c>
      <c r="F323" s="140" t="s">
        <v>19</v>
      </c>
      <c r="G323" s="79">
        <v>5810009020</v>
      </c>
      <c r="H323" s="84">
        <v>600</v>
      </c>
      <c r="I323" s="137">
        <f t="shared" si="73"/>
        <v>0</v>
      </c>
      <c r="J323" s="137"/>
      <c r="K323" s="74"/>
      <c r="L323" s="138"/>
      <c r="M323" s="137">
        <f t="shared" si="74"/>
        <v>0</v>
      </c>
      <c r="N323" s="137"/>
      <c r="O323" s="74"/>
      <c r="P323" s="139"/>
    </row>
    <row r="324" spans="2:16" ht="150">
      <c r="B324" s="116"/>
      <c r="C324" s="38" t="s">
        <v>167</v>
      </c>
      <c r="D324" s="38">
        <v>925</v>
      </c>
      <c r="E324" s="140" t="s">
        <v>56</v>
      </c>
      <c r="F324" s="140" t="s">
        <v>19</v>
      </c>
      <c r="G324" s="79">
        <v>5810060820</v>
      </c>
      <c r="H324" s="84"/>
      <c r="I324" s="137">
        <f t="shared" si="73"/>
        <v>2100200</v>
      </c>
      <c r="J324" s="137">
        <f>J325</f>
        <v>2195600</v>
      </c>
      <c r="K324" s="74">
        <f>K325</f>
        <v>-95400</v>
      </c>
      <c r="L324" s="138">
        <f>L325</f>
        <v>0</v>
      </c>
      <c r="M324" s="137">
        <f t="shared" si="74"/>
        <v>2183800</v>
      </c>
      <c r="N324" s="137">
        <f>N325</f>
        <v>2183800</v>
      </c>
      <c r="O324" s="74">
        <f>O325</f>
        <v>0</v>
      </c>
      <c r="P324" s="139">
        <f>P325</f>
        <v>0</v>
      </c>
    </row>
    <row r="325" spans="2:16" ht="37.5">
      <c r="B325" s="116"/>
      <c r="C325" s="38" t="s">
        <v>166</v>
      </c>
      <c r="D325" s="38">
        <v>925</v>
      </c>
      <c r="E325" s="140" t="s">
        <v>56</v>
      </c>
      <c r="F325" s="140" t="s">
        <v>19</v>
      </c>
      <c r="G325" s="79">
        <v>5810060820</v>
      </c>
      <c r="H325" s="84">
        <v>600</v>
      </c>
      <c r="I325" s="137">
        <f t="shared" si="73"/>
        <v>2100200</v>
      </c>
      <c r="J325" s="137">
        <v>2195600</v>
      </c>
      <c r="K325" s="74">
        <v>-95400</v>
      </c>
      <c r="L325" s="138"/>
      <c r="M325" s="137">
        <f t="shared" si="74"/>
        <v>2183800</v>
      </c>
      <c r="N325" s="137">
        <v>2183800</v>
      </c>
      <c r="O325" s="74"/>
      <c r="P325" s="139"/>
    </row>
    <row r="326" spans="2:16" ht="93.75">
      <c r="B326" s="116"/>
      <c r="C326" s="38" t="s">
        <v>168</v>
      </c>
      <c r="D326" s="38">
        <v>925</v>
      </c>
      <c r="E326" s="140" t="s">
        <v>56</v>
      </c>
      <c r="F326" s="140" t="s">
        <v>19</v>
      </c>
      <c r="G326" s="79">
        <v>5810060860</v>
      </c>
      <c r="H326" s="84"/>
      <c r="I326" s="137">
        <f t="shared" si="73"/>
        <v>1389042500</v>
      </c>
      <c r="J326" s="137">
        <f>J327</f>
        <v>1330917300</v>
      </c>
      <c r="K326" s="74">
        <f>K327</f>
        <v>58125200</v>
      </c>
      <c r="L326" s="138">
        <f>L327</f>
        <v>0</v>
      </c>
      <c r="M326" s="137">
        <f t="shared" si="74"/>
        <v>1477578100</v>
      </c>
      <c r="N326" s="137">
        <f>N327</f>
        <v>1477578100</v>
      </c>
      <c r="O326" s="74">
        <f>O327</f>
        <v>0</v>
      </c>
      <c r="P326" s="139">
        <f>P327</f>
        <v>0</v>
      </c>
    </row>
    <row r="327" spans="2:16" ht="37.5">
      <c r="B327" s="116"/>
      <c r="C327" s="38" t="s">
        <v>166</v>
      </c>
      <c r="D327" s="38">
        <v>925</v>
      </c>
      <c r="E327" s="140" t="s">
        <v>56</v>
      </c>
      <c r="F327" s="140" t="s">
        <v>19</v>
      </c>
      <c r="G327" s="79">
        <v>5810060860</v>
      </c>
      <c r="H327" s="84">
        <v>600</v>
      </c>
      <c r="I327" s="137">
        <f t="shared" si="73"/>
        <v>1389042500</v>
      </c>
      <c r="J327" s="137">
        <v>1330917300</v>
      </c>
      <c r="K327" s="74">
        <v>58125200</v>
      </c>
      <c r="L327" s="138"/>
      <c r="M327" s="137">
        <f t="shared" si="74"/>
        <v>1477578100</v>
      </c>
      <c r="N327" s="137">
        <v>1477578100</v>
      </c>
      <c r="O327" s="74"/>
      <c r="P327" s="139"/>
    </row>
    <row r="328" spans="2:16" ht="150.4" customHeight="1">
      <c r="B328" s="116"/>
      <c r="C328" s="38" t="s">
        <v>169</v>
      </c>
      <c r="D328" s="38">
        <v>925</v>
      </c>
      <c r="E328" s="140" t="s">
        <v>56</v>
      </c>
      <c r="F328" s="140" t="s">
        <v>19</v>
      </c>
      <c r="G328" s="79">
        <v>5810062370</v>
      </c>
      <c r="H328" s="84"/>
      <c r="I328" s="137">
        <f t="shared" ref="I328:I391" si="89">SUM(J328:L328)</f>
        <v>63745600</v>
      </c>
      <c r="J328" s="137">
        <f>J329</f>
        <v>56643300</v>
      </c>
      <c r="K328" s="74">
        <f>K329</f>
        <v>7102300</v>
      </c>
      <c r="L328" s="138">
        <f>L329</f>
        <v>0</v>
      </c>
      <c r="M328" s="137">
        <f t="shared" ref="M328:M391" si="90">SUM(N328:P328)</f>
        <v>64709700</v>
      </c>
      <c r="N328" s="137">
        <f>N329</f>
        <v>64709700</v>
      </c>
      <c r="O328" s="74">
        <f>O329</f>
        <v>0</v>
      </c>
      <c r="P328" s="139">
        <f>P329</f>
        <v>0</v>
      </c>
    </row>
    <row r="329" spans="2:16" ht="37.5">
      <c r="B329" s="116"/>
      <c r="C329" s="38" t="s">
        <v>166</v>
      </c>
      <c r="D329" s="38">
        <v>925</v>
      </c>
      <c r="E329" s="140" t="s">
        <v>56</v>
      </c>
      <c r="F329" s="140" t="s">
        <v>19</v>
      </c>
      <c r="G329" s="79">
        <v>5810062370</v>
      </c>
      <c r="H329" s="84">
        <v>600</v>
      </c>
      <c r="I329" s="137">
        <f t="shared" si="89"/>
        <v>63745600</v>
      </c>
      <c r="J329" s="137">
        <v>56643300</v>
      </c>
      <c r="K329" s="74">
        <v>7102300</v>
      </c>
      <c r="L329" s="138"/>
      <c r="M329" s="137">
        <f t="shared" si="90"/>
        <v>64709700</v>
      </c>
      <c r="N329" s="137">
        <v>64709700</v>
      </c>
      <c r="O329" s="74"/>
      <c r="P329" s="139"/>
    </row>
    <row r="330" spans="2:16" ht="206.25">
      <c r="B330" s="116"/>
      <c r="C330" s="38" t="s">
        <v>170</v>
      </c>
      <c r="D330" s="38">
        <v>925</v>
      </c>
      <c r="E330" s="140" t="s">
        <v>56</v>
      </c>
      <c r="F330" s="140" t="s">
        <v>19</v>
      </c>
      <c r="G330" s="79">
        <v>5810062500</v>
      </c>
      <c r="H330" s="84"/>
      <c r="I330" s="137">
        <f t="shared" si="89"/>
        <v>9284800</v>
      </c>
      <c r="J330" s="137">
        <f>J331</f>
        <v>8990800</v>
      </c>
      <c r="K330" s="74">
        <f>K331</f>
        <v>294000</v>
      </c>
      <c r="L330" s="138">
        <f>L331</f>
        <v>0</v>
      </c>
      <c r="M330" s="137">
        <f t="shared" si="90"/>
        <v>9506700</v>
      </c>
      <c r="N330" s="137">
        <f>N331</f>
        <v>9506700</v>
      </c>
      <c r="O330" s="74">
        <f>O331</f>
        <v>0</v>
      </c>
      <c r="P330" s="139">
        <f>P331</f>
        <v>0</v>
      </c>
    </row>
    <row r="331" spans="2:16" ht="37.5">
      <c r="B331" s="116"/>
      <c r="C331" s="38" t="s">
        <v>166</v>
      </c>
      <c r="D331" s="38">
        <v>925</v>
      </c>
      <c r="E331" s="140" t="s">
        <v>56</v>
      </c>
      <c r="F331" s="140" t="s">
        <v>19</v>
      </c>
      <c r="G331" s="79">
        <v>5810062500</v>
      </c>
      <c r="H331" s="84">
        <v>600</v>
      </c>
      <c r="I331" s="137">
        <f t="shared" si="89"/>
        <v>9284800</v>
      </c>
      <c r="J331" s="137">
        <v>8990800</v>
      </c>
      <c r="K331" s="74">
        <v>294000</v>
      </c>
      <c r="L331" s="138"/>
      <c r="M331" s="137">
        <f t="shared" si="90"/>
        <v>9506700</v>
      </c>
      <c r="N331" s="137">
        <v>9506700</v>
      </c>
      <c r="O331" s="74"/>
      <c r="P331" s="139"/>
    </row>
    <row r="332" spans="2:16" ht="131.25">
      <c r="B332" s="116"/>
      <c r="C332" s="38" t="s">
        <v>171</v>
      </c>
      <c r="D332" s="38">
        <v>925</v>
      </c>
      <c r="E332" s="140" t="s">
        <v>56</v>
      </c>
      <c r="F332" s="140" t="s">
        <v>19</v>
      </c>
      <c r="G332" s="79">
        <v>5810063540</v>
      </c>
      <c r="H332" s="84"/>
      <c r="I332" s="137">
        <f t="shared" si="89"/>
        <v>2961000</v>
      </c>
      <c r="J332" s="137">
        <f>J333</f>
        <v>2497100</v>
      </c>
      <c r="K332" s="74">
        <f>K333</f>
        <v>463900</v>
      </c>
      <c r="L332" s="138">
        <f>L333</f>
        <v>0</v>
      </c>
      <c r="M332" s="137">
        <f t="shared" si="90"/>
        <v>2974100</v>
      </c>
      <c r="N332" s="137">
        <f>N333</f>
        <v>2974100</v>
      </c>
      <c r="O332" s="74">
        <f>O333</f>
        <v>0</v>
      </c>
      <c r="P332" s="139">
        <f>P333</f>
        <v>0</v>
      </c>
    </row>
    <row r="333" spans="2:16" ht="37.5">
      <c r="B333" s="116"/>
      <c r="C333" s="38" t="s">
        <v>166</v>
      </c>
      <c r="D333" s="38">
        <v>925</v>
      </c>
      <c r="E333" s="140" t="s">
        <v>56</v>
      </c>
      <c r="F333" s="140" t="s">
        <v>19</v>
      </c>
      <c r="G333" s="79">
        <v>5810063540</v>
      </c>
      <c r="H333" s="84">
        <v>600</v>
      </c>
      <c r="I333" s="137">
        <f t="shared" si="89"/>
        <v>2961000</v>
      </c>
      <c r="J333" s="137">
        <v>2497100</v>
      </c>
      <c r="K333" s="74">
        <v>463900</v>
      </c>
      <c r="L333" s="138"/>
      <c r="M333" s="137">
        <f t="shared" si="90"/>
        <v>2974100</v>
      </c>
      <c r="N333" s="137">
        <v>2974100</v>
      </c>
      <c r="O333" s="74"/>
      <c r="P333" s="139"/>
    </row>
    <row r="334" spans="2:16" ht="37.5">
      <c r="B334" s="116"/>
      <c r="C334" s="38" t="s">
        <v>172</v>
      </c>
      <c r="D334" s="38">
        <v>925</v>
      </c>
      <c r="E334" s="140" t="s">
        <v>56</v>
      </c>
      <c r="F334" s="140" t="s">
        <v>19</v>
      </c>
      <c r="G334" s="79">
        <v>5810100000</v>
      </c>
      <c r="H334" s="84"/>
      <c r="I334" s="137">
        <f t="shared" si="89"/>
        <v>187076500</v>
      </c>
      <c r="J334" s="137">
        <f>J345+J335+J349+J347</f>
        <v>178029400</v>
      </c>
      <c r="K334" s="137">
        <f>K346+K335+K349+K338+K340+K342+K344+K348+K351+K354</f>
        <v>9047100</v>
      </c>
      <c r="L334" s="138">
        <f>L345+L335+L349+L347</f>
        <v>0</v>
      </c>
      <c r="M334" s="137">
        <f t="shared" si="90"/>
        <v>80484700</v>
      </c>
      <c r="N334" s="137">
        <f>N346+N335+N349+N338+N340+N342+N344+N348+N351+N353</f>
        <v>80484700</v>
      </c>
      <c r="O334" s="74">
        <f>O345+O335+O349</f>
        <v>0</v>
      </c>
      <c r="P334" s="139">
        <f>P345+P335+P349</f>
        <v>0</v>
      </c>
    </row>
    <row r="335" spans="2:16" ht="37.5">
      <c r="B335" s="116"/>
      <c r="C335" s="38" t="s">
        <v>172</v>
      </c>
      <c r="D335" s="38">
        <v>925</v>
      </c>
      <c r="E335" s="140" t="s">
        <v>56</v>
      </c>
      <c r="F335" s="140" t="s">
        <v>19</v>
      </c>
      <c r="G335" s="79">
        <v>5810100590</v>
      </c>
      <c r="H335" s="84"/>
      <c r="I335" s="137">
        <f t="shared" si="89"/>
        <v>10902700</v>
      </c>
      <c r="J335" s="137">
        <f>J336</f>
        <v>52566100</v>
      </c>
      <c r="K335" s="74">
        <f>K336</f>
        <v>-41663400</v>
      </c>
      <c r="L335" s="138">
        <f>L336</f>
        <v>0</v>
      </c>
      <c r="M335" s="137">
        <f t="shared" si="90"/>
        <v>10902700</v>
      </c>
      <c r="N335" s="137">
        <f>N336</f>
        <v>10902700</v>
      </c>
      <c r="O335" s="74">
        <f>O336</f>
        <v>0</v>
      </c>
      <c r="P335" s="139">
        <f>P336</f>
        <v>0</v>
      </c>
    </row>
    <row r="336" spans="2:16" ht="37.5">
      <c r="B336" s="116"/>
      <c r="C336" s="38" t="s">
        <v>166</v>
      </c>
      <c r="D336" s="38">
        <v>925</v>
      </c>
      <c r="E336" s="140" t="s">
        <v>56</v>
      </c>
      <c r="F336" s="140" t="s">
        <v>19</v>
      </c>
      <c r="G336" s="79">
        <v>5810100590</v>
      </c>
      <c r="H336" s="84">
        <v>600</v>
      </c>
      <c r="I336" s="137">
        <f t="shared" si="89"/>
        <v>10902700</v>
      </c>
      <c r="J336" s="137">
        <v>52566100</v>
      </c>
      <c r="K336" s="74">
        <v>-41663400</v>
      </c>
      <c r="L336" s="138"/>
      <c r="M336" s="137">
        <f t="shared" si="90"/>
        <v>10902700</v>
      </c>
      <c r="N336" s="137">
        <v>10902700</v>
      </c>
      <c r="O336" s="74"/>
      <c r="P336" s="139"/>
    </row>
    <row r="337" spans="2:16" ht="93.75">
      <c r="B337" s="116"/>
      <c r="C337" s="38" t="s">
        <v>173</v>
      </c>
      <c r="D337" s="38">
        <v>925</v>
      </c>
      <c r="E337" s="140" t="s">
        <v>56</v>
      </c>
      <c r="F337" s="140" t="s">
        <v>19</v>
      </c>
      <c r="G337" s="79">
        <v>5810100591</v>
      </c>
      <c r="H337" s="84"/>
      <c r="I337" s="137">
        <f t="shared" si="89"/>
        <v>10098000</v>
      </c>
      <c r="J337" s="137"/>
      <c r="K337" s="74">
        <f>K338</f>
        <v>10098000</v>
      </c>
      <c r="L337" s="138"/>
      <c r="M337" s="137">
        <f t="shared" si="90"/>
        <v>10098000</v>
      </c>
      <c r="N337" s="137">
        <f>N338</f>
        <v>10098000</v>
      </c>
      <c r="O337" s="74"/>
      <c r="P337" s="139"/>
    </row>
    <row r="338" spans="2:16" ht="37.5">
      <c r="B338" s="116"/>
      <c r="C338" s="38" t="s">
        <v>166</v>
      </c>
      <c r="D338" s="38">
        <v>925</v>
      </c>
      <c r="E338" s="140" t="s">
        <v>56</v>
      </c>
      <c r="F338" s="140" t="s">
        <v>19</v>
      </c>
      <c r="G338" s="79">
        <v>5810100591</v>
      </c>
      <c r="H338" s="84">
        <v>600</v>
      </c>
      <c r="I338" s="137">
        <f t="shared" si="89"/>
        <v>10098000</v>
      </c>
      <c r="J338" s="137"/>
      <c r="K338" s="74">
        <v>10098000</v>
      </c>
      <c r="L338" s="138"/>
      <c r="M338" s="137">
        <f t="shared" si="90"/>
        <v>10098000</v>
      </c>
      <c r="N338" s="137">
        <v>10098000</v>
      </c>
      <c r="O338" s="74"/>
      <c r="P338" s="139"/>
    </row>
    <row r="339" spans="2:16" ht="56.25">
      <c r="B339" s="116"/>
      <c r="C339" s="38" t="s">
        <v>174</v>
      </c>
      <c r="D339" s="38">
        <v>925</v>
      </c>
      <c r="E339" s="140" t="s">
        <v>56</v>
      </c>
      <c r="F339" s="140" t="s">
        <v>19</v>
      </c>
      <c r="G339" s="79">
        <v>5810100592</v>
      </c>
      <c r="H339" s="84"/>
      <c r="I339" s="137">
        <f t="shared" si="89"/>
        <v>16819300</v>
      </c>
      <c r="J339" s="137"/>
      <c r="K339" s="74">
        <f>K340</f>
        <v>16819300</v>
      </c>
      <c r="L339" s="138"/>
      <c r="M339" s="137">
        <f t="shared" si="90"/>
        <v>16819300</v>
      </c>
      <c r="N339" s="137">
        <f>N340</f>
        <v>16819300</v>
      </c>
      <c r="O339" s="74"/>
      <c r="P339" s="139"/>
    </row>
    <row r="340" spans="2:16" ht="37.5">
      <c r="B340" s="116"/>
      <c r="C340" s="38" t="s">
        <v>166</v>
      </c>
      <c r="D340" s="38">
        <v>925</v>
      </c>
      <c r="E340" s="140" t="s">
        <v>56</v>
      </c>
      <c r="F340" s="140" t="s">
        <v>19</v>
      </c>
      <c r="G340" s="79">
        <v>5810100592</v>
      </c>
      <c r="H340" s="84">
        <v>600</v>
      </c>
      <c r="I340" s="137">
        <f t="shared" si="89"/>
        <v>16819300</v>
      </c>
      <c r="J340" s="137"/>
      <c r="K340" s="74">
        <v>16819300</v>
      </c>
      <c r="L340" s="138"/>
      <c r="M340" s="137">
        <f t="shared" si="90"/>
        <v>16819300</v>
      </c>
      <c r="N340" s="137">
        <v>16819300</v>
      </c>
      <c r="O340" s="74"/>
      <c r="P340" s="139"/>
    </row>
    <row r="341" spans="2:16" ht="56.25">
      <c r="B341" s="116"/>
      <c r="C341" s="38" t="s">
        <v>175</v>
      </c>
      <c r="D341" s="38">
        <v>925</v>
      </c>
      <c r="E341" s="140" t="s">
        <v>56</v>
      </c>
      <c r="F341" s="140" t="s">
        <v>19</v>
      </c>
      <c r="G341" s="79">
        <v>5810100593</v>
      </c>
      <c r="H341" s="84"/>
      <c r="I341" s="137">
        <f t="shared" si="89"/>
        <v>10300</v>
      </c>
      <c r="J341" s="137"/>
      <c r="K341" s="74">
        <f>K342</f>
        <v>10300</v>
      </c>
      <c r="L341" s="138"/>
      <c r="M341" s="137">
        <f t="shared" si="90"/>
        <v>10300</v>
      </c>
      <c r="N341" s="137">
        <f>N342</f>
        <v>10300</v>
      </c>
      <c r="O341" s="74"/>
      <c r="P341" s="139"/>
    </row>
    <row r="342" spans="2:16" ht="37.5">
      <c r="B342" s="116"/>
      <c r="C342" s="38" t="s">
        <v>166</v>
      </c>
      <c r="D342" s="38">
        <v>925</v>
      </c>
      <c r="E342" s="140" t="s">
        <v>56</v>
      </c>
      <c r="F342" s="140" t="s">
        <v>19</v>
      </c>
      <c r="G342" s="79">
        <v>5810100593</v>
      </c>
      <c r="H342" s="84">
        <v>600</v>
      </c>
      <c r="I342" s="137">
        <f t="shared" si="89"/>
        <v>10300</v>
      </c>
      <c r="J342" s="137"/>
      <c r="K342" s="74">
        <v>10300</v>
      </c>
      <c r="L342" s="138"/>
      <c r="M342" s="137">
        <f t="shared" si="90"/>
        <v>10300</v>
      </c>
      <c r="N342" s="137">
        <v>10300</v>
      </c>
      <c r="O342" s="74"/>
      <c r="P342" s="139"/>
    </row>
    <row r="343" spans="2:16" ht="131.25">
      <c r="B343" s="116"/>
      <c r="C343" s="38" t="s">
        <v>176</v>
      </c>
      <c r="D343" s="38">
        <v>925</v>
      </c>
      <c r="E343" s="140" t="s">
        <v>56</v>
      </c>
      <c r="F343" s="140" t="s">
        <v>19</v>
      </c>
      <c r="G343" s="79">
        <v>5810100594</v>
      </c>
      <c r="H343" s="84"/>
      <c r="I343" s="137">
        <f t="shared" si="89"/>
        <v>746600</v>
      </c>
      <c r="J343" s="137"/>
      <c r="K343" s="74">
        <f>K344</f>
        <v>746600</v>
      </c>
      <c r="L343" s="138"/>
      <c r="M343" s="137">
        <f t="shared" si="90"/>
        <v>746600</v>
      </c>
      <c r="N343" s="137">
        <f>N344</f>
        <v>746600</v>
      </c>
      <c r="O343" s="74"/>
      <c r="P343" s="139"/>
    </row>
    <row r="344" spans="2:16" ht="37.5">
      <c r="B344" s="116"/>
      <c r="C344" s="38" t="s">
        <v>166</v>
      </c>
      <c r="D344" s="38">
        <v>925</v>
      </c>
      <c r="E344" s="140" t="s">
        <v>56</v>
      </c>
      <c r="F344" s="140" t="s">
        <v>19</v>
      </c>
      <c r="G344" s="79">
        <v>5810100594</v>
      </c>
      <c r="H344" s="84">
        <v>600</v>
      </c>
      <c r="I344" s="137">
        <f t="shared" si="89"/>
        <v>746600</v>
      </c>
      <c r="J344" s="137"/>
      <c r="K344" s="74">
        <v>746600</v>
      </c>
      <c r="L344" s="138"/>
      <c r="M344" s="137">
        <f t="shared" si="90"/>
        <v>746600</v>
      </c>
      <c r="N344" s="137">
        <v>746600</v>
      </c>
      <c r="O344" s="74"/>
      <c r="P344" s="139"/>
    </row>
    <row r="345" spans="2:16" ht="49.9" hidden="1" customHeight="1">
      <c r="B345" s="116"/>
      <c r="C345" s="38" t="s">
        <v>177</v>
      </c>
      <c r="D345" s="38">
        <v>925</v>
      </c>
      <c r="E345" s="140" t="s">
        <v>56</v>
      </c>
      <c r="F345" s="140" t="s">
        <v>19</v>
      </c>
      <c r="G345" s="79" t="s">
        <v>178</v>
      </c>
      <c r="H345" s="84"/>
      <c r="I345" s="137">
        <f t="shared" si="89"/>
        <v>0</v>
      </c>
      <c r="J345" s="137">
        <f>J346</f>
        <v>0</v>
      </c>
      <c r="K345" s="74">
        <f>K346</f>
        <v>0</v>
      </c>
      <c r="L345" s="138">
        <f>L346</f>
        <v>0</v>
      </c>
      <c r="M345" s="137">
        <f t="shared" si="90"/>
        <v>0</v>
      </c>
      <c r="N345" s="137">
        <f>N346</f>
        <v>0</v>
      </c>
      <c r="O345" s="74">
        <f>O346</f>
        <v>0</v>
      </c>
      <c r="P345" s="139">
        <f>P346</f>
        <v>0</v>
      </c>
    </row>
    <row r="346" spans="2:16" ht="37.5" hidden="1">
      <c r="B346" s="116"/>
      <c r="C346" s="38" t="s">
        <v>166</v>
      </c>
      <c r="D346" s="38">
        <v>925</v>
      </c>
      <c r="E346" s="140" t="s">
        <v>56</v>
      </c>
      <c r="F346" s="140" t="s">
        <v>19</v>
      </c>
      <c r="G346" s="79" t="s">
        <v>178</v>
      </c>
      <c r="H346" s="84">
        <v>600</v>
      </c>
      <c r="I346" s="137">
        <f t="shared" si="89"/>
        <v>0</v>
      </c>
      <c r="J346" s="137"/>
      <c r="K346" s="74"/>
      <c r="L346" s="138">
        <v>0</v>
      </c>
      <c r="M346" s="137">
        <f t="shared" si="90"/>
        <v>0</v>
      </c>
      <c r="N346" s="137"/>
      <c r="O346" s="74"/>
      <c r="P346" s="139">
        <v>0</v>
      </c>
    </row>
    <row r="347" spans="2:16" ht="131.25">
      <c r="B347" s="116"/>
      <c r="C347" s="38" t="s">
        <v>179</v>
      </c>
      <c r="D347" s="38">
        <v>925</v>
      </c>
      <c r="E347" s="140" t="s">
        <v>56</v>
      </c>
      <c r="F347" s="140" t="s">
        <v>19</v>
      </c>
      <c r="G347" s="79" t="s">
        <v>180</v>
      </c>
      <c r="H347" s="84"/>
      <c r="I347" s="137">
        <f t="shared" si="89"/>
        <v>111549300</v>
      </c>
      <c r="J347" s="137">
        <f>J348</f>
        <v>111138100</v>
      </c>
      <c r="K347" s="74">
        <f>K348</f>
        <v>411200</v>
      </c>
      <c r="L347" s="138">
        <f>L348</f>
        <v>0</v>
      </c>
      <c r="M347" s="137">
        <f t="shared" si="90"/>
        <v>3745400</v>
      </c>
      <c r="N347" s="137">
        <f>N348</f>
        <v>3745400</v>
      </c>
      <c r="O347" s="74"/>
      <c r="P347" s="139"/>
    </row>
    <row r="348" spans="2:16" ht="37.5">
      <c r="B348" s="116"/>
      <c r="C348" s="38" t="s">
        <v>166</v>
      </c>
      <c r="D348" s="38">
        <v>925</v>
      </c>
      <c r="E348" s="140" t="s">
        <v>56</v>
      </c>
      <c r="F348" s="140" t="s">
        <v>19</v>
      </c>
      <c r="G348" s="79" t="s">
        <v>180</v>
      </c>
      <c r="H348" s="84">
        <v>600</v>
      </c>
      <c r="I348" s="137">
        <f t="shared" si="89"/>
        <v>111549300</v>
      </c>
      <c r="J348" s="137">
        <v>111138100</v>
      </c>
      <c r="K348" s="74">
        <v>411200</v>
      </c>
      <c r="L348" s="138">
        <v>0</v>
      </c>
      <c r="M348" s="137">
        <f t="shared" si="90"/>
        <v>3745400</v>
      </c>
      <c r="N348" s="137">
        <v>3745400</v>
      </c>
      <c r="O348" s="74"/>
      <c r="P348" s="139"/>
    </row>
    <row r="349" spans="2:16" ht="56.25">
      <c r="B349" s="116"/>
      <c r="C349" s="38" t="s">
        <v>181</v>
      </c>
      <c r="D349" s="38">
        <v>925</v>
      </c>
      <c r="E349" s="140" t="s">
        <v>56</v>
      </c>
      <c r="F349" s="140" t="s">
        <v>19</v>
      </c>
      <c r="G349" s="79" t="s">
        <v>182</v>
      </c>
      <c r="H349" s="84"/>
      <c r="I349" s="137">
        <f t="shared" si="89"/>
        <v>16526500</v>
      </c>
      <c r="J349" s="137">
        <f>J350</f>
        <v>14325200</v>
      </c>
      <c r="K349" s="74">
        <f>K350</f>
        <v>2201300</v>
      </c>
      <c r="L349" s="138">
        <f>L350</f>
        <v>0</v>
      </c>
      <c r="M349" s="137">
        <f t="shared" si="90"/>
        <v>17738600</v>
      </c>
      <c r="N349" s="137">
        <f>N350</f>
        <v>17738600</v>
      </c>
      <c r="O349" s="74">
        <f>O350</f>
        <v>0</v>
      </c>
      <c r="P349" s="139">
        <f>P350</f>
        <v>0</v>
      </c>
    </row>
    <row r="350" spans="2:16" ht="37.5">
      <c r="B350" s="116"/>
      <c r="C350" s="38" t="s">
        <v>166</v>
      </c>
      <c r="D350" s="38">
        <v>925</v>
      </c>
      <c r="E350" s="140" t="s">
        <v>56</v>
      </c>
      <c r="F350" s="140" t="s">
        <v>19</v>
      </c>
      <c r="G350" s="79" t="s">
        <v>182</v>
      </c>
      <c r="H350" s="84">
        <v>600</v>
      </c>
      <c r="I350" s="137">
        <f t="shared" si="89"/>
        <v>16526500</v>
      </c>
      <c r="J350" s="137">
        <v>14325200</v>
      </c>
      <c r="K350" s="74">
        <v>2201300</v>
      </c>
      <c r="L350" s="138"/>
      <c r="M350" s="137">
        <f t="shared" si="90"/>
        <v>17738600</v>
      </c>
      <c r="N350" s="137">
        <v>17738600</v>
      </c>
      <c r="O350" s="74"/>
      <c r="P350" s="139"/>
    </row>
    <row r="351" spans="2:16" ht="131.25">
      <c r="B351" s="116"/>
      <c r="C351" s="38" t="s">
        <v>179</v>
      </c>
      <c r="D351" s="38">
        <v>925</v>
      </c>
      <c r="E351" s="140" t="s">
        <v>56</v>
      </c>
      <c r="F351" s="140" t="s">
        <v>19</v>
      </c>
      <c r="G351" s="79" t="s">
        <v>183</v>
      </c>
      <c r="H351" s="84"/>
      <c r="I351" s="137">
        <f t="shared" si="89"/>
        <v>15838700</v>
      </c>
      <c r="J351" s="137"/>
      <c r="K351" s="74">
        <f>K352</f>
        <v>15838700</v>
      </c>
      <c r="L351" s="138">
        <f>L352</f>
        <v>0</v>
      </c>
      <c r="M351" s="137">
        <f t="shared" si="90"/>
        <v>15838700</v>
      </c>
      <c r="N351" s="137">
        <f>N352</f>
        <v>15838700</v>
      </c>
      <c r="O351" s="74"/>
      <c r="P351" s="139"/>
    </row>
    <row r="352" spans="2:16" ht="37.5">
      <c r="B352" s="116"/>
      <c r="C352" s="38" t="s">
        <v>166</v>
      </c>
      <c r="D352" s="38">
        <v>925</v>
      </c>
      <c r="E352" s="140" t="s">
        <v>56</v>
      </c>
      <c r="F352" s="140" t="s">
        <v>19</v>
      </c>
      <c r="G352" s="79" t="s">
        <v>183</v>
      </c>
      <c r="H352" s="84">
        <v>600</v>
      </c>
      <c r="I352" s="137">
        <f t="shared" si="89"/>
        <v>15838700</v>
      </c>
      <c r="J352" s="137"/>
      <c r="K352" s="74">
        <v>15838700</v>
      </c>
      <c r="L352" s="138"/>
      <c r="M352" s="137">
        <f t="shared" si="90"/>
        <v>15838700</v>
      </c>
      <c r="N352" s="137">
        <v>15838700</v>
      </c>
      <c r="O352" s="74"/>
      <c r="P352" s="139"/>
    </row>
    <row r="353" spans="2:16" ht="56.25">
      <c r="B353" s="116"/>
      <c r="C353" s="38" t="s">
        <v>181</v>
      </c>
      <c r="D353" s="38">
        <v>925</v>
      </c>
      <c r="E353" s="140" t="s">
        <v>56</v>
      </c>
      <c r="F353" s="140" t="s">
        <v>19</v>
      </c>
      <c r="G353" s="79" t="s">
        <v>184</v>
      </c>
      <c r="H353" s="84"/>
      <c r="I353" s="137">
        <f t="shared" si="89"/>
        <v>4585100</v>
      </c>
      <c r="J353" s="137"/>
      <c r="K353" s="74">
        <f>K354</f>
        <v>4585100</v>
      </c>
      <c r="L353" s="138">
        <f>L354</f>
        <v>0</v>
      </c>
      <c r="M353" s="137">
        <f t="shared" si="90"/>
        <v>4585100</v>
      </c>
      <c r="N353" s="137">
        <f>N354</f>
        <v>4585100</v>
      </c>
      <c r="O353" s="74"/>
      <c r="P353" s="139"/>
    </row>
    <row r="354" spans="2:16" ht="37.5">
      <c r="B354" s="116"/>
      <c r="C354" s="38" t="s">
        <v>166</v>
      </c>
      <c r="D354" s="38">
        <v>925</v>
      </c>
      <c r="E354" s="140" t="s">
        <v>56</v>
      </c>
      <c r="F354" s="140" t="s">
        <v>19</v>
      </c>
      <c r="G354" s="79" t="s">
        <v>184</v>
      </c>
      <c r="H354" s="84">
        <v>600</v>
      </c>
      <c r="I354" s="137">
        <f t="shared" si="89"/>
        <v>4585100</v>
      </c>
      <c r="J354" s="137"/>
      <c r="K354" s="74">
        <v>4585100</v>
      </c>
      <c r="L354" s="138"/>
      <c r="M354" s="137">
        <f t="shared" si="90"/>
        <v>4585100</v>
      </c>
      <c r="N354" s="137">
        <v>4585100</v>
      </c>
      <c r="O354" s="74"/>
      <c r="P354" s="139"/>
    </row>
    <row r="355" spans="2:16">
      <c r="B355" s="116"/>
      <c r="C355" s="42" t="s">
        <v>189</v>
      </c>
      <c r="D355" s="38">
        <v>925</v>
      </c>
      <c r="E355" s="140" t="s">
        <v>56</v>
      </c>
      <c r="F355" s="140" t="s">
        <v>19</v>
      </c>
      <c r="G355" s="79" t="s">
        <v>190</v>
      </c>
      <c r="H355" s="77"/>
      <c r="I355" s="137">
        <f t="shared" si="89"/>
        <v>107633800</v>
      </c>
      <c r="J355" s="137">
        <f>J356+J358</f>
        <v>107633800</v>
      </c>
      <c r="K355" s="74">
        <v>0</v>
      </c>
      <c r="L355" s="138">
        <f>L356+L358</f>
        <v>0</v>
      </c>
      <c r="M355" s="137">
        <f t="shared" si="90"/>
        <v>0</v>
      </c>
      <c r="N355" s="137"/>
      <c r="O355" s="74"/>
      <c r="P355" s="139"/>
    </row>
    <row r="356" spans="2:16" ht="75">
      <c r="B356" s="116"/>
      <c r="C356" s="38" t="s">
        <v>187</v>
      </c>
      <c r="D356" s="38">
        <v>925</v>
      </c>
      <c r="E356" s="140" t="s">
        <v>56</v>
      </c>
      <c r="F356" s="140" t="s">
        <v>19</v>
      </c>
      <c r="G356" s="79" t="s">
        <v>193</v>
      </c>
      <c r="H356" s="84"/>
      <c r="I356" s="137">
        <f t="shared" si="89"/>
        <v>8280800</v>
      </c>
      <c r="J356" s="137">
        <f>J357</f>
        <v>8280800</v>
      </c>
      <c r="K356" s="74">
        <v>0</v>
      </c>
      <c r="L356" s="138">
        <f>L357</f>
        <v>0</v>
      </c>
      <c r="M356" s="137">
        <f t="shared" si="90"/>
        <v>0</v>
      </c>
      <c r="N356" s="137"/>
      <c r="O356" s="74"/>
      <c r="P356" s="139"/>
    </row>
    <row r="357" spans="2:16" ht="37.5">
      <c r="B357" s="116"/>
      <c r="C357" s="38" t="s">
        <v>166</v>
      </c>
      <c r="D357" s="38">
        <v>925</v>
      </c>
      <c r="E357" s="140" t="s">
        <v>56</v>
      </c>
      <c r="F357" s="140" t="s">
        <v>19</v>
      </c>
      <c r="G357" s="79" t="s">
        <v>193</v>
      </c>
      <c r="H357" s="84">
        <v>600</v>
      </c>
      <c r="I357" s="137">
        <f t="shared" si="89"/>
        <v>8280800</v>
      </c>
      <c r="J357" s="137">
        <v>8280800</v>
      </c>
      <c r="K357" s="74">
        <v>0</v>
      </c>
      <c r="L357" s="138">
        <v>0</v>
      </c>
      <c r="M357" s="137">
        <f t="shared" si="90"/>
        <v>0</v>
      </c>
      <c r="N357" s="137"/>
      <c r="O357" s="74"/>
      <c r="P357" s="139"/>
    </row>
    <row r="358" spans="2:16" ht="225">
      <c r="B358" s="116"/>
      <c r="C358" s="38" t="s">
        <v>194</v>
      </c>
      <c r="D358" s="38">
        <v>925</v>
      </c>
      <c r="E358" s="140" t="s">
        <v>56</v>
      </c>
      <c r="F358" s="140" t="s">
        <v>19</v>
      </c>
      <c r="G358" s="79" t="s">
        <v>195</v>
      </c>
      <c r="H358" s="84"/>
      <c r="I358" s="137">
        <f t="shared" si="89"/>
        <v>99353000</v>
      </c>
      <c r="J358" s="137">
        <f>J359</f>
        <v>99353000</v>
      </c>
      <c r="K358" s="74">
        <v>0</v>
      </c>
      <c r="L358" s="138">
        <f>L359</f>
        <v>0</v>
      </c>
      <c r="M358" s="137">
        <f t="shared" si="90"/>
        <v>0</v>
      </c>
      <c r="N358" s="137"/>
      <c r="O358" s="74"/>
      <c r="P358" s="139"/>
    </row>
    <row r="359" spans="2:16" ht="37.5">
      <c r="B359" s="116"/>
      <c r="C359" s="38" t="s">
        <v>166</v>
      </c>
      <c r="D359" s="38">
        <v>925</v>
      </c>
      <c r="E359" s="140" t="s">
        <v>56</v>
      </c>
      <c r="F359" s="140" t="s">
        <v>19</v>
      </c>
      <c r="G359" s="79" t="s">
        <v>195</v>
      </c>
      <c r="H359" s="84">
        <v>600</v>
      </c>
      <c r="I359" s="137">
        <f t="shared" si="89"/>
        <v>99353000</v>
      </c>
      <c r="J359" s="137">
        <v>99353000</v>
      </c>
      <c r="K359" s="74">
        <v>0</v>
      </c>
      <c r="L359" s="138">
        <v>0</v>
      </c>
      <c r="M359" s="137">
        <f t="shared" si="90"/>
        <v>0</v>
      </c>
      <c r="N359" s="137"/>
      <c r="O359" s="74"/>
      <c r="P359" s="139"/>
    </row>
    <row r="360" spans="2:16" ht="37.5" hidden="1">
      <c r="B360" s="116"/>
      <c r="C360" s="38" t="s">
        <v>292</v>
      </c>
      <c r="D360" s="38">
        <v>925</v>
      </c>
      <c r="E360" s="140" t="s">
        <v>56</v>
      </c>
      <c r="F360" s="140" t="s">
        <v>19</v>
      </c>
      <c r="G360" s="79">
        <v>9900000000</v>
      </c>
      <c r="H360" s="84"/>
      <c r="I360" s="137">
        <f t="shared" si="89"/>
        <v>0</v>
      </c>
      <c r="J360" s="137">
        <f t="shared" ref="J360:L361" si="91">J361</f>
        <v>500000</v>
      </c>
      <c r="K360" s="74">
        <f t="shared" si="91"/>
        <v>-500000</v>
      </c>
      <c r="L360" s="138">
        <f t="shared" si="91"/>
        <v>0</v>
      </c>
      <c r="M360" s="137">
        <f t="shared" si="90"/>
        <v>0</v>
      </c>
      <c r="N360" s="137">
        <f t="shared" ref="N360:P361" si="92">N361</f>
        <v>0</v>
      </c>
      <c r="O360" s="74">
        <f t="shared" si="92"/>
        <v>0</v>
      </c>
      <c r="P360" s="139">
        <f t="shared" si="92"/>
        <v>0</v>
      </c>
    </row>
    <row r="361" spans="2:16" hidden="1">
      <c r="B361" s="116"/>
      <c r="C361" s="38" t="s">
        <v>296</v>
      </c>
      <c r="D361" s="38">
        <v>925</v>
      </c>
      <c r="E361" s="140" t="s">
        <v>56</v>
      </c>
      <c r="F361" s="140" t="s">
        <v>19</v>
      </c>
      <c r="G361" s="79">
        <v>9900010910</v>
      </c>
      <c r="H361" s="84"/>
      <c r="I361" s="137">
        <f t="shared" si="89"/>
        <v>0</v>
      </c>
      <c r="J361" s="137">
        <f t="shared" si="91"/>
        <v>500000</v>
      </c>
      <c r="K361" s="74">
        <f t="shared" si="91"/>
        <v>-500000</v>
      </c>
      <c r="L361" s="138">
        <f t="shared" si="91"/>
        <v>0</v>
      </c>
      <c r="M361" s="137">
        <f t="shared" si="90"/>
        <v>0</v>
      </c>
      <c r="N361" s="137">
        <f t="shared" si="92"/>
        <v>0</v>
      </c>
      <c r="O361" s="74">
        <f t="shared" si="92"/>
        <v>0</v>
      </c>
      <c r="P361" s="139">
        <f t="shared" si="92"/>
        <v>0</v>
      </c>
    </row>
    <row r="362" spans="2:16" hidden="1">
      <c r="B362" s="116"/>
      <c r="C362" s="38" t="s">
        <v>106</v>
      </c>
      <c r="D362" s="38">
        <v>925</v>
      </c>
      <c r="E362" s="140" t="s">
        <v>56</v>
      </c>
      <c r="F362" s="140" t="s">
        <v>19</v>
      </c>
      <c r="G362" s="79">
        <v>9900010910</v>
      </c>
      <c r="H362" s="84">
        <v>800</v>
      </c>
      <c r="I362" s="137">
        <f t="shared" si="89"/>
        <v>0</v>
      </c>
      <c r="J362" s="137">
        <v>500000</v>
      </c>
      <c r="K362" s="74">
        <v>-500000</v>
      </c>
      <c r="L362" s="138">
        <v>0</v>
      </c>
      <c r="M362" s="137">
        <f t="shared" si="90"/>
        <v>0</v>
      </c>
      <c r="N362" s="137"/>
      <c r="O362" s="74">
        <v>0</v>
      </c>
      <c r="P362" s="139">
        <v>0</v>
      </c>
    </row>
    <row r="363" spans="2:16">
      <c r="B363" s="116"/>
      <c r="C363" s="38" t="s">
        <v>337</v>
      </c>
      <c r="D363" s="38">
        <v>925</v>
      </c>
      <c r="E363" s="140" t="s">
        <v>56</v>
      </c>
      <c r="F363" s="140" t="s">
        <v>21</v>
      </c>
      <c r="G363" s="79"/>
      <c r="H363" s="84"/>
      <c r="I363" s="137">
        <f t="shared" si="89"/>
        <v>50239600</v>
      </c>
      <c r="J363" s="137">
        <f t="shared" ref="J363:L364" si="93">J364</f>
        <v>221483100</v>
      </c>
      <c r="K363" s="74">
        <f t="shared" si="93"/>
        <v>-171243500</v>
      </c>
      <c r="L363" s="138">
        <f t="shared" si="93"/>
        <v>0</v>
      </c>
      <c r="M363" s="137">
        <f t="shared" si="90"/>
        <v>49526100</v>
      </c>
      <c r="N363" s="137">
        <f t="shared" ref="N363:P364" si="94">N364</f>
        <v>49526100</v>
      </c>
      <c r="O363" s="74">
        <f t="shared" si="94"/>
        <v>0</v>
      </c>
      <c r="P363" s="139">
        <f t="shared" si="94"/>
        <v>0</v>
      </c>
    </row>
    <row r="364" spans="2:16">
      <c r="B364" s="116"/>
      <c r="C364" s="38" t="s">
        <v>162</v>
      </c>
      <c r="D364" s="38">
        <v>925</v>
      </c>
      <c r="E364" s="140" t="s">
        <v>56</v>
      </c>
      <c r="F364" s="140" t="s">
        <v>21</v>
      </c>
      <c r="G364" s="79">
        <v>5800000000</v>
      </c>
      <c r="H364" s="84"/>
      <c r="I364" s="137">
        <f t="shared" si="89"/>
        <v>50239600</v>
      </c>
      <c r="J364" s="137">
        <f t="shared" si="93"/>
        <v>221483100</v>
      </c>
      <c r="K364" s="74">
        <f t="shared" si="93"/>
        <v>-171243500</v>
      </c>
      <c r="L364" s="138">
        <f t="shared" si="93"/>
        <v>0</v>
      </c>
      <c r="M364" s="137">
        <f t="shared" si="90"/>
        <v>49526100</v>
      </c>
      <c r="N364" s="137">
        <f t="shared" si="94"/>
        <v>49526100</v>
      </c>
      <c r="O364" s="74">
        <f t="shared" si="94"/>
        <v>0</v>
      </c>
      <c r="P364" s="139">
        <f t="shared" si="94"/>
        <v>0</v>
      </c>
    </row>
    <row r="365" spans="2:16">
      <c r="B365" s="116"/>
      <c r="C365" s="38" t="s">
        <v>196</v>
      </c>
      <c r="D365" s="38">
        <v>925</v>
      </c>
      <c r="E365" s="140" t="s">
        <v>56</v>
      </c>
      <c r="F365" s="140" t="s">
        <v>21</v>
      </c>
      <c r="G365" s="79">
        <v>5820000000</v>
      </c>
      <c r="H365" s="84"/>
      <c r="I365" s="137">
        <f t="shared" si="89"/>
        <v>50239600</v>
      </c>
      <c r="J365" s="137">
        <f>J366+J372+J374+J369</f>
        <v>221483100</v>
      </c>
      <c r="K365" s="74">
        <f>K366+K372+K374+K369</f>
        <v>-171243500</v>
      </c>
      <c r="L365" s="138">
        <f>L366+L372+L374+L369</f>
        <v>0</v>
      </c>
      <c r="M365" s="137">
        <f t="shared" si="90"/>
        <v>49526100</v>
      </c>
      <c r="N365" s="137">
        <f>N366+N372+N374+N369</f>
        <v>49526100</v>
      </c>
      <c r="O365" s="74">
        <f>O366+O372+O374+O369</f>
        <v>0</v>
      </c>
      <c r="P365" s="139">
        <f>P366+P372+P374+P369</f>
        <v>0</v>
      </c>
    </row>
    <row r="366" spans="2:16" ht="37.5">
      <c r="B366" s="116"/>
      <c r="C366" s="88" t="s">
        <v>130</v>
      </c>
      <c r="D366" s="38">
        <v>925</v>
      </c>
      <c r="E366" s="140" t="s">
        <v>56</v>
      </c>
      <c r="F366" s="140" t="s">
        <v>21</v>
      </c>
      <c r="G366" s="79">
        <v>5820000590</v>
      </c>
      <c r="H366" s="84"/>
      <c r="I366" s="137">
        <f t="shared" si="89"/>
        <v>37068100</v>
      </c>
      <c r="J366" s="137">
        <f>J367+J368</f>
        <v>157559780</v>
      </c>
      <c r="K366" s="74">
        <f>K367+K368</f>
        <v>-120491680</v>
      </c>
      <c r="L366" s="138">
        <f>L367+L368</f>
        <v>0</v>
      </c>
      <c r="M366" s="137">
        <f t="shared" si="90"/>
        <v>36544600</v>
      </c>
      <c r="N366" s="137">
        <f>N367+N368</f>
        <v>36544600</v>
      </c>
      <c r="O366" s="74">
        <f>O367+O368</f>
        <v>0</v>
      </c>
      <c r="P366" s="139">
        <f>P367+P368</f>
        <v>0</v>
      </c>
    </row>
    <row r="367" spans="2:16" ht="37.5">
      <c r="B367" s="116"/>
      <c r="C367" s="38" t="s">
        <v>166</v>
      </c>
      <c r="D367" s="38">
        <v>925</v>
      </c>
      <c r="E367" s="140" t="s">
        <v>56</v>
      </c>
      <c r="F367" s="140" t="s">
        <v>21</v>
      </c>
      <c r="G367" s="79">
        <v>5820000590</v>
      </c>
      <c r="H367" s="84">
        <v>600</v>
      </c>
      <c r="I367" s="137">
        <f t="shared" si="89"/>
        <v>37068100</v>
      </c>
      <c r="J367" s="137">
        <v>157559780</v>
      </c>
      <c r="K367" s="74">
        <v>-120491680</v>
      </c>
      <c r="L367" s="138"/>
      <c r="M367" s="137">
        <f t="shared" si="90"/>
        <v>36544600</v>
      </c>
      <c r="N367" s="137">
        <v>36544600</v>
      </c>
      <c r="O367" s="74"/>
      <c r="P367" s="139"/>
    </row>
    <row r="368" spans="2:16" hidden="1">
      <c r="B368" s="116"/>
      <c r="C368" s="38" t="s">
        <v>106</v>
      </c>
      <c r="D368" s="38">
        <v>925</v>
      </c>
      <c r="E368" s="140" t="s">
        <v>56</v>
      </c>
      <c r="F368" s="140" t="s">
        <v>21</v>
      </c>
      <c r="G368" s="79">
        <v>5820000590</v>
      </c>
      <c r="H368" s="84">
        <v>800</v>
      </c>
      <c r="I368" s="137">
        <f t="shared" si="89"/>
        <v>0</v>
      </c>
      <c r="J368" s="137"/>
      <c r="K368" s="74">
        <v>0</v>
      </c>
      <c r="L368" s="138">
        <v>0</v>
      </c>
      <c r="M368" s="137">
        <f t="shared" si="90"/>
        <v>0</v>
      </c>
      <c r="N368" s="137"/>
      <c r="O368" s="74">
        <v>0</v>
      </c>
      <c r="P368" s="139">
        <v>0</v>
      </c>
    </row>
    <row r="369" spans="2:16" ht="37.5">
      <c r="B369" s="116"/>
      <c r="C369" s="38" t="s">
        <v>197</v>
      </c>
      <c r="D369" s="38">
        <v>925</v>
      </c>
      <c r="E369" s="140" t="s">
        <v>56</v>
      </c>
      <c r="F369" s="140" t="s">
        <v>21</v>
      </c>
      <c r="G369" s="79">
        <v>5820010660</v>
      </c>
      <c r="H369" s="84"/>
      <c r="I369" s="137">
        <f t="shared" si="89"/>
        <v>12671200</v>
      </c>
      <c r="J369" s="137">
        <f>J370+J371</f>
        <v>50059520</v>
      </c>
      <c r="K369" s="74">
        <f>K370+K371</f>
        <v>-37388320</v>
      </c>
      <c r="L369" s="138">
        <f>L370+L371</f>
        <v>0</v>
      </c>
      <c r="M369" s="137">
        <f t="shared" si="90"/>
        <v>12481200</v>
      </c>
      <c r="N369" s="137">
        <f>N370+N371</f>
        <v>12481200</v>
      </c>
      <c r="O369" s="74">
        <f>O370+O371</f>
        <v>0</v>
      </c>
      <c r="P369" s="139">
        <f>P370+P371</f>
        <v>0</v>
      </c>
    </row>
    <row r="370" spans="2:16" ht="37.5">
      <c r="B370" s="116"/>
      <c r="C370" s="38" t="s">
        <v>166</v>
      </c>
      <c r="D370" s="38">
        <v>925</v>
      </c>
      <c r="E370" s="140" t="s">
        <v>56</v>
      </c>
      <c r="F370" s="140" t="s">
        <v>21</v>
      </c>
      <c r="G370" s="79">
        <v>5820010660</v>
      </c>
      <c r="H370" s="84">
        <v>600</v>
      </c>
      <c r="I370" s="137">
        <f t="shared" si="89"/>
        <v>12671200</v>
      </c>
      <c r="J370" s="137">
        <v>50047520</v>
      </c>
      <c r="K370" s="74">
        <v>-37376320</v>
      </c>
      <c r="L370" s="138"/>
      <c r="M370" s="137">
        <f t="shared" si="90"/>
        <v>12481200</v>
      </c>
      <c r="N370" s="137">
        <v>12481200</v>
      </c>
      <c r="O370" s="74"/>
      <c r="P370" s="139"/>
    </row>
    <row r="371" spans="2:16" hidden="1">
      <c r="B371" s="116"/>
      <c r="C371" s="38" t="s">
        <v>106</v>
      </c>
      <c r="D371" s="38">
        <v>925</v>
      </c>
      <c r="E371" s="140" t="s">
        <v>56</v>
      </c>
      <c r="F371" s="140" t="s">
        <v>21</v>
      </c>
      <c r="G371" s="79">
        <v>5820010660</v>
      </c>
      <c r="H371" s="84">
        <v>800</v>
      </c>
      <c r="I371" s="137">
        <f t="shared" si="89"/>
        <v>0</v>
      </c>
      <c r="J371" s="137">
        <v>12000</v>
      </c>
      <c r="K371" s="74">
        <v>-12000</v>
      </c>
      <c r="L371" s="138">
        <v>0</v>
      </c>
      <c r="M371" s="137">
        <f t="shared" si="90"/>
        <v>0</v>
      </c>
      <c r="N371" s="137"/>
      <c r="O371" s="74">
        <v>0</v>
      </c>
      <c r="P371" s="139">
        <v>0</v>
      </c>
    </row>
    <row r="372" spans="2:16" ht="150" hidden="1">
      <c r="B372" s="116"/>
      <c r="C372" s="38" t="s">
        <v>198</v>
      </c>
      <c r="D372" s="38">
        <v>925</v>
      </c>
      <c r="E372" s="140" t="s">
        <v>56</v>
      </c>
      <c r="F372" s="140" t="s">
        <v>21</v>
      </c>
      <c r="G372" s="79">
        <v>5820060740</v>
      </c>
      <c r="H372" s="84"/>
      <c r="I372" s="137">
        <f t="shared" si="89"/>
        <v>0</v>
      </c>
      <c r="J372" s="137">
        <f>J373</f>
        <v>187500</v>
      </c>
      <c r="K372" s="74">
        <f>K373</f>
        <v>-187500</v>
      </c>
      <c r="L372" s="138">
        <f>L373</f>
        <v>0</v>
      </c>
      <c r="M372" s="137">
        <f t="shared" si="90"/>
        <v>0</v>
      </c>
      <c r="N372" s="137">
        <f>N373</f>
        <v>0</v>
      </c>
      <c r="O372" s="74">
        <f>O373</f>
        <v>0</v>
      </c>
      <c r="P372" s="139">
        <f>P373</f>
        <v>0</v>
      </c>
    </row>
    <row r="373" spans="2:16" ht="37.5" hidden="1">
      <c r="B373" s="116"/>
      <c r="C373" s="38" t="s">
        <v>166</v>
      </c>
      <c r="D373" s="38">
        <v>925</v>
      </c>
      <c r="E373" s="140" t="s">
        <v>56</v>
      </c>
      <c r="F373" s="140" t="s">
        <v>21</v>
      </c>
      <c r="G373" s="79">
        <v>5820060740</v>
      </c>
      <c r="H373" s="84">
        <v>600</v>
      </c>
      <c r="I373" s="137">
        <f t="shared" si="89"/>
        <v>0</v>
      </c>
      <c r="J373" s="137">
        <v>187500</v>
      </c>
      <c r="K373" s="74">
        <v>-187500</v>
      </c>
      <c r="L373" s="138"/>
      <c r="M373" s="137">
        <f t="shared" si="90"/>
        <v>0</v>
      </c>
      <c r="N373" s="137"/>
      <c r="O373" s="74"/>
      <c r="P373" s="139"/>
    </row>
    <row r="374" spans="2:16" ht="93.75">
      <c r="B374" s="116"/>
      <c r="C374" s="38" t="s">
        <v>200</v>
      </c>
      <c r="D374" s="38">
        <v>925</v>
      </c>
      <c r="E374" s="140" t="s">
        <v>56</v>
      </c>
      <c r="F374" s="140" t="s">
        <v>21</v>
      </c>
      <c r="G374" s="79">
        <v>5820100000</v>
      </c>
      <c r="H374" s="84"/>
      <c r="I374" s="137">
        <f t="shared" si="89"/>
        <v>500300</v>
      </c>
      <c r="J374" s="137">
        <f>J375</f>
        <v>13676300</v>
      </c>
      <c r="K374" s="74">
        <f>K375+K377</f>
        <v>-13176000</v>
      </c>
      <c r="L374" s="138">
        <f>L375</f>
        <v>0</v>
      </c>
      <c r="M374" s="137">
        <f t="shared" si="90"/>
        <v>500300</v>
      </c>
      <c r="N374" s="137">
        <f>N375+N377</f>
        <v>500300</v>
      </c>
      <c r="O374" s="74">
        <f>O375</f>
        <v>0</v>
      </c>
      <c r="P374" s="139">
        <f>P375</f>
        <v>0</v>
      </c>
    </row>
    <row r="375" spans="2:16" ht="37.5" hidden="1">
      <c r="B375" s="116"/>
      <c r="C375" s="38" t="s">
        <v>172</v>
      </c>
      <c r="D375" s="38">
        <v>925</v>
      </c>
      <c r="E375" s="140" t="s">
        <v>56</v>
      </c>
      <c r="F375" s="140" t="s">
        <v>21</v>
      </c>
      <c r="G375" s="79">
        <v>5820100590</v>
      </c>
      <c r="H375" s="84"/>
      <c r="I375" s="137">
        <f t="shared" si="89"/>
        <v>0</v>
      </c>
      <c r="J375" s="137">
        <f>J376</f>
        <v>13676300</v>
      </c>
      <c r="K375" s="74">
        <f>K376</f>
        <v>-13676300</v>
      </c>
      <c r="L375" s="138">
        <f>L376</f>
        <v>0</v>
      </c>
      <c r="M375" s="137">
        <f t="shared" si="90"/>
        <v>0</v>
      </c>
      <c r="N375" s="137">
        <f>N376</f>
        <v>0</v>
      </c>
      <c r="O375" s="74">
        <f>O376</f>
        <v>0</v>
      </c>
      <c r="P375" s="139">
        <f>P376</f>
        <v>0</v>
      </c>
    </row>
    <row r="376" spans="2:16" ht="37.5" hidden="1">
      <c r="B376" s="116"/>
      <c r="C376" s="38" t="s">
        <v>166</v>
      </c>
      <c r="D376" s="38">
        <v>925</v>
      </c>
      <c r="E376" s="140" t="s">
        <v>56</v>
      </c>
      <c r="F376" s="140" t="s">
        <v>21</v>
      </c>
      <c r="G376" s="79">
        <v>5820100590</v>
      </c>
      <c r="H376" s="84">
        <v>600</v>
      </c>
      <c r="I376" s="137">
        <f t="shared" si="89"/>
        <v>0</v>
      </c>
      <c r="J376" s="137">
        <v>13676300</v>
      </c>
      <c r="K376" s="74">
        <v>-13676300</v>
      </c>
      <c r="L376" s="138"/>
      <c r="M376" s="137">
        <f t="shared" si="90"/>
        <v>0</v>
      </c>
      <c r="N376" s="137"/>
      <c r="O376" s="74"/>
      <c r="P376" s="139"/>
    </row>
    <row r="377" spans="2:16" ht="93.75">
      <c r="B377" s="116"/>
      <c r="C377" s="38" t="s">
        <v>173</v>
      </c>
      <c r="D377" s="38">
        <v>925</v>
      </c>
      <c r="E377" s="140" t="s">
        <v>56</v>
      </c>
      <c r="F377" s="140" t="s">
        <v>21</v>
      </c>
      <c r="G377" s="79">
        <v>5820100591</v>
      </c>
      <c r="H377" s="84"/>
      <c r="I377" s="137">
        <f t="shared" si="89"/>
        <v>500300</v>
      </c>
      <c r="J377" s="137"/>
      <c r="K377" s="74">
        <f>K378</f>
        <v>500300</v>
      </c>
      <c r="L377" s="138">
        <f>L378</f>
        <v>0</v>
      </c>
      <c r="M377" s="137">
        <f t="shared" si="90"/>
        <v>500300</v>
      </c>
      <c r="N377" s="137">
        <f>N378</f>
        <v>500300</v>
      </c>
      <c r="O377" s="74"/>
      <c r="P377" s="139"/>
    </row>
    <row r="378" spans="2:16" ht="37.5">
      <c r="B378" s="116"/>
      <c r="C378" s="38" t="s">
        <v>166</v>
      </c>
      <c r="D378" s="38">
        <v>925</v>
      </c>
      <c r="E378" s="140" t="s">
        <v>56</v>
      </c>
      <c r="F378" s="140" t="s">
        <v>21</v>
      </c>
      <c r="G378" s="79">
        <v>5820100591</v>
      </c>
      <c r="H378" s="84">
        <v>600</v>
      </c>
      <c r="I378" s="137">
        <f t="shared" si="89"/>
        <v>500300</v>
      </c>
      <c r="J378" s="137"/>
      <c r="K378" s="74">
        <v>500300</v>
      </c>
      <c r="L378" s="138"/>
      <c r="M378" s="137">
        <f t="shared" si="90"/>
        <v>500300</v>
      </c>
      <c r="N378" s="137">
        <v>500300</v>
      </c>
      <c r="O378" s="74"/>
      <c r="P378" s="139"/>
    </row>
    <row r="379" spans="2:16">
      <c r="B379" s="116"/>
      <c r="C379" s="38" t="s">
        <v>61</v>
      </c>
      <c r="D379" s="38">
        <v>925</v>
      </c>
      <c r="E379" s="140" t="s">
        <v>56</v>
      </c>
      <c r="F379" s="140" t="s">
        <v>38</v>
      </c>
      <c r="G379" s="79"/>
      <c r="H379" s="84"/>
      <c r="I379" s="137">
        <f t="shared" si="89"/>
        <v>63851000</v>
      </c>
      <c r="J379" s="137">
        <f>J380+J386+J392+J405+J409</f>
        <v>37500500</v>
      </c>
      <c r="K379" s="74">
        <f>K380+K386+K392+K405+K409</f>
        <v>26350500</v>
      </c>
      <c r="L379" s="138">
        <f>L380+L386+L392+L405+L409</f>
        <v>0</v>
      </c>
      <c r="M379" s="137">
        <f t="shared" si="90"/>
        <v>67717100</v>
      </c>
      <c r="N379" s="137">
        <f>N380+N386+N392+N405+N409</f>
        <v>67717100</v>
      </c>
      <c r="O379" s="74">
        <f>O380+O386+O392+O405+O409</f>
        <v>0</v>
      </c>
      <c r="P379" s="139">
        <f>P380+P386+P392+P405+P409</f>
        <v>0</v>
      </c>
    </row>
    <row r="380" spans="2:16" ht="37.5">
      <c r="B380" s="116"/>
      <c r="C380" s="38" t="s">
        <v>97</v>
      </c>
      <c r="D380" s="38">
        <v>925</v>
      </c>
      <c r="E380" s="140" t="s">
        <v>56</v>
      </c>
      <c r="F380" s="140" t="s">
        <v>38</v>
      </c>
      <c r="G380" s="79">
        <v>5000000000</v>
      </c>
      <c r="H380" s="84"/>
      <c r="I380" s="137">
        <f t="shared" si="89"/>
        <v>10089200</v>
      </c>
      <c r="J380" s="137">
        <f t="shared" ref="J380:L381" si="95">J381</f>
        <v>9914100</v>
      </c>
      <c r="K380" s="74">
        <f t="shared" si="95"/>
        <v>175100</v>
      </c>
      <c r="L380" s="138">
        <f t="shared" si="95"/>
        <v>0</v>
      </c>
      <c r="M380" s="137">
        <f t="shared" si="90"/>
        <v>9937900</v>
      </c>
      <c r="N380" s="137">
        <f t="shared" ref="N380:P381" si="96">N381</f>
        <v>9937900</v>
      </c>
      <c r="O380" s="74">
        <f t="shared" si="96"/>
        <v>0</v>
      </c>
      <c r="P380" s="139">
        <f t="shared" si="96"/>
        <v>0</v>
      </c>
    </row>
    <row r="381" spans="2:16" ht="37.5">
      <c r="B381" s="116"/>
      <c r="C381" s="38" t="s">
        <v>105</v>
      </c>
      <c r="D381" s="38">
        <v>925</v>
      </c>
      <c r="E381" s="140" t="s">
        <v>56</v>
      </c>
      <c r="F381" s="140" t="s">
        <v>38</v>
      </c>
      <c r="G381" s="79">
        <v>5020000000</v>
      </c>
      <c r="H381" s="84"/>
      <c r="I381" s="137">
        <f t="shared" si="89"/>
        <v>10089200</v>
      </c>
      <c r="J381" s="137">
        <f t="shared" si="95"/>
        <v>9914100</v>
      </c>
      <c r="K381" s="74">
        <f t="shared" si="95"/>
        <v>175100</v>
      </c>
      <c r="L381" s="138">
        <f t="shared" si="95"/>
        <v>0</v>
      </c>
      <c r="M381" s="137">
        <f t="shared" si="90"/>
        <v>9937900</v>
      </c>
      <c r="N381" s="137">
        <f t="shared" si="96"/>
        <v>9937900</v>
      </c>
      <c r="O381" s="74">
        <f t="shared" si="96"/>
        <v>0</v>
      </c>
      <c r="P381" s="139">
        <f t="shared" si="96"/>
        <v>0</v>
      </c>
    </row>
    <row r="382" spans="2:16" ht="31.9" customHeight="1">
      <c r="B382" s="116"/>
      <c r="C382" s="38" t="s">
        <v>99</v>
      </c>
      <c r="D382" s="38">
        <v>925</v>
      </c>
      <c r="E382" s="140" t="s">
        <v>56</v>
      </c>
      <c r="F382" s="140" t="s">
        <v>38</v>
      </c>
      <c r="G382" s="79">
        <v>5020000190</v>
      </c>
      <c r="H382" s="84"/>
      <c r="I382" s="137">
        <f t="shared" si="89"/>
        <v>10089200</v>
      </c>
      <c r="J382" s="137">
        <f>J383+J384+J385</f>
        <v>9914100</v>
      </c>
      <c r="K382" s="74">
        <f>K383+K384+K385</f>
        <v>175100</v>
      </c>
      <c r="L382" s="138">
        <f>L383+L384+L385</f>
        <v>0</v>
      </c>
      <c r="M382" s="137">
        <f t="shared" si="90"/>
        <v>9937900</v>
      </c>
      <c r="N382" s="137">
        <f>N383+N384+N385</f>
        <v>9937900</v>
      </c>
      <c r="O382" s="74">
        <f>O383+O384+O385</f>
        <v>0</v>
      </c>
      <c r="P382" s="139">
        <f>P383+P384+P385</f>
        <v>0</v>
      </c>
    </row>
    <row r="383" spans="2:16" ht="75">
      <c r="B383" s="116"/>
      <c r="C383" s="38" t="s">
        <v>100</v>
      </c>
      <c r="D383" s="38">
        <v>925</v>
      </c>
      <c r="E383" s="140" t="s">
        <v>56</v>
      </c>
      <c r="F383" s="140" t="s">
        <v>38</v>
      </c>
      <c r="G383" s="79">
        <v>5020000190</v>
      </c>
      <c r="H383" s="84">
        <v>100</v>
      </c>
      <c r="I383" s="137">
        <f t="shared" si="89"/>
        <v>10089200</v>
      </c>
      <c r="J383" s="137">
        <v>9914100</v>
      </c>
      <c r="K383" s="74">
        <v>175100</v>
      </c>
      <c r="L383" s="138"/>
      <c r="M383" s="137">
        <f t="shared" si="90"/>
        <v>9937900</v>
      </c>
      <c r="N383" s="137">
        <v>9937900</v>
      </c>
      <c r="O383" s="74"/>
      <c r="P383" s="139"/>
    </row>
    <row r="384" spans="2:16" ht="37.5" hidden="1">
      <c r="B384" s="116"/>
      <c r="C384" s="38" t="s">
        <v>103</v>
      </c>
      <c r="D384" s="38">
        <v>925</v>
      </c>
      <c r="E384" s="140" t="s">
        <v>56</v>
      </c>
      <c r="F384" s="140" t="s">
        <v>38</v>
      </c>
      <c r="G384" s="79">
        <v>5020000190</v>
      </c>
      <c r="H384" s="84">
        <v>200</v>
      </c>
      <c r="I384" s="137">
        <f t="shared" si="89"/>
        <v>0</v>
      </c>
      <c r="J384" s="137"/>
      <c r="K384" s="74"/>
      <c r="L384" s="138"/>
      <c r="M384" s="137">
        <f t="shared" si="90"/>
        <v>0</v>
      </c>
      <c r="N384" s="137"/>
      <c r="O384" s="74"/>
      <c r="P384" s="139"/>
    </row>
    <row r="385" spans="2:18" hidden="1">
      <c r="B385" s="116"/>
      <c r="C385" s="38" t="s">
        <v>106</v>
      </c>
      <c r="D385" s="38">
        <v>925</v>
      </c>
      <c r="E385" s="140" t="s">
        <v>56</v>
      </c>
      <c r="F385" s="140" t="s">
        <v>38</v>
      </c>
      <c r="G385" s="79">
        <v>5020000190</v>
      </c>
      <c r="H385" s="84">
        <v>800</v>
      </c>
      <c r="I385" s="137">
        <f t="shared" si="89"/>
        <v>0</v>
      </c>
      <c r="J385" s="137"/>
      <c r="K385" s="74"/>
      <c r="L385" s="138"/>
      <c r="M385" s="137">
        <f t="shared" si="90"/>
        <v>0</v>
      </c>
      <c r="N385" s="137"/>
      <c r="O385" s="74"/>
      <c r="P385" s="139"/>
    </row>
    <row r="386" spans="2:18" ht="37.5">
      <c r="B386" s="116"/>
      <c r="C386" s="38" t="s">
        <v>128</v>
      </c>
      <c r="D386" s="38">
        <v>925</v>
      </c>
      <c r="E386" s="140" t="s">
        <v>56</v>
      </c>
      <c r="F386" s="140" t="s">
        <v>38</v>
      </c>
      <c r="G386" s="79">
        <v>5200000000</v>
      </c>
      <c r="H386" s="84"/>
      <c r="I386" s="137">
        <f t="shared" si="89"/>
        <v>18656500</v>
      </c>
      <c r="J386" s="137">
        <f t="shared" ref="J386:L387" si="97">J387</f>
        <v>13429800</v>
      </c>
      <c r="K386" s="74">
        <f t="shared" si="97"/>
        <v>5226700</v>
      </c>
      <c r="L386" s="138">
        <f t="shared" si="97"/>
        <v>0</v>
      </c>
      <c r="M386" s="137">
        <f t="shared" si="90"/>
        <v>18397100</v>
      </c>
      <c r="N386" s="137">
        <f t="shared" ref="N386:P387" si="98">N387</f>
        <v>18397100</v>
      </c>
      <c r="O386" s="74">
        <f t="shared" si="98"/>
        <v>0</v>
      </c>
      <c r="P386" s="139">
        <f t="shared" si="98"/>
        <v>0</v>
      </c>
    </row>
    <row r="387" spans="2:18">
      <c r="B387" s="116"/>
      <c r="C387" s="38" t="s">
        <v>134</v>
      </c>
      <c r="D387" s="38">
        <v>925</v>
      </c>
      <c r="E387" s="140" t="s">
        <v>56</v>
      </c>
      <c r="F387" s="140" t="s">
        <v>38</v>
      </c>
      <c r="G387" s="79">
        <v>5250000000</v>
      </c>
      <c r="H387" s="84"/>
      <c r="I387" s="137">
        <f t="shared" si="89"/>
        <v>18656500</v>
      </c>
      <c r="J387" s="137">
        <f t="shared" si="97"/>
        <v>13429800</v>
      </c>
      <c r="K387" s="74">
        <f t="shared" si="97"/>
        <v>5226700</v>
      </c>
      <c r="L387" s="138">
        <f t="shared" si="97"/>
        <v>0</v>
      </c>
      <c r="M387" s="137">
        <f t="shared" si="90"/>
        <v>18397100</v>
      </c>
      <c r="N387" s="137">
        <f t="shared" si="98"/>
        <v>18397100</v>
      </c>
      <c r="O387" s="74">
        <f t="shared" si="98"/>
        <v>0</v>
      </c>
      <c r="P387" s="139">
        <f t="shared" si="98"/>
        <v>0</v>
      </c>
    </row>
    <row r="388" spans="2:18" ht="37.5">
      <c r="B388" s="116"/>
      <c r="C388" s="38" t="s">
        <v>130</v>
      </c>
      <c r="D388" s="38">
        <v>925</v>
      </c>
      <c r="E388" s="140" t="s">
        <v>56</v>
      </c>
      <c r="F388" s="140" t="s">
        <v>38</v>
      </c>
      <c r="G388" s="79">
        <v>5250000590</v>
      </c>
      <c r="H388" s="84"/>
      <c r="I388" s="137">
        <f t="shared" si="89"/>
        <v>18656500</v>
      </c>
      <c r="J388" s="137">
        <f>J389+J390+J391</f>
        <v>13429800</v>
      </c>
      <c r="K388" s="74">
        <f>K389+K390+K391</f>
        <v>5226700</v>
      </c>
      <c r="L388" s="138">
        <f>L389+L390+L391</f>
        <v>0</v>
      </c>
      <c r="M388" s="137">
        <f t="shared" si="90"/>
        <v>18397100</v>
      </c>
      <c r="N388" s="137">
        <f>N389+N390+N391</f>
        <v>18397100</v>
      </c>
      <c r="O388" s="74">
        <f>O389+O390+O391</f>
        <v>0</v>
      </c>
      <c r="P388" s="139">
        <f>P389+P390+P391</f>
        <v>0</v>
      </c>
    </row>
    <row r="389" spans="2:18" ht="75">
      <c r="B389" s="116"/>
      <c r="C389" s="38" t="s">
        <v>100</v>
      </c>
      <c r="D389" s="38">
        <v>925</v>
      </c>
      <c r="E389" s="140" t="s">
        <v>56</v>
      </c>
      <c r="F389" s="140" t="s">
        <v>38</v>
      </c>
      <c r="G389" s="79">
        <v>5250000590</v>
      </c>
      <c r="H389" s="84">
        <v>100</v>
      </c>
      <c r="I389" s="137">
        <f t="shared" si="89"/>
        <v>17852000</v>
      </c>
      <c r="J389" s="137">
        <v>12537900</v>
      </c>
      <c r="K389" s="74">
        <v>5314100</v>
      </c>
      <c r="L389" s="138"/>
      <c r="M389" s="137">
        <f t="shared" si="90"/>
        <v>17584500</v>
      </c>
      <c r="N389" s="137">
        <v>17584500</v>
      </c>
      <c r="O389" s="74"/>
      <c r="P389" s="139"/>
      <c r="R389" s="15"/>
    </row>
    <row r="390" spans="2:18" ht="37.5">
      <c r="B390" s="116"/>
      <c r="C390" s="38" t="s">
        <v>103</v>
      </c>
      <c r="D390" s="38">
        <v>925</v>
      </c>
      <c r="E390" s="140" t="s">
        <v>56</v>
      </c>
      <c r="F390" s="140" t="s">
        <v>38</v>
      </c>
      <c r="G390" s="79">
        <v>5250000590</v>
      </c>
      <c r="H390" s="84">
        <v>200</v>
      </c>
      <c r="I390" s="137">
        <f t="shared" si="89"/>
        <v>801800</v>
      </c>
      <c r="J390" s="137">
        <v>887500</v>
      </c>
      <c r="K390" s="74">
        <v>-85700</v>
      </c>
      <c r="L390" s="138"/>
      <c r="M390" s="137">
        <f t="shared" si="90"/>
        <v>810000</v>
      </c>
      <c r="N390" s="137">
        <v>810000</v>
      </c>
      <c r="O390" s="74"/>
      <c r="P390" s="139"/>
      <c r="R390" s="15"/>
    </row>
    <row r="391" spans="2:18">
      <c r="B391" s="116"/>
      <c r="C391" s="38" t="s">
        <v>106</v>
      </c>
      <c r="D391" s="38">
        <v>925</v>
      </c>
      <c r="E391" s="140" t="s">
        <v>56</v>
      </c>
      <c r="F391" s="140" t="s">
        <v>38</v>
      </c>
      <c r="G391" s="79">
        <v>5250000590</v>
      </c>
      <c r="H391" s="84">
        <v>800</v>
      </c>
      <c r="I391" s="137">
        <f t="shared" si="89"/>
        <v>2700</v>
      </c>
      <c r="J391" s="137">
        <v>4400</v>
      </c>
      <c r="K391" s="74">
        <v>-1700</v>
      </c>
      <c r="L391" s="138"/>
      <c r="M391" s="137">
        <f t="shared" si="90"/>
        <v>2600</v>
      </c>
      <c r="N391" s="137">
        <v>2600</v>
      </c>
      <c r="O391" s="74"/>
      <c r="P391" s="139"/>
      <c r="R391" s="15"/>
    </row>
    <row r="392" spans="2:18">
      <c r="B392" s="116"/>
      <c r="C392" s="38" t="s">
        <v>162</v>
      </c>
      <c r="D392" s="38">
        <v>925</v>
      </c>
      <c r="E392" s="140" t="s">
        <v>56</v>
      </c>
      <c r="F392" s="140" t="s">
        <v>38</v>
      </c>
      <c r="G392" s="79">
        <v>5800000000</v>
      </c>
      <c r="H392" s="84"/>
      <c r="I392" s="137">
        <f t="shared" ref="I392:I455" si="99">SUM(J392:L392)</f>
        <v>5634000</v>
      </c>
      <c r="J392" s="137">
        <f>J397+J393</f>
        <v>11110500</v>
      </c>
      <c r="K392" s="74">
        <f>K397+K393</f>
        <v>-5476500</v>
      </c>
      <c r="L392" s="138">
        <f>L397+L393</f>
        <v>0</v>
      </c>
      <c r="M392" s="137">
        <f t="shared" ref="M392:M455" si="100">SUM(N392:P392)</f>
        <v>5608700</v>
      </c>
      <c r="N392" s="137">
        <f>N397</f>
        <v>5608700</v>
      </c>
      <c r="O392" s="74">
        <f>O397</f>
        <v>0</v>
      </c>
      <c r="P392" s="139">
        <f>P397+P393</f>
        <v>0</v>
      </c>
    </row>
    <row r="393" spans="2:18" hidden="1">
      <c r="B393" s="116"/>
      <c r="C393" s="38" t="s">
        <v>163</v>
      </c>
      <c r="D393" s="38">
        <v>925</v>
      </c>
      <c r="E393" s="140" t="s">
        <v>56</v>
      </c>
      <c r="F393" s="140" t="s">
        <v>38</v>
      </c>
      <c r="G393" s="79">
        <v>5810000000</v>
      </c>
      <c r="H393" s="84"/>
      <c r="I393" s="137">
        <f t="shared" si="99"/>
        <v>0</v>
      </c>
      <c r="J393" s="137">
        <f t="shared" ref="J393:L395" si="101">J394</f>
        <v>2499800</v>
      </c>
      <c r="K393" s="74">
        <f t="shared" si="101"/>
        <v>-2499800</v>
      </c>
      <c r="L393" s="138">
        <f t="shared" si="101"/>
        <v>0</v>
      </c>
      <c r="M393" s="137">
        <f t="shared" si="100"/>
        <v>0</v>
      </c>
      <c r="N393" s="137"/>
      <c r="O393" s="74"/>
      <c r="P393" s="139">
        <f>P394</f>
        <v>0</v>
      </c>
    </row>
    <row r="394" spans="2:18" hidden="1">
      <c r="B394" s="116"/>
      <c r="C394" s="38" t="s">
        <v>189</v>
      </c>
      <c r="D394" s="38">
        <v>925</v>
      </c>
      <c r="E394" s="140" t="s">
        <v>56</v>
      </c>
      <c r="F394" s="140" t="s">
        <v>38</v>
      </c>
      <c r="G394" s="79" t="s">
        <v>190</v>
      </c>
      <c r="H394" s="84"/>
      <c r="I394" s="137">
        <f t="shared" si="99"/>
        <v>0</v>
      </c>
      <c r="J394" s="137">
        <f t="shared" si="101"/>
        <v>2499800</v>
      </c>
      <c r="K394" s="74">
        <f t="shared" si="101"/>
        <v>-2499800</v>
      </c>
      <c r="L394" s="138">
        <f t="shared" si="101"/>
        <v>0</v>
      </c>
      <c r="M394" s="137">
        <f t="shared" si="100"/>
        <v>0</v>
      </c>
      <c r="N394" s="137"/>
      <c r="O394" s="74"/>
      <c r="P394" s="139">
        <f>P395</f>
        <v>0</v>
      </c>
    </row>
    <row r="395" spans="2:18" ht="168.75" hidden="1">
      <c r="B395" s="116"/>
      <c r="C395" s="38" t="s">
        <v>191</v>
      </c>
      <c r="D395" s="38">
        <v>925</v>
      </c>
      <c r="E395" s="140" t="s">
        <v>56</v>
      </c>
      <c r="F395" s="140" t="s">
        <v>38</v>
      </c>
      <c r="G395" s="79" t="s">
        <v>192</v>
      </c>
      <c r="H395" s="84"/>
      <c r="I395" s="137">
        <f t="shared" si="99"/>
        <v>0</v>
      </c>
      <c r="J395" s="137">
        <f t="shared" si="101"/>
        <v>2499800</v>
      </c>
      <c r="K395" s="74">
        <f t="shared" si="101"/>
        <v>-2499800</v>
      </c>
      <c r="L395" s="138">
        <f t="shared" si="101"/>
        <v>0</v>
      </c>
      <c r="M395" s="137">
        <f t="shared" si="100"/>
        <v>0</v>
      </c>
      <c r="N395" s="137"/>
      <c r="O395" s="74"/>
      <c r="P395" s="139">
        <f>P396</f>
        <v>0</v>
      </c>
    </row>
    <row r="396" spans="2:18" ht="37.5" hidden="1">
      <c r="B396" s="116"/>
      <c r="C396" s="38" t="s">
        <v>166</v>
      </c>
      <c r="D396" s="38">
        <v>925</v>
      </c>
      <c r="E396" s="140" t="s">
        <v>56</v>
      </c>
      <c r="F396" s="140" t="s">
        <v>38</v>
      </c>
      <c r="G396" s="79" t="s">
        <v>192</v>
      </c>
      <c r="H396" s="84">
        <v>600</v>
      </c>
      <c r="I396" s="137">
        <f t="shared" si="99"/>
        <v>0</v>
      </c>
      <c r="J396" s="137">
        <v>2499800</v>
      </c>
      <c r="K396" s="74">
        <v>-2499800</v>
      </c>
      <c r="L396" s="138"/>
      <c r="M396" s="137">
        <f t="shared" si="100"/>
        <v>0</v>
      </c>
      <c r="N396" s="137"/>
      <c r="O396" s="74"/>
      <c r="P396" s="139"/>
    </row>
    <row r="397" spans="2:18">
      <c r="B397" s="116"/>
      <c r="C397" s="38" t="s">
        <v>201</v>
      </c>
      <c r="D397" s="38">
        <v>925</v>
      </c>
      <c r="E397" s="140" t="s">
        <v>56</v>
      </c>
      <c r="F397" s="140" t="s">
        <v>38</v>
      </c>
      <c r="G397" s="79">
        <v>5830000000</v>
      </c>
      <c r="H397" s="84"/>
      <c r="I397" s="137">
        <f t="shared" si="99"/>
        <v>5634000</v>
      </c>
      <c r="J397" s="137">
        <f>J398+J402+J400</f>
        <v>8610700</v>
      </c>
      <c r="K397" s="74">
        <f>K398+K402+K400</f>
        <v>-2976700</v>
      </c>
      <c r="L397" s="138">
        <f>L398+L402+L400</f>
        <v>0</v>
      </c>
      <c r="M397" s="137">
        <f t="shared" si="100"/>
        <v>5608700</v>
      </c>
      <c r="N397" s="137">
        <f>N398+N402</f>
        <v>5608700</v>
      </c>
      <c r="O397" s="74">
        <f>O398+O402+O400</f>
        <v>0</v>
      </c>
      <c r="P397" s="139">
        <f>P398+P402+P400</f>
        <v>0</v>
      </c>
    </row>
    <row r="398" spans="2:18" ht="37.5">
      <c r="B398" s="116"/>
      <c r="C398" s="38" t="s">
        <v>130</v>
      </c>
      <c r="D398" s="38">
        <v>925</v>
      </c>
      <c r="E398" s="140" t="s">
        <v>56</v>
      </c>
      <c r="F398" s="140" t="s">
        <v>38</v>
      </c>
      <c r="G398" s="79">
        <v>5830000590</v>
      </c>
      <c r="H398" s="84"/>
      <c r="I398" s="137">
        <f t="shared" si="99"/>
        <v>5634000</v>
      </c>
      <c r="J398" s="137">
        <f>J399</f>
        <v>4482200</v>
      </c>
      <c r="K398" s="74">
        <f>K399</f>
        <v>1151800</v>
      </c>
      <c r="L398" s="138">
        <f>L399</f>
        <v>0</v>
      </c>
      <c r="M398" s="137">
        <f t="shared" si="100"/>
        <v>5608700</v>
      </c>
      <c r="N398" s="137">
        <f>N399</f>
        <v>5608700</v>
      </c>
      <c r="O398" s="74">
        <f>O399</f>
        <v>0</v>
      </c>
      <c r="P398" s="139">
        <f>P399</f>
        <v>0</v>
      </c>
    </row>
    <row r="399" spans="2:18" ht="37.5">
      <c r="B399" s="116"/>
      <c r="C399" s="38" t="s">
        <v>166</v>
      </c>
      <c r="D399" s="38">
        <v>925</v>
      </c>
      <c r="E399" s="140" t="s">
        <v>56</v>
      </c>
      <c r="F399" s="140" t="s">
        <v>38</v>
      </c>
      <c r="G399" s="79">
        <v>5830000590</v>
      </c>
      <c r="H399" s="84">
        <v>600</v>
      </c>
      <c r="I399" s="137">
        <f t="shared" si="99"/>
        <v>5634000</v>
      </c>
      <c r="J399" s="137">
        <v>4482200</v>
      </c>
      <c r="K399" s="74">
        <v>1151800</v>
      </c>
      <c r="L399" s="138"/>
      <c r="M399" s="137">
        <f t="shared" si="100"/>
        <v>5608700</v>
      </c>
      <c r="N399" s="137">
        <v>5608700</v>
      </c>
      <c r="O399" s="74"/>
      <c r="P399" s="139"/>
    </row>
    <row r="400" spans="2:18" ht="75" hidden="1">
      <c r="B400" s="116"/>
      <c r="C400" s="38" t="s">
        <v>203</v>
      </c>
      <c r="D400" s="38">
        <v>925</v>
      </c>
      <c r="E400" s="140" t="s">
        <v>56</v>
      </c>
      <c r="F400" s="140" t="s">
        <v>38</v>
      </c>
      <c r="G400" s="79" t="s">
        <v>204</v>
      </c>
      <c r="H400" s="84"/>
      <c r="I400" s="137">
        <f t="shared" si="99"/>
        <v>0</v>
      </c>
      <c r="J400" s="137">
        <f>J401</f>
        <v>3300500</v>
      </c>
      <c r="K400" s="74">
        <f>K401</f>
        <v>-3300500</v>
      </c>
      <c r="L400" s="138">
        <f>L401</f>
        <v>0</v>
      </c>
      <c r="M400" s="137">
        <f t="shared" si="100"/>
        <v>0</v>
      </c>
      <c r="N400" s="137"/>
      <c r="O400" s="74">
        <f>O401</f>
        <v>0</v>
      </c>
      <c r="P400" s="139">
        <f>P401</f>
        <v>0</v>
      </c>
    </row>
    <row r="401" spans="1:16" ht="37.5" hidden="1">
      <c r="B401" s="116"/>
      <c r="C401" s="38" t="s">
        <v>166</v>
      </c>
      <c r="D401" s="38">
        <v>925</v>
      </c>
      <c r="E401" s="140" t="s">
        <v>56</v>
      </c>
      <c r="F401" s="140" t="s">
        <v>38</v>
      </c>
      <c r="G401" s="79" t="s">
        <v>204</v>
      </c>
      <c r="H401" s="84">
        <v>600</v>
      </c>
      <c r="I401" s="137">
        <f t="shared" si="99"/>
        <v>0</v>
      </c>
      <c r="J401" s="137">
        <v>3300500</v>
      </c>
      <c r="K401" s="74">
        <v>-3300500</v>
      </c>
      <c r="L401" s="138"/>
      <c r="M401" s="137">
        <f t="shared" si="100"/>
        <v>0</v>
      </c>
      <c r="N401" s="137"/>
      <c r="O401" s="74"/>
      <c r="P401" s="139"/>
    </row>
    <row r="402" spans="1:16" ht="37.5" hidden="1">
      <c r="B402" s="116"/>
      <c r="C402" s="38" t="s">
        <v>205</v>
      </c>
      <c r="D402" s="38">
        <v>925</v>
      </c>
      <c r="E402" s="140" t="s">
        <v>56</v>
      </c>
      <c r="F402" s="140" t="s">
        <v>38</v>
      </c>
      <c r="G402" s="79">
        <v>5830100000</v>
      </c>
      <c r="H402" s="84"/>
      <c r="I402" s="137">
        <f t="shared" si="99"/>
        <v>0</v>
      </c>
      <c r="J402" s="137">
        <f t="shared" ref="J402:L403" si="102">J403</f>
        <v>828000</v>
      </c>
      <c r="K402" s="74">
        <f t="shared" si="102"/>
        <v>-828000</v>
      </c>
      <c r="L402" s="138">
        <f t="shared" si="102"/>
        <v>0</v>
      </c>
      <c r="M402" s="137">
        <f t="shared" si="100"/>
        <v>0</v>
      </c>
      <c r="N402" s="137">
        <f t="shared" ref="N402:P403" si="103">N403</f>
        <v>0</v>
      </c>
      <c r="O402" s="74">
        <f t="shared" si="103"/>
        <v>0</v>
      </c>
      <c r="P402" s="139">
        <f t="shared" si="103"/>
        <v>0</v>
      </c>
    </row>
    <row r="403" spans="1:16" ht="37.5" hidden="1">
      <c r="B403" s="116"/>
      <c r="C403" s="38" t="s">
        <v>130</v>
      </c>
      <c r="D403" s="38">
        <v>925</v>
      </c>
      <c r="E403" s="140" t="s">
        <v>56</v>
      </c>
      <c r="F403" s="140" t="s">
        <v>38</v>
      </c>
      <c r="G403" s="79">
        <v>5830100590</v>
      </c>
      <c r="H403" s="84"/>
      <c r="I403" s="137">
        <f t="shared" si="99"/>
        <v>0</v>
      </c>
      <c r="J403" s="137">
        <f t="shared" si="102"/>
        <v>828000</v>
      </c>
      <c r="K403" s="74">
        <f t="shared" si="102"/>
        <v>-828000</v>
      </c>
      <c r="L403" s="138">
        <f t="shared" si="102"/>
        <v>0</v>
      </c>
      <c r="M403" s="137">
        <f t="shared" si="100"/>
        <v>0</v>
      </c>
      <c r="N403" s="137">
        <f t="shared" si="103"/>
        <v>0</v>
      </c>
      <c r="O403" s="74">
        <f t="shared" si="103"/>
        <v>0</v>
      </c>
      <c r="P403" s="139">
        <f t="shared" si="103"/>
        <v>0</v>
      </c>
    </row>
    <row r="404" spans="1:16" hidden="1">
      <c r="B404" s="116"/>
      <c r="C404" s="38" t="s">
        <v>142</v>
      </c>
      <c r="D404" s="38">
        <v>925</v>
      </c>
      <c r="E404" s="140" t="s">
        <v>56</v>
      </c>
      <c r="F404" s="140" t="s">
        <v>38</v>
      </c>
      <c r="G404" s="79">
        <v>5830100590</v>
      </c>
      <c r="H404" s="84">
        <v>300</v>
      </c>
      <c r="I404" s="137">
        <f t="shared" si="99"/>
        <v>0</v>
      </c>
      <c r="J404" s="137">
        <v>828000</v>
      </c>
      <c r="K404" s="74">
        <v>-828000</v>
      </c>
      <c r="L404" s="138"/>
      <c r="M404" s="137">
        <f t="shared" si="100"/>
        <v>0</v>
      </c>
      <c r="N404" s="137"/>
      <c r="O404" s="74"/>
      <c r="P404" s="139"/>
    </row>
    <row r="405" spans="1:16" ht="56.25">
      <c r="B405" s="116"/>
      <c r="C405" s="38" t="s">
        <v>253</v>
      </c>
      <c r="D405" s="38">
        <v>925</v>
      </c>
      <c r="E405" s="140" t="s">
        <v>56</v>
      </c>
      <c r="F405" s="140" t="s">
        <v>38</v>
      </c>
      <c r="G405" s="79">
        <v>6700000000</v>
      </c>
      <c r="H405" s="84"/>
      <c r="I405" s="137">
        <f t="shared" si="99"/>
        <v>2290500</v>
      </c>
      <c r="J405" s="137">
        <f t="shared" ref="J405:L407" si="104">J406</f>
        <v>0</v>
      </c>
      <c r="K405" s="74">
        <f t="shared" si="104"/>
        <v>2290500</v>
      </c>
      <c r="L405" s="138">
        <f t="shared" si="104"/>
        <v>0</v>
      </c>
      <c r="M405" s="137">
        <f t="shared" si="100"/>
        <v>2290500</v>
      </c>
      <c r="N405" s="137">
        <f t="shared" ref="N405:P407" si="105">N406</f>
        <v>2290500</v>
      </c>
      <c r="O405" s="74">
        <f t="shared" si="105"/>
        <v>0</v>
      </c>
      <c r="P405" s="139">
        <f t="shared" si="105"/>
        <v>0</v>
      </c>
    </row>
    <row r="406" spans="1:16" ht="37.5">
      <c r="B406" s="116"/>
      <c r="C406" s="38" t="s">
        <v>254</v>
      </c>
      <c r="D406" s="38">
        <v>925</v>
      </c>
      <c r="E406" s="140" t="s">
        <v>56</v>
      </c>
      <c r="F406" s="140" t="s">
        <v>38</v>
      </c>
      <c r="G406" s="79">
        <v>6710000000</v>
      </c>
      <c r="H406" s="84"/>
      <c r="I406" s="137">
        <f t="shared" si="99"/>
        <v>2290500</v>
      </c>
      <c r="J406" s="137">
        <f t="shared" si="104"/>
        <v>0</v>
      </c>
      <c r="K406" s="74">
        <f t="shared" si="104"/>
        <v>2290500</v>
      </c>
      <c r="L406" s="138">
        <f t="shared" si="104"/>
        <v>0</v>
      </c>
      <c r="M406" s="137">
        <f t="shared" si="100"/>
        <v>2290500</v>
      </c>
      <c r="N406" s="137">
        <f t="shared" si="105"/>
        <v>2290500</v>
      </c>
      <c r="O406" s="74">
        <f t="shared" si="105"/>
        <v>0</v>
      </c>
      <c r="P406" s="139">
        <f t="shared" si="105"/>
        <v>0</v>
      </c>
    </row>
    <row r="407" spans="1:16">
      <c r="B407" s="116"/>
      <c r="C407" s="38" t="s">
        <v>255</v>
      </c>
      <c r="D407" s="38">
        <v>925</v>
      </c>
      <c r="E407" s="140" t="s">
        <v>56</v>
      </c>
      <c r="F407" s="140" t="s">
        <v>38</v>
      </c>
      <c r="G407" s="79">
        <v>6710010220</v>
      </c>
      <c r="H407" s="84"/>
      <c r="I407" s="137">
        <f t="shared" si="99"/>
        <v>2290500</v>
      </c>
      <c r="J407" s="137">
        <f t="shared" si="104"/>
        <v>0</v>
      </c>
      <c r="K407" s="74">
        <f t="shared" si="104"/>
        <v>2290500</v>
      </c>
      <c r="L407" s="138">
        <f t="shared" si="104"/>
        <v>0</v>
      </c>
      <c r="M407" s="137">
        <f t="shared" si="100"/>
        <v>2290500</v>
      </c>
      <c r="N407" s="137">
        <f t="shared" si="105"/>
        <v>2290500</v>
      </c>
      <c r="O407" s="74">
        <f t="shared" si="105"/>
        <v>0</v>
      </c>
      <c r="P407" s="139">
        <f t="shared" si="105"/>
        <v>0</v>
      </c>
    </row>
    <row r="408" spans="1:16" ht="37.5">
      <c r="B408" s="116"/>
      <c r="C408" s="38" t="s">
        <v>166</v>
      </c>
      <c r="D408" s="38">
        <v>925</v>
      </c>
      <c r="E408" s="140" t="s">
        <v>56</v>
      </c>
      <c r="F408" s="140" t="s">
        <v>38</v>
      </c>
      <c r="G408" s="79">
        <v>6710010220</v>
      </c>
      <c r="H408" s="84">
        <v>600</v>
      </c>
      <c r="I408" s="137">
        <f t="shared" si="99"/>
        <v>2290500</v>
      </c>
      <c r="J408" s="137"/>
      <c r="K408" s="74">
        <v>2290500</v>
      </c>
      <c r="L408" s="138"/>
      <c r="M408" s="137">
        <f t="shared" si="100"/>
        <v>2290500</v>
      </c>
      <c r="N408" s="137">
        <v>2290500</v>
      </c>
      <c r="O408" s="74"/>
      <c r="P408" s="139"/>
    </row>
    <row r="409" spans="1:16">
      <c r="B409" s="116"/>
      <c r="C409" s="38" t="s">
        <v>267</v>
      </c>
      <c r="D409" s="38">
        <v>925</v>
      </c>
      <c r="E409" s="140" t="s">
        <v>56</v>
      </c>
      <c r="F409" s="140" t="s">
        <v>38</v>
      </c>
      <c r="G409" s="79">
        <v>7000000000</v>
      </c>
      <c r="H409" s="84"/>
      <c r="I409" s="137">
        <f t="shared" si="99"/>
        <v>27180800</v>
      </c>
      <c r="J409" s="137">
        <f>J410</f>
        <v>3046100</v>
      </c>
      <c r="K409" s="74">
        <f>K410</f>
        <v>24134700</v>
      </c>
      <c r="L409" s="138">
        <f>L410</f>
        <v>0</v>
      </c>
      <c r="M409" s="137">
        <f t="shared" si="100"/>
        <v>31482900</v>
      </c>
      <c r="N409" s="137">
        <f>N410</f>
        <v>31482900</v>
      </c>
      <c r="O409" s="74">
        <f>O410</f>
        <v>0</v>
      </c>
      <c r="P409" s="139">
        <f>P410</f>
        <v>0</v>
      </c>
    </row>
    <row r="410" spans="1:16" ht="37.5">
      <c r="B410" s="116"/>
      <c r="C410" s="38" t="s">
        <v>268</v>
      </c>
      <c r="D410" s="38">
        <v>925</v>
      </c>
      <c r="E410" s="140" t="s">
        <v>56</v>
      </c>
      <c r="F410" s="140" t="s">
        <v>38</v>
      </c>
      <c r="G410" s="79">
        <v>7010000000</v>
      </c>
      <c r="H410" s="84"/>
      <c r="I410" s="137">
        <f t="shared" si="99"/>
        <v>27180800</v>
      </c>
      <c r="J410" s="137">
        <f>J413+J417+J415</f>
        <v>3046100</v>
      </c>
      <c r="K410" s="137">
        <f>K413+K417+K415+K411</f>
        <v>24134700</v>
      </c>
      <c r="L410" s="138">
        <f>L413+L417+L415</f>
        <v>0</v>
      </c>
      <c r="M410" s="137">
        <f t="shared" si="100"/>
        <v>31482900</v>
      </c>
      <c r="N410" s="137">
        <f>N413+N417+N415+N411</f>
        <v>31482900</v>
      </c>
      <c r="O410" s="74">
        <f>O413+O417+O415</f>
        <v>0</v>
      </c>
      <c r="P410" s="139">
        <f>P413+P417+P415</f>
        <v>0</v>
      </c>
    </row>
    <row r="411" spans="1:16" ht="37.5">
      <c r="A411" s="147"/>
      <c r="B411" s="148"/>
      <c r="C411" s="42" t="s">
        <v>130</v>
      </c>
      <c r="D411" s="42">
        <v>925</v>
      </c>
      <c r="E411" s="149" t="s">
        <v>56</v>
      </c>
      <c r="F411" s="149" t="s">
        <v>38</v>
      </c>
      <c r="G411" s="56">
        <v>7010000590</v>
      </c>
      <c r="H411" s="77"/>
      <c r="I411" s="74">
        <f t="shared" si="99"/>
        <v>20418400</v>
      </c>
      <c r="J411" s="137"/>
      <c r="K411" s="137">
        <f>K412</f>
        <v>20418400</v>
      </c>
      <c r="L411" s="138"/>
      <c r="M411" s="137">
        <f t="shared" si="100"/>
        <v>18972400</v>
      </c>
      <c r="N411" s="137">
        <f>N412</f>
        <v>18972400</v>
      </c>
      <c r="O411" s="74"/>
      <c r="P411" s="139"/>
    </row>
    <row r="412" spans="1:16" ht="37.5">
      <c r="A412" s="147"/>
      <c r="B412" s="148"/>
      <c r="C412" s="38" t="s">
        <v>166</v>
      </c>
      <c r="D412" s="42">
        <v>925</v>
      </c>
      <c r="E412" s="149" t="s">
        <v>56</v>
      </c>
      <c r="F412" s="149" t="s">
        <v>38</v>
      </c>
      <c r="G412" s="56">
        <v>7010000590</v>
      </c>
      <c r="H412" s="77">
        <v>600</v>
      </c>
      <c r="I412" s="74">
        <f t="shared" si="99"/>
        <v>20418400</v>
      </c>
      <c r="J412" s="137"/>
      <c r="K412" s="137">
        <v>20418400</v>
      </c>
      <c r="L412" s="138"/>
      <c r="M412" s="137">
        <f t="shared" si="100"/>
        <v>18972400</v>
      </c>
      <c r="N412" s="137">
        <v>18972400</v>
      </c>
      <c r="O412" s="74"/>
      <c r="P412" s="139"/>
    </row>
    <row r="413" spans="1:16" ht="93.75">
      <c r="B413" s="116"/>
      <c r="C413" s="38" t="s">
        <v>269</v>
      </c>
      <c r="D413" s="38">
        <v>925</v>
      </c>
      <c r="E413" s="140" t="s">
        <v>56</v>
      </c>
      <c r="F413" s="140" t="s">
        <v>38</v>
      </c>
      <c r="G413" s="79">
        <v>7010063110</v>
      </c>
      <c r="H413" s="84"/>
      <c r="I413" s="137">
        <f t="shared" si="99"/>
        <v>3252100</v>
      </c>
      <c r="J413" s="137">
        <f>J414</f>
        <v>3046100</v>
      </c>
      <c r="K413" s="74">
        <f>K414</f>
        <v>206000</v>
      </c>
      <c r="L413" s="138">
        <f>L414</f>
        <v>0</v>
      </c>
      <c r="M413" s="137">
        <f t="shared" si="100"/>
        <v>3382200</v>
      </c>
      <c r="N413" s="137">
        <f>N414</f>
        <v>3382200</v>
      </c>
      <c r="O413" s="74">
        <f>O414</f>
        <v>0</v>
      </c>
      <c r="P413" s="139">
        <f>P414</f>
        <v>0</v>
      </c>
    </row>
    <row r="414" spans="1:16" ht="37.5">
      <c r="B414" s="116"/>
      <c r="C414" s="38" t="s">
        <v>166</v>
      </c>
      <c r="D414" s="38">
        <v>925</v>
      </c>
      <c r="E414" s="140" t="s">
        <v>56</v>
      </c>
      <c r="F414" s="140" t="s">
        <v>38</v>
      </c>
      <c r="G414" s="79">
        <v>7010063110</v>
      </c>
      <c r="H414" s="84">
        <v>600</v>
      </c>
      <c r="I414" s="137">
        <f t="shared" si="99"/>
        <v>3252100</v>
      </c>
      <c r="J414" s="137">
        <v>3046100</v>
      </c>
      <c r="K414" s="74">
        <v>206000</v>
      </c>
      <c r="L414" s="138"/>
      <c r="M414" s="137">
        <f t="shared" si="100"/>
        <v>3382200</v>
      </c>
      <c r="N414" s="137">
        <v>3382200</v>
      </c>
      <c r="O414" s="74"/>
      <c r="P414" s="139"/>
    </row>
    <row r="415" spans="1:16" ht="56.25">
      <c r="B415" s="116"/>
      <c r="C415" s="38" t="s">
        <v>270</v>
      </c>
      <c r="D415" s="38">
        <v>925</v>
      </c>
      <c r="E415" s="140" t="s">
        <v>56</v>
      </c>
      <c r="F415" s="140" t="s">
        <v>38</v>
      </c>
      <c r="G415" s="79" t="s">
        <v>271</v>
      </c>
      <c r="H415" s="84"/>
      <c r="I415" s="137">
        <f t="shared" si="99"/>
        <v>0</v>
      </c>
      <c r="J415" s="137">
        <f>J416</f>
        <v>0</v>
      </c>
      <c r="K415" s="74">
        <f>K416</f>
        <v>0</v>
      </c>
      <c r="L415" s="138">
        <f>L416</f>
        <v>0</v>
      </c>
      <c r="M415" s="137">
        <f t="shared" si="100"/>
        <v>5618000</v>
      </c>
      <c r="N415" s="137">
        <f>N416</f>
        <v>5618000</v>
      </c>
      <c r="O415" s="74">
        <f>O416</f>
        <v>0</v>
      </c>
      <c r="P415" s="139">
        <f>P416</f>
        <v>0</v>
      </c>
    </row>
    <row r="416" spans="1:16" ht="37.5">
      <c r="B416" s="116"/>
      <c r="C416" s="38" t="s">
        <v>166</v>
      </c>
      <c r="D416" s="38">
        <v>925</v>
      </c>
      <c r="E416" s="140" t="s">
        <v>56</v>
      </c>
      <c r="F416" s="140" t="s">
        <v>38</v>
      </c>
      <c r="G416" s="79" t="s">
        <v>271</v>
      </c>
      <c r="H416" s="84">
        <v>600</v>
      </c>
      <c r="I416" s="137">
        <f t="shared" si="99"/>
        <v>0</v>
      </c>
      <c r="J416" s="137"/>
      <c r="K416" s="74">
        <v>0</v>
      </c>
      <c r="L416" s="138"/>
      <c r="M416" s="137">
        <f t="shared" si="100"/>
        <v>5618000</v>
      </c>
      <c r="N416" s="137">
        <v>5618000</v>
      </c>
      <c r="O416" s="74"/>
      <c r="P416" s="139"/>
    </row>
    <row r="417" spans="2:16" ht="75">
      <c r="B417" s="116"/>
      <c r="C417" s="38" t="s">
        <v>272</v>
      </c>
      <c r="D417" s="38">
        <v>925</v>
      </c>
      <c r="E417" s="140" t="s">
        <v>56</v>
      </c>
      <c r="F417" s="140" t="s">
        <v>38</v>
      </c>
      <c r="G417" s="79" t="s">
        <v>273</v>
      </c>
      <c r="H417" s="84"/>
      <c r="I417" s="137">
        <f t="shared" si="99"/>
        <v>3510300</v>
      </c>
      <c r="J417" s="137">
        <f>J418</f>
        <v>0</v>
      </c>
      <c r="K417" s="74">
        <f>K418</f>
        <v>3510300</v>
      </c>
      <c r="L417" s="138">
        <f>L418</f>
        <v>0</v>
      </c>
      <c r="M417" s="137">
        <f t="shared" si="100"/>
        <v>3510300</v>
      </c>
      <c r="N417" s="137">
        <f>N418</f>
        <v>3510300</v>
      </c>
      <c r="O417" s="74">
        <f>O418</f>
        <v>0</v>
      </c>
      <c r="P417" s="139">
        <f>P418</f>
        <v>0</v>
      </c>
    </row>
    <row r="418" spans="2:16" ht="37.5">
      <c r="B418" s="116"/>
      <c r="C418" s="38" t="s">
        <v>166</v>
      </c>
      <c r="D418" s="38">
        <v>925</v>
      </c>
      <c r="E418" s="140" t="s">
        <v>56</v>
      </c>
      <c r="F418" s="140" t="s">
        <v>38</v>
      </c>
      <c r="G418" s="79" t="s">
        <v>273</v>
      </c>
      <c r="H418" s="84">
        <v>600</v>
      </c>
      <c r="I418" s="137">
        <f t="shared" si="99"/>
        <v>3510300</v>
      </c>
      <c r="J418" s="137"/>
      <c r="K418" s="74">
        <v>3510300</v>
      </c>
      <c r="L418" s="138"/>
      <c r="M418" s="137">
        <f t="shared" si="100"/>
        <v>3510300</v>
      </c>
      <c r="N418" s="137">
        <v>3510300</v>
      </c>
      <c r="O418" s="74"/>
      <c r="P418" s="139"/>
    </row>
    <row r="419" spans="2:16">
      <c r="B419" s="116"/>
      <c r="C419" s="38" t="s">
        <v>69</v>
      </c>
      <c r="D419" s="38">
        <v>925</v>
      </c>
      <c r="E419" s="140" t="s">
        <v>40</v>
      </c>
      <c r="F419" s="140" t="s">
        <v>82</v>
      </c>
      <c r="G419" s="79"/>
      <c r="H419" s="84"/>
      <c r="I419" s="137">
        <f t="shared" si="99"/>
        <v>13085900</v>
      </c>
      <c r="J419" s="137">
        <f t="shared" ref="J419:L421" si="106">J420</f>
        <v>13979100</v>
      </c>
      <c r="K419" s="74">
        <f t="shared" si="106"/>
        <v>-893200</v>
      </c>
      <c r="L419" s="138">
        <f t="shared" si="106"/>
        <v>0</v>
      </c>
      <c r="M419" s="137">
        <f t="shared" si="100"/>
        <v>13085900</v>
      </c>
      <c r="N419" s="137">
        <f t="shared" ref="N419:P421" si="107">N420</f>
        <v>13085900</v>
      </c>
      <c r="O419" s="74">
        <f t="shared" si="107"/>
        <v>0</v>
      </c>
      <c r="P419" s="139">
        <f t="shared" si="107"/>
        <v>0</v>
      </c>
    </row>
    <row r="420" spans="2:16">
      <c r="B420" s="116"/>
      <c r="C420" s="38" t="s">
        <v>71</v>
      </c>
      <c r="D420" s="38">
        <v>925</v>
      </c>
      <c r="E420" s="140" t="s">
        <v>40</v>
      </c>
      <c r="F420" s="140" t="s">
        <v>24</v>
      </c>
      <c r="G420" s="79"/>
      <c r="H420" s="84"/>
      <c r="I420" s="137">
        <f t="shared" si="99"/>
        <v>13085900</v>
      </c>
      <c r="J420" s="137">
        <f t="shared" si="106"/>
        <v>13979100</v>
      </c>
      <c r="K420" s="74">
        <f t="shared" si="106"/>
        <v>-893200</v>
      </c>
      <c r="L420" s="138">
        <f t="shared" si="106"/>
        <v>0</v>
      </c>
      <c r="M420" s="137">
        <f t="shared" si="100"/>
        <v>13085900</v>
      </c>
      <c r="N420" s="137">
        <f t="shared" si="107"/>
        <v>13085900</v>
      </c>
      <c r="O420" s="74">
        <f t="shared" si="107"/>
        <v>0</v>
      </c>
      <c r="P420" s="139">
        <f t="shared" si="107"/>
        <v>0</v>
      </c>
    </row>
    <row r="421" spans="2:16" ht="37.5">
      <c r="B421" s="116"/>
      <c r="C421" s="38" t="s">
        <v>338</v>
      </c>
      <c r="D421" s="38">
        <v>925</v>
      </c>
      <c r="E421" s="140" t="s">
        <v>40</v>
      </c>
      <c r="F421" s="140" t="s">
        <v>24</v>
      </c>
      <c r="G421" s="79">
        <v>5800000000</v>
      </c>
      <c r="H421" s="84"/>
      <c r="I421" s="137">
        <f t="shared" si="99"/>
        <v>13085900</v>
      </c>
      <c r="J421" s="137">
        <f t="shared" si="106"/>
        <v>13979100</v>
      </c>
      <c r="K421" s="74">
        <f t="shared" si="106"/>
        <v>-893200</v>
      </c>
      <c r="L421" s="138">
        <f t="shared" si="106"/>
        <v>0</v>
      </c>
      <c r="M421" s="137">
        <f t="shared" si="100"/>
        <v>13085900</v>
      </c>
      <c r="N421" s="137">
        <f t="shared" si="107"/>
        <v>13085900</v>
      </c>
      <c r="O421" s="74">
        <f t="shared" si="107"/>
        <v>0</v>
      </c>
      <c r="P421" s="139">
        <f t="shared" si="107"/>
        <v>0</v>
      </c>
    </row>
    <row r="422" spans="2:16" ht="93.75">
      <c r="B422" s="116"/>
      <c r="C422" s="38" t="s">
        <v>202</v>
      </c>
      <c r="D422" s="38">
        <v>925</v>
      </c>
      <c r="E422" s="140" t="s">
        <v>40</v>
      </c>
      <c r="F422" s="140" t="s">
        <v>24</v>
      </c>
      <c r="G422" s="79">
        <v>5830060710</v>
      </c>
      <c r="H422" s="84"/>
      <c r="I422" s="137">
        <f t="shared" si="99"/>
        <v>13085900</v>
      </c>
      <c r="J422" s="137">
        <f>J424+J423</f>
        <v>13979100</v>
      </c>
      <c r="K422" s="74">
        <f>K424+K423</f>
        <v>-893200</v>
      </c>
      <c r="L422" s="138">
        <f>L424+L423</f>
        <v>0</v>
      </c>
      <c r="M422" s="137">
        <f t="shared" si="100"/>
        <v>13085900</v>
      </c>
      <c r="N422" s="137">
        <f>N424+N423</f>
        <v>13085900</v>
      </c>
      <c r="O422" s="74">
        <f>O424+O423</f>
        <v>0</v>
      </c>
      <c r="P422" s="139">
        <f>P424+P423</f>
        <v>0</v>
      </c>
    </row>
    <row r="423" spans="2:16" ht="37.5">
      <c r="B423" s="116"/>
      <c r="C423" s="38" t="s">
        <v>103</v>
      </c>
      <c r="D423" s="38">
        <v>925</v>
      </c>
      <c r="E423" s="140" t="s">
        <v>40</v>
      </c>
      <c r="F423" s="140" t="s">
        <v>24</v>
      </c>
      <c r="G423" s="79">
        <v>5830060710</v>
      </c>
      <c r="H423" s="84">
        <v>200</v>
      </c>
      <c r="I423" s="137">
        <f t="shared" si="99"/>
        <v>193300</v>
      </c>
      <c r="J423" s="137">
        <v>204700</v>
      </c>
      <c r="K423" s="74">
        <v>-11400</v>
      </c>
      <c r="L423" s="138"/>
      <c r="M423" s="137">
        <f t="shared" si="100"/>
        <v>193300</v>
      </c>
      <c r="N423" s="137">
        <v>193300</v>
      </c>
      <c r="O423" s="74"/>
      <c r="P423" s="139"/>
    </row>
    <row r="424" spans="2:16">
      <c r="B424" s="116"/>
      <c r="C424" s="38" t="s">
        <v>142</v>
      </c>
      <c r="D424" s="38">
        <v>925</v>
      </c>
      <c r="E424" s="140" t="s">
        <v>40</v>
      </c>
      <c r="F424" s="140" t="s">
        <v>24</v>
      </c>
      <c r="G424" s="79">
        <v>5830060710</v>
      </c>
      <c r="H424" s="84">
        <v>300</v>
      </c>
      <c r="I424" s="137">
        <f t="shared" si="99"/>
        <v>12892600</v>
      </c>
      <c r="J424" s="137">
        <v>13774400</v>
      </c>
      <c r="K424" s="74">
        <v>-881800</v>
      </c>
      <c r="L424" s="138"/>
      <c r="M424" s="137">
        <f t="shared" si="100"/>
        <v>12892600</v>
      </c>
      <c r="N424" s="137">
        <v>12892600</v>
      </c>
      <c r="O424" s="74"/>
      <c r="P424" s="139"/>
    </row>
    <row r="425" spans="2:16">
      <c r="B425" s="116"/>
      <c r="C425" s="38" t="s">
        <v>339</v>
      </c>
      <c r="D425" s="38">
        <v>925</v>
      </c>
      <c r="E425" s="140" t="s">
        <v>30</v>
      </c>
      <c r="F425" s="140" t="s">
        <v>82</v>
      </c>
      <c r="G425" s="79"/>
      <c r="H425" s="84"/>
      <c r="I425" s="137">
        <f t="shared" si="99"/>
        <v>196034600</v>
      </c>
      <c r="J425" s="137"/>
      <c r="K425" s="74">
        <f t="shared" ref="K425:L427" si="108">K426</f>
        <v>196034600</v>
      </c>
      <c r="L425" s="138">
        <f t="shared" si="108"/>
        <v>0</v>
      </c>
      <c r="M425" s="137">
        <f t="shared" si="100"/>
        <v>194635800</v>
      </c>
      <c r="N425" s="137">
        <f>N426</f>
        <v>194635800</v>
      </c>
      <c r="O425" s="74"/>
      <c r="P425" s="139"/>
    </row>
    <row r="426" spans="2:16">
      <c r="B426" s="116"/>
      <c r="C426" s="38" t="s">
        <v>340</v>
      </c>
      <c r="D426" s="38">
        <v>925</v>
      </c>
      <c r="E426" s="140" t="s">
        <v>30</v>
      </c>
      <c r="F426" s="140" t="s">
        <v>17</v>
      </c>
      <c r="G426" s="79"/>
      <c r="H426" s="84"/>
      <c r="I426" s="137">
        <f t="shared" si="99"/>
        <v>196034600</v>
      </c>
      <c r="J426" s="137"/>
      <c r="K426" s="74">
        <f t="shared" si="108"/>
        <v>196034600</v>
      </c>
      <c r="L426" s="138">
        <f t="shared" si="108"/>
        <v>0</v>
      </c>
      <c r="M426" s="137">
        <f t="shared" si="100"/>
        <v>194635800</v>
      </c>
      <c r="N426" s="137">
        <f>N427</f>
        <v>194635800</v>
      </c>
      <c r="O426" s="74"/>
      <c r="P426" s="139"/>
    </row>
    <row r="427" spans="2:16">
      <c r="B427" s="116"/>
      <c r="C427" s="38" t="s">
        <v>162</v>
      </c>
      <c r="D427" s="38">
        <v>925</v>
      </c>
      <c r="E427" s="140" t="s">
        <v>30</v>
      </c>
      <c r="F427" s="140" t="s">
        <v>17</v>
      </c>
      <c r="G427" s="79">
        <v>5800000000</v>
      </c>
      <c r="H427" s="84"/>
      <c r="I427" s="137">
        <f t="shared" si="99"/>
        <v>196034600</v>
      </c>
      <c r="J427" s="137"/>
      <c r="K427" s="74">
        <f t="shared" si="108"/>
        <v>196034600</v>
      </c>
      <c r="L427" s="138">
        <f t="shared" si="108"/>
        <v>0</v>
      </c>
      <c r="M427" s="137">
        <f t="shared" si="100"/>
        <v>194635800</v>
      </c>
      <c r="N427" s="137">
        <f>N428</f>
        <v>194635800</v>
      </c>
      <c r="O427" s="74"/>
      <c r="P427" s="139"/>
    </row>
    <row r="428" spans="2:16">
      <c r="B428" s="116"/>
      <c r="C428" s="38" t="s">
        <v>196</v>
      </c>
      <c r="D428" s="38">
        <v>925</v>
      </c>
      <c r="E428" s="140" t="s">
        <v>30</v>
      </c>
      <c r="F428" s="140" t="s">
        <v>17</v>
      </c>
      <c r="G428" s="79">
        <v>5820000000</v>
      </c>
      <c r="H428" s="84"/>
      <c r="I428" s="137">
        <f t="shared" si="99"/>
        <v>196034600</v>
      </c>
      <c r="J428" s="137"/>
      <c r="K428" s="74">
        <f>K429+K431+K433+K435</f>
        <v>196034600</v>
      </c>
      <c r="L428" s="138">
        <f>L429+L431+L433+L435</f>
        <v>0</v>
      </c>
      <c r="M428" s="137">
        <f t="shared" si="100"/>
        <v>194635800</v>
      </c>
      <c r="N428" s="74">
        <f>N429+N431+N433+N435</f>
        <v>194635800</v>
      </c>
      <c r="O428" s="74"/>
      <c r="P428" s="139"/>
    </row>
    <row r="429" spans="2:16" ht="37.5">
      <c r="B429" s="116"/>
      <c r="C429" s="38" t="s">
        <v>130</v>
      </c>
      <c r="D429" s="38">
        <v>925</v>
      </c>
      <c r="E429" s="140" t="s">
        <v>30</v>
      </c>
      <c r="F429" s="140" t="s">
        <v>17</v>
      </c>
      <c r="G429" s="79">
        <v>5820000590</v>
      </c>
      <c r="H429" s="84"/>
      <c r="I429" s="137">
        <f t="shared" si="99"/>
        <v>166289600</v>
      </c>
      <c r="J429" s="137"/>
      <c r="K429" s="74">
        <f>K430</f>
        <v>166289600</v>
      </c>
      <c r="L429" s="138">
        <f>L430</f>
        <v>0</v>
      </c>
      <c r="M429" s="137">
        <f t="shared" si="100"/>
        <v>165143000</v>
      </c>
      <c r="N429" s="137">
        <f>N430</f>
        <v>165143000</v>
      </c>
      <c r="O429" s="74"/>
      <c r="P429" s="139"/>
    </row>
    <row r="430" spans="2:16" ht="37.5">
      <c r="B430" s="116"/>
      <c r="C430" s="38" t="s">
        <v>166</v>
      </c>
      <c r="D430" s="38">
        <v>925</v>
      </c>
      <c r="E430" s="140" t="s">
        <v>30</v>
      </c>
      <c r="F430" s="140" t="s">
        <v>17</v>
      </c>
      <c r="G430" s="79">
        <v>5820000590</v>
      </c>
      <c r="H430" s="84">
        <v>600</v>
      </c>
      <c r="I430" s="137">
        <f t="shared" si="99"/>
        <v>166289600</v>
      </c>
      <c r="J430" s="137"/>
      <c r="K430" s="74">
        <v>166289600</v>
      </c>
      <c r="L430" s="138"/>
      <c r="M430" s="137">
        <f t="shared" si="100"/>
        <v>165143000</v>
      </c>
      <c r="N430" s="137">
        <v>165143000</v>
      </c>
      <c r="O430" s="74"/>
      <c r="P430" s="139"/>
    </row>
    <row r="431" spans="2:16" ht="37.5">
      <c r="B431" s="116"/>
      <c r="C431" s="38" t="s">
        <v>197</v>
      </c>
      <c r="D431" s="38">
        <v>925</v>
      </c>
      <c r="E431" s="140" t="s">
        <v>30</v>
      </c>
      <c r="F431" s="140" t="s">
        <v>17</v>
      </c>
      <c r="G431" s="79">
        <v>5820010660</v>
      </c>
      <c r="H431" s="84"/>
      <c r="I431" s="137">
        <f t="shared" si="99"/>
        <v>16827200</v>
      </c>
      <c r="J431" s="137"/>
      <c r="K431" s="74">
        <f>K432</f>
        <v>16827200</v>
      </c>
      <c r="L431" s="138">
        <f>L432</f>
        <v>0</v>
      </c>
      <c r="M431" s="137">
        <f t="shared" si="100"/>
        <v>16575000</v>
      </c>
      <c r="N431" s="137">
        <f>N432</f>
        <v>16575000</v>
      </c>
      <c r="O431" s="74"/>
      <c r="P431" s="139"/>
    </row>
    <row r="432" spans="2:16" ht="37.5">
      <c r="B432" s="116"/>
      <c r="C432" s="38" t="s">
        <v>166</v>
      </c>
      <c r="D432" s="38">
        <v>925</v>
      </c>
      <c r="E432" s="140" t="s">
        <v>30</v>
      </c>
      <c r="F432" s="140" t="s">
        <v>17</v>
      </c>
      <c r="G432" s="79">
        <v>5820010660</v>
      </c>
      <c r="H432" s="84">
        <v>600</v>
      </c>
      <c r="I432" s="137">
        <f t="shared" si="99"/>
        <v>16827200</v>
      </c>
      <c r="J432" s="137"/>
      <c r="K432" s="74">
        <v>16827200</v>
      </c>
      <c r="L432" s="138"/>
      <c r="M432" s="137">
        <f t="shared" si="100"/>
        <v>16575000</v>
      </c>
      <c r="N432" s="137">
        <v>16575000</v>
      </c>
      <c r="O432" s="74"/>
      <c r="P432" s="139"/>
    </row>
    <row r="433" spans="1:1024" ht="168.75">
      <c r="B433" s="116"/>
      <c r="C433" s="38" t="s">
        <v>341</v>
      </c>
      <c r="D433" s="38">
        <v>925</v>
      </c>
      <c r="E433" s="140" t="s">
        <v>30</v>
      </c>
      <c r="F433" s="140" t="s">
        <v>17</v>
      </c>
      <c r="G433" s="79">
        <v>5820060740</v>
      </c>
      <c r="H433" s="84"/>
      <c r="I433" s="137">
        <f t="shared" si="99"/>
        <v>187500</v>
      </c>
      <c r="J433" s="137"/>
      <c r="K433" s="74">
        <f>K434</f>
        <v>187500</v>
      </c>
      <c r="L433" s="138">
        <f>L434</f>
        <v>0</v>
      </c>
      <c r="M433" s="137">
        <f t="shared" si="100"/>
        <v>187500</v>
      </c>
      <c r="N433" s="137">
        <f>N434</f>
        <v>187500</v>
      </c>
      <c r="O433" s="74"/>
      <c r="P433" s="139"/>
    </row>
    <row r="434" spans="1:1024" ht="37.5">
      <c r="B434" s="116"/>
      <c r="C434" s="38" t="s">
        <v>166</v>
      </c>
      <c r="D434" s="38">
        <v>925</v>
      </c>
      <c r="E434" s="140" t="s">
        <v>30</v>
      </c>
      <c r="F434" s="140" t="s">
        <v>17</v>
      </c>
      <c r="G434" s="79">
        <v>5820060740</v>
      </c>
      <c r="H434" s="84">
        <v>600</v>
      </c>
      <c r="I434" s="137">
        <f t="shared" si="99"/>
        <v>187500</v>
      </c>
      <c r="J434" s="137"/>
      <c r="K434" s="74">
        <v>187500</v>
      </c>
      <c r="L434" s="138"/>
      <c r="M434" s="137">
        <f t="shared" si="100"/>
        <v>187500</v>
      </c>
      <c r="N434" s="137">
        <v>187500</v>
      </c>
      <c r="O434" s="74"/>
      <c r="P434" s="139"/>
    </row>
    <row r="435" spans="1:1024" ht="37.5">
      <c r="B435" s="116"/>
      <c r="C435" s="38" t="s">
        <v>205</v>
      </c>
      <c r="D435" s="38">
        <v>925</v>
      </c>
      <c r="E435" s="140" t="s">
        <v>30</v>
      </c>
      <c r="F435" s="140" t="s">
        <v>17</v>
      </c>
      <c r="G435" s="79">
        <v>5820100000</v>
      </c>
      <c r="H435" s="84"/>
      <c r="I435" s="137">
        <f t="shared" si="99"/>
        <v>12730300</v>
      </c>
      <c r="J435" s="137"/>
      <c r="K435" s="74">
        <f>+K436+K438</f>
        <v>12730300</v>
      </c>
      <c r="L435" s="138">
        <f>+L436+L438</f>
        <v>0</v>
      </c>
      <c r="M435" s="137">
        <f t="shared" si="100"/>
        <v>12730300</v>
      </c>
      <c r="N435" s="74">
        <f>+N436+N438</f>
        <v>12730300</v>
      </c>
      <c r="O435" s="74"/>
      <c r="P435" s="139"/>
    </row>
    <row r="436" spans="1:1024" ht="37.5">
      <c r="B436" s="116"/>
      <c r="C436" s="38" t="s">
        <v>130</v>
      </c>
      <c r="D436" s="38">
        <v>925</v>
      </c>
      <c r="E436" s="140" t="s">
        <v>30</v>
      </c>
      <c r="F436" s="140" t="s">
        <v>17</v>
      </c>
      <c r="G436" s="79">
        <v>5820100590</v>
      </c>
      <c r="H436" s="84"/>
      <c r="I436" s="137">
        <f t="shared" si="99"/>
        <v>11537300</v>
      </c>
      <c r="J436" s="137"/>
      <c r="K436" s="74">
        <f>K437</f>
        <v>11537300</v>
      </c>
      <c r="L436" s="138">
        <f>L437</f>
        <v>0</v>
      </c>
      <c r="M436" s="137">
        <f t="shared" si="100"/>
        <v>11537300</v>
      </c>
      <c r="N436" s="74">
        <f>N437</f>
        <v>11537300</v>
      </c>
      <c r="O436" s="74"/>
      <c r="P436" s="139"/>
    </row>
    <row r="437" spans="1:1024" ht="37.5">
      <c r="B437" s="116"/>
      <c r="C437" s="38" t="s">
        <v>166</v>
      </c>
      <c r="D437" s="38">
        <v>925</v>
      </c>
      <c r="E437" s="140" t="s">
        <v>30</v>
      </c>
      <c r="F437" s="140" t="s">
        <v>17</v>
      </c>
      <c r="G437" s="79">
        <v>5820100590</v>
      </c>
      <c r="H437" s="84">
        <v>600</v>
      </c>
      <c r="I437" s="137">
        <f t="shared" si="99"/>
        <v>11537300</v>
      </c>
      <c r="J437" s="137"/>
      <c r="K437" s="74">
        <v>11537300</v>
      </c>
      <c r="L437" s="138"/>
      <c r="M437" s="137">
        <f t="shared" si="100"/>
        <v>11537300</v>
      </c>
      <c r="N437" s="137">
        <v>11537300</v>
      </c>
      <c r="O437" s="74"/>
      <c r="P437" s="139"/>
    </row>
    <row r="438" spans="1:1024" ht="93.75">
      <c r="B438" s="116"/>
      <c r="C438" s="38" t="s">
        <v>173</v>
      </c>
      <c r="D438" s="38">
        <v>925</v>
      </c>
      <c r="E438" s="140" t="s">
        <v>30</v>
      </c>
      <c r="F438" s="140" t="s">
        <v>17</v>
      </c>
      <c r="G438" s="79">
        <v>5820100591</v>
      </c>
      <c r="H438" s="84"/>
      <c r="I438" s="137">
        <f t="shared" si="99"/>
        <v>1193000</v>
      </c>
      <c r="J438" s="137"/>
      <c r="K438" s="74">
        <f>K439</f>
        <v>1193000</v>
      </c>
      <c r="L438" s="138">
        <f>L439</f>
        <v>0</v>
      </c>
      <c r="M438" s="137">
        <f t="shared" si="100"/>
        <v>1193000</v>
      </c>
      <c r="N438" s="137">
        <f>N439</f>
        <v>1193000</v>
      </c>
      <c r="O438" s="74"/>
      <c r="P438" s="139"/>
    </row>
    <row r="439" spans="1:1024" ht="37.5">
      <c r="B439" s="116"/>
      <c r="C439" s="38" t="s">
        <v>166</v>
      </c>
      <c r="D439" s="38">
        <v>925</v>
      </c>
      <c r="E439" s="140" t="s">
        <v>30</v>
      </c>
      <c r="F439" s="140" t="s">
        <v>17</v>
      </c>
      <c r="G439" s="79">
        <v>5820100591</v>
      </c>
      <c r="H439" s="84">
        <v>600</v>
      </c>
      <c r="I439" s="137">
        <f t="shared" si="99"/>
        <v>1193000</v>
      </c>
      <c r="J439" s="137"/>
      <c r="K439" s="74">
        <v>1193000</v>
      </c>
      <c r="L439" s="138"/>
      <c r="M439" s="137">
        <f t="shared" si="100"/>
        <v>1193000</v>
      </c>
      <c r="N439" s="137">
        <v>1193000</v>
      </c>
      <c r="O439" s="74"/>
      <c r="P439" s="139"/>
    </row>
    <row r="440" spans="1:1024" s="115" customFormat="1" ht="56.25">
      <c r="A440" s="112"/>
      <c r="B440" s="116" t="s">
        <v>73</v>
      </c>
      <c r="C440" s="29" t="s">
        <v>342</v>
      </c>
      <c r="D440" s="29">
        <v>926</v>
      </c>
      <c r="E440" s="144"/>
      <c r="F440" s="144"/>
      <c r="G440" s="85"/>
      <c r="H440" s="86"/>
      <c r="I440" s="131">
        <f t="shared" si="99"/>
        <v>193400900</v>
      </c>
      <c r="J440" s="131">
        <f>J447+J460+J441</f>
        <v>201076100</v>
      </c>
      <c r="K440" s="72">
        <f>K447+K460+K441</f>
        <v>-7675200</v>
      </c>
      <c r="L440" s="132">
        <f>L447+L460+L441</f>
        <v>0</v>
      </c>
      <c r="M440" s="131">
        <f t="shared" si="100"/>
        <v>187591000</v>
      </c>
      <c r="N440" s="131">
        <f>N447+N460+N441</f>
        <v>187591000</v>
      </c>
      <c r="O440" s="72">
        <f>O447+O460+O441</f>
        <v>0</v>
      </c>
      <c r="P440" s="133">
        <f>P447+P460+P441</f>
        <v>0</v>
      </c>
      <c r="ALP440" s="41"/>
      <c r="ALQ440" s="41"/>
      <c r="ALR440" s="41"/>
      <c r="ALS440" s="41"/>
      <c r="ALT440" s="41"/>
      <c r="ALU440" s="41"/>
      <c r="ALV440" s="41"/>
      <c r="ALW440" s="41"/>
      <c r="ALX440" s="41"/>
      <c r="ALY440"/>
      <c r="ALZ440"/>
      <c r="AMA440"/>
      <c r="AMB440"/>
      <c r="AMC440"/>
      <c r="AMD440"/>
      <c r="AME440"/>
      <c r="AMF440"/>
      <c r="AMG440"/>
      <c r="AMH440"/>
      <c r="AMI440"/>
      <c r="AMJ440"/>
    </row>
    <row r="441" spans="1:1024" s="115" customFormat="1">
      <c r="A441" s="112"/>
      <c r="B441" s="116"/>
      <c r="C441" s="38" t="s">
        <v>16</v>
      </c>
      <c r="D441" s="38">
        <v>926</v>
      </c>
      <c r="E441" s="140" t="s">
        <v>17</v>
      </c>
      <c r="F441" s="140" t="s">
        <v>82</v>
      </c>
      <c r="G441" s="79"/>
      <c r="H441" s="80"/>
      <c r="I441" s="137">
        <f t="shared" si="99"/>
        <v>2153100</v>
      </c>
      <c r="J441" s="137">
        <f t="shared" ref="J441:L445" si="109">J442</f>
        <v>1596600</v>
      </c>
      <c r="K441" s="74">
        <f t="shared" si="109"/>
        <v>556500</v>
      </c>
      <c r="L441" s="138">
        <f t="shared" si="109"/>
        <v>0</v>
      </c>
      <c r="M441" s="137">
        <f t="shared" si="100"/>
        <v>1963300</v>
      </c>
      <c r="N441" s="137">
        <f t="shared" ref="N441:P445" si="110">N442</f>
        <v>1963300</v>
      </c>
      <c r="O441" s="74">
        <f t="shared" si="110"/>
        <v>0</v>
      </c>
      <c r="P441" s="139">
        <f t="shared" si="110"/>
        <v>0</v>
      </c>
      <c r="ALP441"/>
      <c r="ALQ441"/>
      <c r="ALR441"/>
      <c r="ALS441"/>
      <c r="ALT441"/>
      <c r="ALU441"/>
      <c r="ALV441"/>
      <c r="ALW441"/>
      <c r="ALX441"/>
      <c r="ALY441"/>
      <c r="ALZ441"/>
      <c r="AMA441"/>
      <c r="AMB441"/>
      <c r="AMC441"/>
      <c r="AMD441"/>
      <c r="AME441"/>
      <c r="AMF441"/>
      <c r="AMG441"/>
      <c r="AMH441"/>
      <c r="AMI441"/>
      <c r="AMJ441"/>
    </row>
    <row r="442" spans="1:1024" s="115" customFormat="1">
      <c r="A442" s="112"/>
      <c r="B442" s="116"/>
      <c r="C442" s="38" t="s">
        <v>32</v>
      </c>
      <c r="D442" s="38">
        <v>926</v>
      </c>
      <c r="E442" s="140" t="s">
        <v>17</v>
      </c>
      <c r="F442" s="140" t="s">
        <v>33</v>
      </c>
      <c r="G442" s="79"/>
      <c r="H442" s="80"/>
      <c r="I442" s="137">
        <f t="shared" si="99"/>
        <v>2153100</v>
      </c>
      <c r="J442" s="137">
        <f t="shared" si="109"/>
        <v>1596600</v>
      </c>
      <c r="K442" s="74">
        <f t="shared" si="109"/>
        <v>556500</v>
      </c>
      <c r="L442" s="138">
        <f t="shared" si="109"/>
        <v>0</v>
      </c>
      <c r="M442" s="137">
        <f t="shared" si="100"/>
        <v>1963300</v>
      </c>
      <c r="N442" s="137">
        <f t="shared" si="110"/>
        <v>1963300</v>
      </c>
      <c r="O442" s="74">
        <f t="shared" si="110"/>
        <v>0</v>
      </c>
      <c r="P442" s="139">
        <f t="shared" si="110"/>
        <v>0</v>
      </c>
      <c r="ALP442"/>
      <c r="ALQ442"/>
      <c r="ALR442"/>
      <c r="ALS442"/>
      <c r="ALT442"/>
      <c r="ALU442"/>
      <c r="ALV442"/>
      <c r="ALW442"/>
      <c r="ALX442"/>
      <c r="ALY442"/>
      <c r="ALZ442"/>
      <c r="AMA442"/>
      <c r="AMB442"/>
      <c r="AMC442"/>
      <c r="AMD442"/>
      <c r="AME442"/>
      <c r="AMF442"/>
      <c r="AMG442"/>
      <c r="AMH442"/>
      <c r="AMI442"/>
      <c r="AMJ442"/>
    </row>
    <row r="443" spans="1:1024" s="115" customFormat="1" ht="37.5">
      <c r="A443" s="112"/>
      <c r="B443" s="116"/>
      <c r="C443" s="38" t="s">
        <v>97</v>
      </c>
      <c r="D443" s="38">
        <v>926</v>
      </c>
      <c r="E443" s="140" t="s">
        <v>17</v>
      </c>
      <c r="F443" s="140" t="s">
        <v>33</v>
      </c>
      <c r="G443" s="79">
        <v>500000000</v>
      </c>
      <c r="H443" s="80"/>
      <c r="I443" s="137">
        <f t="shared" si="99"/>
        <v>2153100</v>
      </c>
      <c r="J443" s="137">
        <f t="shared" si="109"/>
        <v>1596600</v>
      </c>
      <c r="K443" s="74">
        <f t="shared" si="109"/>
        <v>556500</v>
      </c>
      <c r="L443" s="138">
        <f t="shared" si="109"/>
        <v>0</v>
      </c>
      <c r="M443" s="137">
        <f t="shared" si="100"/>
        <v>1963300</v>
      </c>
      <c r="N443" s="137">
        <f t="shared" si="110"/>
        <v>1963300</v>
      </c>
      <c r="O443" s="74">
        <f t="shared" si="110"/>
        <v>0</v>
      </c>
      <c r="P443" s="139">
        <f t="shared" si="110"/>
        <v>0</v>
      </c>
      <c r="ALP443"/>
      <c r="ALQ443"/>
      <c r="ALR443"/>
      <c r="ALS443"/>
      <c r="ALT443"/>
      <c r="ALU443"/>
      <c r="ALV443"/>
      <c r="ALW443"/>
      <c r="ALX443"/>
      <c r="ALY443"/>
      <c r="ALZ443"/>
      <c r="AMA443"/>
      <c r="AMB443"/>
      <c r="AMC443"/>
      <c r="AMD443"/>
      <c r="AME443"/>
      <c r="AMF443"/>
      <c r="AMG443"/>
      <c r="AMH443"/>
      <c r="AMI443"/>
      <c r="AMJ443"/>
    </row>
    <row r="444" spans="1:1024" s="115" customFormat="1" ht="37.5">
      <c r="A444" s="112"/>
      <c r="B444" s="116"/>
      <c r="C444" s="38" t="s">
        <v>116</v>
      </c>
      <c r="D444" s="38">
        <v>926</v>
      </c>
      <c r="E444" s="140" t="s">
        <v>17</v>
      </c>
      <c r="F444" s="140" t="s">
        <v>33</v>
      </c>
      <c r="G444" s="79">
        <v>5030000000</v>
      </c>
      <c r="H444" s="80"/>
      <c r="I444" s="137">
        <f t="shared" si="99"/>
        <v>2153100</v>
      </c>
      <c r="J444" s="137">
        <f t="shared" si="109"/>
        <v>1596600</v>
      </c>
      <c r="K444" s="74">
        <f t="shared" si="109"/>
        <v>556500</v>
      </c>
      <c r="L444" s="138">
        <f t="shared" si="109"/>
        <v>0</v>
      </c>
      <c r="M444" s="137">
        <f t="shared" si="100"/>
        <v>1963300</v>
      </c>
      <c r="N444" s="137">
        <f t="shared" si="110"/>
        <v>1963300</v>
      </c>
      <c r="O444" s="74">
        <f t="shared" si="110"/>
        <v>0</v>
      </c>
      <c r="P444" s="139">
        <f t="shared" si="110"/>
        <v>0</v>
      </c>
      <c r="ALP444"/>
      <c r="ALQ444"/>
      <c r="ALR444"/>
      <c r="ALS444"/>
      <c r="ALT444"/>
      <c r="ALU444"/>
      <c r="ALV444"/>
      <c r="ALW444"/>
      <c r="ALX444"/>
      <c r="ALY444"/>
      <c r="ALZ444"/>
      <c r="AMA444"/>
      <c r="AMB444"/>
      <c r="AMC444"/>
      <c r="AMD444"/>
      <c r="AME444"/>
      <c r="AMF444"/>
      <c r="AMG444"/>
      <c r="AMH444"/>
      <c r="AMI444"/>
      <c r="AMJ444"/>
    </row>
    <row r="445" spans="1:1024" s="115" customFormat="1" ht="37.5">
      <c r="A445" s="112"/>
      <c r="B445" s="116"/>
      <c r="C445" s="38" t="s">
        <v>117</v>
      </c>
      <c r="D445" s="38">
        <v>926</v>
      </c>
      <c r="E445" s="140" t="s">
        <v>17</v>
      </c>
      <c r="F445" s="140" t="s">
        <v>33</v>
      </c>
      <c r="G445" s="79">
        <v>5030010030</v>
      </c>
      <c r="H445" s="80"/>
      <c r="I445" s="137">
        <f t="shared" si="99"/>
        <v>2153100</v>
      </c>
      <c r="J445" s="137">
        <f t="shared" si="109"/>
        <v>1596600</v>
      </c>
      <c r="K445" s="74">
        <f t="shared" si="109"/>
        <v>556500</v>
      </c>
      <c r="L445" s="138">
        <f t="shared" si="109"/>
        <v>0</v>
      </c>
      <c r="M445" s="137">
        <f t="shared" si="100"/>
        <v>1963300</v>
      </c>
      <c r="N445" s="137">
        <f t="shared" si="110"/>
        <v>1963300</v>
      </c>
      <c r="O445" s="74">
        <f t="shared" si="110"/>
        <v>0</v>
      </c>
      <c r="P445" s="139">
        <f t="shared" si="110"/>
        <v>0</v>
      </c>
      <c r="ALP445"/>
      <c r="ALQ445"/>
      <c r="ALR445"/>
      <c r="ALS445"/>
      <c r="ALT445"/>
      <c r="ALU445"/>
      <c r="ALV445"/>
      <c r="ALW445"/>
      <c r="ALX445"/>
      <c r="ALY445"/>
      <c r="ALZ445"/>
      <c r="AMA445"/>
      <c r="AMB445"/>
      <c r="AMC445"/>
      <c r="AMD445"/>
      <c r="AME445"/>
      <c r="AMF445"/>
      <c r="AMG445"/>
      <c r="AMH445"/>
      <c r="AMI445"/>
      <c r="AMJ445"/>
    </row>
    <row r="446" spans="1:1024" s="115" customFormat="1" ht="37.5">
      <c r="A446" s="112"/>
      <c r="B446" s="116"/>
      <c r="C446" s="38" t="s">
        <v>103</v>
      </c>
      <c r="D446" s="38">
        <v>926</v>
      </c>
      <c r="E446" s="140" t="s">
        <v>17</v>
      </c>
      <c r="F446" s="140" t="s">
        <v>33</v>
      </c>
      <c r="G446" s="79">
        <v>5030010030</v>
      </c>
      <c r="H446" s="80" t="s">
        <v>104</v>
      </c>
      <c r="I446" s="137">
        <f t="shared" si="99"/>
        <v>2153100</v>
      </c>
      <c r="J446" s="137">
        <v>1596600</v>
      </c>
      <c r="K446" s="74">
        <v>556500</v>
      </c>
      <c r="L446" s="138"/>
      <c r="M446" s="137">
        <f t="shared" si="100"/>
        <v>1963300</v>
      </c>
      <c r="N446" s="137">
        <v>1963300</v>
      </c>
      <c r="O446" s="74"/>
      <c r="P446" s="139"/>
      <c r="ALP446"/>
      <c r="ALQ446"/>
      <c r="ALR446"/>
      <c r="ALS446"/>
      <c r="ALT446"/>
      <c r="ALU446"/>
      <c r="ALV446"/>
      <c r="ALW446"/>
      <c r="ALX446"/>
      <c r="ALY446"/>
      <c r="ALZ446"/>
      <c r="AMA446"/>
      <c r="AMB446"/>
      <c r="AMC446"/>
      <c r="AMD446"/>
      <c r="AME446"/>
      <c r="AMF446"/>
      <c r="AMG446"/>
      <c r="AMH446"/>
      <c r="AMI446"/>
      <c r="AMJ446"/>
    </row>
    <row r="447" spans="1:1024">
      <c r="B447" s="116"/>
      <c r="C447" s="38" t="s">
        <v>55</v>
      </c>
      <c r="D447" s="38">
        <v>926</v>
      </c>
      <c r="E447" s="140" t="s">
        <v>56</v>
      </c>
      <c r="F447" s="140" t="s">
        <v>82</v>
      </c>
      <c r="G447" s="79"/>
      <c r="H447" s="84"/>
      <c r="I447" s="137">
        <f t="shared" si="99"/>
        <v>107949400</v>
      </c>
      <c r="J447" s="137">
        <f>J448+J455</f>
        <v>104237200</v>
      </c>
      <c r="K447" s="74">
        <f>K448+K455</f>
        <v>3712200</v>
      </c>
      <c r="L447" s="138">
        <f>L448+L455</f>
        <v>0</v>
      </c>
      <c r="M447" s="137">
        <f t="shared" si="100"/>
        <v>105656300</v>
      </c>
      <c r="N447" s="137">
        <f>N448+N455</f>
        <v>105656300</v>
      </c>
      <c r="O447" s="74">
        <f>O448+O455</f>
        <v>0</v>
      </c>
      <c r="P447" s="139">
        <f>P448+P455</f>
        <v>0</v>
      </c>
    </row>
    <row r="448" spans="1:1024">
      <c r="B448" s="116"/>
      <c r="C448" s="38" t="s">
        <v>337</v>
      </c>
      <c r="D448" s="38">
        <v>926</v>
      </c>
      <c r="E448" s="140" t="s">
        <v>56</v>
      </c>
      <c r="F448" s="140" t="s">
        <v>21</v>
      </c>
      <c r="G448" s="79"/>
      <c r="H448" s="84"/>
      <c r="I448" s="137">
        <f t="shared" si="99"/>
        <v>107062900</v>
      </c>
      <c r="J448" s="137">
        <f t="shared" ref="J448:L449" si="111">J449</f>
        <v>103350700</v>
      </c>
      <c r="K448" s="74">
        <f t="shared" si="111"/>
        <v>3712200</v>
      </c>
      <c r="L448" s="138">
        <f t="shared" si="111"/>
        <v>0</v>
      </c>
      <c r="M448" s="137">
        <f t="shared" si="100"/>
        <v>104901300</v>
      </c>
      <c r="N448" s="137">
        <f t="shared" ref="N448:P449" si="112">N449</f>
        <v>104901300</v>
      </c>
      <c r="O448" s="74">
        <f t="shared" si="112"/>
        <v>0</v>
      </c>
      <c r="P448" s="139">
        <f t="shared" si="112"/>
        <v>0</v>
      </c>
    </row>
    <row r="449" spans="2:1024">
      <c r="B449" s="116"/>
      <c r="C449" s="38" t="s">
        <v>162</v>
      </c>
      <c r="D449" s="38">
        <v>926</v>
      </c>
      <c r="E449" s="140" t="s">
        <v>56</v>
      </c>
      <c r="F449" s="140" t="s">
        <v>21</v>
      </c>
      <c r="G449" s="79">
        <v>5800000000</v>
      </c>
      <c r="H449" s="84"/>
      <c r="I449" s="137">
        <f t="shared" si="99"/>
        <v>107062900</v>
      </c>
      <c r="J449" s="137">
        <f t="shared" si="111"/>
        <v>103350700</v>
      </c>
      <c r="K449" s="74">
        <f t="shared" si="111"/>
        <v>3712200</v>
      </c>
      <c r="L449" s="138">
        <f t="shared" si="111"/>
        <v>0</v>
      </c>
      <c r="M449" s="137">
        <f t="shared" si="100"/>
        <v>104901300</v>
      </c>
      <c r="N449" s="137">
        <f t="shared" si="112"/>
        <v>104901300</v>
      </c>
      <c r="O449" s="74">
        <f t="shared" si="112"/>
        <v>0</v>
      </c>
      <c r="P449" s="139">
        <f t="shared" si="112"/>
        <v>0</v>
      </c>
    </row>
    <row r="450" spans="2:1024">
      <c r="B450" s="116"/>
      <c r="C450" s="38" t="s">
        <v>196</v>
      </c>
      <c r="D450" s="38">
        <v>926</v>
      </c>
      <c r="E450" s="140" t="s">
        <v>56</v>
      </c>
      <c r="F450" s="140" t="s">
        <v>21</v>
      </c>
      <c r="G450" s="79">
        <v>5820000000</v>
      </c>
      <c r="H450" s="84"/>
      <c r="I450" s="137">
        <f t="shared" si="99"/>
        <v>107062900</v>
      </c>
      <c r="J450" s="137">
        <f>J451+J453</f>
        <v>103350700</v>
      </c>
      <c r="K450" s="74">
        <f>K451+K453</f>
        <v>3712200</v>
      </c>
      <c r="L450" s="138">
        <f>L451+L453</f>
        <v>0</v>
      </c>
      <c r="M450" s="137">
        <f t="shared" si="100"/>
        <v>104901300</v>
      </c>
      <c r="N450" s="137">
        <f>N451+N453</f>
        <v>104901300</v>
      </c>
      <c r="O450" s="74">
        <f>O451+O453</f>
        <v>0</v>
      </c>
      <c r="P450" s="139">
        <f>P451+P453</f>
        <v>0</v>
      </c>
    </row>
    <row r="451" spans="2:1024" ht="37.5">
      <c r="B451" s="116"/>
      <c r="C451" s="38" t="s">
        <v>130</v>
      </c>
      <c r="D451" s="38">
        <v>926</v>
      </c>
      <c r="E451" s="140" t="s">
        <v>56</v>
      </c>
      <c r="F451" s="140" t="s">
        <v>21</v>
      </c>
      <c r="G451" s="79">
        <v>5820000590</v>
      </c>
      <c r="H451" s="84"/>
      <c r="I451" s="137">
        <f t="shared" si="99"/>
        <v>106919900</v>
      </c>
      <c r="J451" s="137">
        <f>J452</f>
        <v>103207600</v>
      </c>
      <c r="K451" s="74">
        <f>K452</f>
        <v>3712300</v>
      </c>
      <c r="L451" s="138">
        <f>L452</f>
        <v>0</v>
      </c>
      <c r="M451" s="137">
        <f t="shared" si="100"/>
        <v>104752500</v>
      </c>
      <c r="N451" s="137">
        <f>N452</f>
        <v>104752500</v>
      </c>
      <c r="O451" s="74">
        <f>O452</f>
        <v>0</v>
      </c>
      <c r="P451" s="139">
        <f>P452</f>
        <v>0</v>
      </c>
    </row>
    <row r="452" spans="2:1024" ht="37.5">
      <c r="B452" s="116"/>
      <c r="C452" s="38" t="s">
        <v>166</v>
      </c>
      <c r="D452" s="38">
        <v>926</v>
      </c>
      <c r="E452" s="140" t="s">
        <v>56</v>
      </c>
      <c r="F452" s="140" t="s">
        <v>21</v>
      </c>
      <c r="G452" s="79">
        <v>5820000590</v>
      </c>
      <c r="H452" s="84">
        <v>600</v>
      </c>
      <c r="I452" s="137">
        <f t="shared" si="99"/>
        <v>106919900</v>
      </c>
      <c r="J452" s="137">
        <v>103207600</v>
      </c>
      <c r="K452" s="74">
        <v>3712300</v>
      </c>
      <c r="L452" s="138"/>
      <c r="M452" s="137">
        <f t="shared" si="100"/>
        <v>104752500</v>
      </c>
      <c r="N452" s="137">
        <v>104752500</v>
      </c>
      <c r="O452" s="74"/>
      <c r="P452" s="139"/>
    </row>
    <row r="453" spans="2:1024" ht="150">
      <c r="B453" s="116"/>
      <c r="C453" s="38" t="s">
        <v>167</v>
      </c>
      <c r="D453" s="38">
        <v>926</v>
      </c>
      <c r="E453" s="140" t="s">
        <v>56</v>
      </c>
      <c r="F453" s="140" t="s">
        <v>21</v>
      </c>
      <c r="G453" s="79">
        <v>5820060820</v>
      </c>
      <c r="H453" s="84"/>
      <c r="I453" s="137">
        <f t="shared" si="99"/>
        <v>143000</v>
      </c>
      <c r="J453" s="137">
        <f>J454</f>
        <v>143100</v>
      </c>
      <c r="K453" s="74">
        <f>K454</f>
        <v>-100</v>
      </c>
      <c r="L453" s="138">
        <f>L454</f>
        <v>0</v>
      </c>
      <c r="M453" s="137">
        <f t="shared" si="100"/>
        <v>148800</v>
      </c>
      <c r="N453" s="137">
        <f>N454</f>
        <v>148800</v>
      </c>
      <c r="O453" s="74">
        <f>O454</f>
        <v>0</v>
      </c>
      <c r="P453" s="139">
        <f>P454</f>
        <v>0</v>
      </c>
    </row>
    <row r="454" spans="2:1024" ht="37.5">
      <c r="B454" s="116"/>
      <c r="C454" s="38" t="s">
        <v>166</v>
      </c>
      <c r="D454" s="38">
        <v>926</v>
      </c>
      <c r="E454" s="140" t="s">
        <v>56</v>
      </c>
      <c r="F454" s="140" t="s">
        <v>21</v>
      </c>
      <c r="G454" s="79">
        <v>5820060820</v>
      </c>
      <c r="H454" s="84">
        <v>600</v>
      </c>
      <c r="I454" s="137">
        <f t="shared" si="99"/>
        <v>143000</v>
      </c>
      <c r="J454" s="137">
        <v>143100</v>
      </c>
      <c r="K454" s="74">
        <v>-100</v>
      </c>
      <c r="L454" s="138">
        <v>0</v>
      </c>
      <c r="M454" s="137">
        <f t="shared" si="100"/>
        <v>148800</v>
      </c>
      <c r="N454" s="137">
        <v>148800</v>
      </c>
      <c r="O454" s="74">
        <v>0</v>
      </c>
      <c r="P454" s="139">
        <v>0</v>
      </c>
    </row>
    <row r="455" spans="2:1024">
      <c r="B455" s="116"/>
      <c r="C455" s="38" t="s">
        <v>61</v>
      </c>
      <c r="D455" s="38">
        <v>926</v>
      </c>
      <c r="E455" s="140" t="s">
        <v>56</v>
      </c>
      <c r="F455" s="140" t="s">
        <v>38</v>
      </c>
      <c r="G455" s="79"/>
      <c r="H455" s="84"/>
      <c r="I455" s="137">
        <f t="shared" si="99"/>
        <v>886500</v>
      </c>
      <c r="J455" s="137">
        <f t="shared" ref="J455:L458" si="113">J456</f>
        <v>886500</v>
      </c>
      <c r="K455" s="74">
        <f t="shared" si="113"/>
        <v>0</v>
      </c>
      <c r="L455" s="138">
        <f t="shared" si="113"/>
        <v>0</v>
      </c>
      <c r="M455" s="137">
        <f t="shared" si="100"/>
        <v>755000</v>
      </c>
      <c r="N455" s="137">
        <f t="shared" ref="N455:P458" si="114">N456</f>
        <v>755000</v>
      </c>
      <c r="O455" s="74">
        <f t="shared" si="114"/>
        <v>0</v>
      </c>
      <c r="P455" s="139">
        <f t="shared" si="114"/>
        <v>0</v>
      </c>
    </row>
    <row r="456" spans="2:1024" s="100" customFormat="1" ht="56.25">
      <c r="B456" s="116"/>
      <c r="C456" s="38" t="s">
        <v>253</v>
      </c>
      <c r="D456" s="38">
        <v>926</v>
      </c>
      <c r="E456" s="140" t="s">
        <v>56</v>
      </c>
      <c r="F456" s="140" t="s">
        <v>38</v>
      </c>
      <c r="G456" s="79">
        <v>6700000000</v>
      </c>
      <c r="H456" s="84"/>
      <c r="I456" s="137">
        <f t="shared" ref="I456:I519" si="115">SUM(J456:L456)</f>
        <v>886500</v>
      </c>
      <c r="J456" s="137">
        <f t="shared" si="113"/>
        <v>886500</v>
      </c>
      <c r="K456" s="74">
        <f t="shared" si="113"/>
        <v>0</v>
      </c>
      <c r="L456" s="138">
        <f t="shared" si="113"/>
        <v>0</v>
      </c>
      <c r="M456" s="137">
        <f t="shared" ref="M456:M519" si="116">SUM(N456:P456)</f>
        <v>755000</v>
      </c>
      <c r="N456" s="137">
        <f t="shared" si="114"/>
        <v>755000</v>
      </c>
      <c r="O456" s="74">
        <f t="shared" si="114"/>
        <v>0</v>
      </c>
      <c r="P456" s="139">
        <f t="shared" si="114"/>
        <v>0</v>
      </c>
      <c r="ALP456"/>
      <c r="ALQ456"/>
      <c r="ALR456"/>
      <c r="ALS456"/>
      <c r="ALT456"/>
      <c r="ALU456"/>
      <c r="ALV456"/>
      <c r="ALW456"/>
      <c r="ALX456"/>
      <c r="ALY456"/>
      <c r="ALZ456"/>
      <c r="AMA456"/>
      <c r="AMB456"/>
      <c r="AMC456"/>
      <c r="AMD456"/>
      <c r="AME456"/>
      <c r="AMF456"/>
      <c r="AMG456"/>
      <c r="AMH456"/>
      <c r="AMI456"/>
      <c r="AMJ456"/>
    </row>
    <row r="457" spans="2:1024" s="100" customFormat="1" ht="37.5">
      <c r="B457" s="116"/>
      <c r="C457" s="38" t="s">
        <v>254</v>
      </c>
      <c r="D457" s="38">
        <v>926</v>
      </c>
      <c r="E457" s="140" t="s">
        <v>56</v>
      </c>
      <c r="F457" s="140" t="s">
        <v>38</v>
      </c>
      <c r="G457" s="79">
        <v>6710000000</v>
      </c>
      <c r="H457" s="84"/>
      <c r="I457" s="137">
        <f t="shared" si="115"/>
        <v>886500</v>
      </c>
      <c r="J457" s="137">
        <f t="shared" si="113"/>
        <v>886500</v>
      </c>
      <c r="K457" s="74">
        <f t="shared" si="113"/>
        <v>0</v>
      </c>
      <c r="L457" s="138">
        <f t="shared" si="113"/>
        <v>0</v>
      </c>
      <c r="M457" s="137">
        <f t="shared" si="116"/>
        <v>755000</v>
      </c>
      <c r="N457" s="137">
        <f t="shared" si="114"/>
        <v>755000</v>
      </c>
      <c r="O457" s="74">
        <f t="shared" si="114"/>
        <v>0</v>
      </c>
      <c r="P457" s="139">
        <f t="shared" si="114"/>
        <v>0</v>
      </c>
      <c r="ALP457"/>
      <c r="ALQ457"/>
      <c r="ALR457"/>
      <c r="ALS457"/>
      <c r="ALT457"/>
      <c r="ALU457"/>
      <c r="ALV457"/>
      <c r="ALW457"/>
      <c r="ALX457"/>
      <c r="ALY457"/>
      <c r="ALZ457"/>
      <c r="AMA457"/>
      <c r="AMB457"/>
      <c r="AMC457"/>
      <c r="AMD457"/>
      <c r="AME457"/>
      <c r="AMF457"/>
      <c r="AMG457"/>
      <c r="AMH457"/>
      <c r="AMI457"/>
      <c r="AMJ457"/>
    </row>
    <row r="458" spans="2:1024" s="100" customFormat="1">
      <c r="B458" s="116"/>
      <c r="C458" s="38" t="s">
        <v>255</v>
      </c>
      <c r="D458" s="38">
        <v>926</v>
      </c>
      <c r="E458" s="140" t="s">
        <v>56</v>
      </c>
      <c r="F458" s="140" t="s">
        <v>38</v>
      </c>
      <c r="G458" s="79">
        <v>6710010220</v>
      </c>
      <c r="H458" s="84"/>
      <c r="I458" s="137">
        <f t="shared" si="115"/>
        <v>886500</v>
      </c>
      <c r="J458" s="137">
        <f t="shared" si="113"/>
        <v>886500</v>
      </c>
      <c r="K458" s="74">
        <f t="shared" si="113"/>
        <v>0</v>
      </c>
      <c r="L458" s="138">
        <f t="shared" si="113"/>
        <v>0</v>
      </c>
      <c r="M458" s="137">
        <f t="shared" si="116"/>
        <v>755000</v>
      </c>
      <c r="N458" s="137">
        <f t="shared" si="114"/>
        <v>755000</v>
      </c>
      <c r="O458" s="74">
        <f t="shared" si="114"/>
        <v>0</v>
      </c>
      <c r="P458" s="139">
        <f t="shared" si="114"/>
        <v>0</v>
      </c>
      <c r="ALP458"/>
      <c r="ALQ458"/>
      <c r="ALR458"/>
      <c r="ALS458"/>
      <c r="ALT458"/>
      <c r="ALU458"/>
      <c r="ALV458"/>
      <c r="ALW458"/>
      <c r="ALX458"/>
      <c r="ALY458"/>
      <c r="ALZ458"/>
      <c r="AMA458"/>
      <c r="AMB458"/>
      <c r="AMC458"/>
      <c r="AMD458"/>
      <c r="AME458"/>
      <c r="AMF458"/>
      <c r="AMG458"/>
      <c r="AMH458"/>
      <c r="AMI458"/>
      <c r="AMJ458"/>
    </row>
    <row r="459" spans="2:1024" s="100" customFormat="1" ht="37.5">
      <c r="B459" s="116"/>
      <c r="C459" s="38" t="s">
        <v>166</v>
      </c>
      <c r="D459" s="38">
        <v>926</v>
      </c>
      <c r="E459" s="140" t="s">
        <v>56</v>
      </c>
      <c r="F459" s="140" t="s">
        <v>38</v>
      </c>
      <c r="G459" s="79">
        <v>6710010220</v>
      </c>
      <c r="H459" s="84">
        <v>600</v>
      </c>
      <c r="I459" s="137">
        <f t="shared" si="115"/>
        <v>886500</v>
      </c>
      <c r="J459" s="137">
        <v>886500</v>
      </c>
      <c r="K459" s="74">
        <v>0</v>
      </c>
      <c r="L459" s="138"/>
      <c r="M459" s="137">
        <f t="shared" si="116"/>
        <v>755000</v>
      </c>
      <c r="N459" s="137">
        <v>755000</v>
      </c>
      <c r="O459" s="74"/>
      <c r="P459" s="139"/>
      <c r="ALP459"/>
      <c r="ALQ459"/>
      <c r="ALR459"/>
      <c r="ALS459"/>
      <c r="ALT459"/>
      <c r="ALU459"/>
      <c r="ALV459"/>
      <c r="ALW459"/>
      <c r="ALX459"/>
      <c r="ALY459"/>
      <c r="ALZ459"/>
      <c r="AMA459"/>
      <c r="AMB459"/>
      <c r="AMC459"/>
      <c r="AMD459"/>
      <c r="AME459"/>
      <c r="AMF459"/>
      <c r="AMG459"/>
      <c r="AMH459"/>
      <c r="AMI459"/>
      <c r="AMJ459"/>
    </row>
    <row r="460" spans="2:1024">
      <c r="B460" s="116"/>
      <c r="C460" s="38" t="s">
        <v>63</v>
      </c>
      <c r="D460" s="38">
        <v>926</v>
      </c>
      <c r="E460" s="140" t="s">
        <v>47</v>
      </c>
      <c r="F460" s="140"/>
      <c r="G460" s="79"/>
      <c r="H460" s="84"/>
      <c r="I460" s="137">
        <f t="shared" si="115"/>
        <v>83298400</v>
      </c>
      <c r="J460" s="137">
        <f>J461+J471</f>
        <v>95242300</v>
      </c>
      <c r="K460" s="74">
        <f>K461+K471</f>
        <v>-11943900</v>
      </c>
      <c r="L460" s="138">
        <f>L461+L471</f>
        <v>0</v>
      </c>
      <c r="M460" s="137">
        <f t="shared" si="116"/>
        <v>79971400</v>
      </c>
      <c r="N460" s="137">
        <f>N461+N471</f>
        <v>79971400</v>
      </c>
      <c r="O460" s="74">
        <f>O461+O471</f>
        <v>0</v>
      </c>
      <c r="P460" s="139">
        <f>P461+P471</f>
        <v>0</v>
      </c>
    </row>
    <row r="461" spans="2:1024">
      <c r="B461" s="116"/>
      <c r="C461" s="38" t="s">
        <v>64</v>
      </c>
      <c r="D461" s="38">
        <v>926</v>
      </c>
      <c r="E461" s="140" t="s">
        <v>47</v>
      </c>
      <c r="F461" s="140" t="s">
        <v>17</v>
      </c>
      <c r="G461" s="79"/>
      <c r="H461" s="84"/>
      <c r="I461" s="137">
        <f t="shared" si="115"/>
        <v>69138100</v>
      </c>
      <c r="J461" s="137">
        <f>J462</f>
        <v>79603300</v>
      </c>
      <c r="K461" s="74">
        <f>K462</f>
        <v>-10465200</v>
      </c>
      <c r="L461" s="138">
        <f>L462</f>
        <v>0</v>
      </c>
      <c r="M461" s="137">
        <f t="shared" si="116"/>
        <v>65850300</v>
      </c>
      <c r="N461" s="137">
        <f>N462</f>
        <v>65850300</v>
      </c>
      <c r="O461" s="74">
        <f>O462</f>
        <v>0</v>
      </c>
      <c r="P461" s="139">
        <f>P462</f>
        <v>0</v>
      </c>
    </row>
    <row r="462" spans="2:1024" ht="75">
      <c r="B462" s="116"/>
      <c r="C462" s="88" t="s">
        <v>206</v>
      </c>
      <c r="D462" s="38">
        <v>926</v>
      </c>
      <c r="E462" s="140" t="s">
        <v>47</v>
      </c>
      <c r="F462" s="140" t="s">
        <v>17</v>
      </c>
      <c r="G462" s="79">
        <v>5900000000</v>
      </c>
      <c r="H462" s="84"/>
      <c r="I462" s="137">
        <f t="shared" si="115"/>
        <v>69138100</v>
      </c>
      <c r="J462" s="137">
        <f>J463+J466</f>
        <v>79603300</v>
      </c>
      <c r="K462" s="74">
        <f>K463+K466</f>
        <v>-10465200</v>
      </c>
      <c r="L462" s="138">
        <f>L463+L466</f>
        <v>0</v>
      </c>
      <c r="M462" s="137">
        <f t="shared" si="116"/>
        <v>65850300</v>
      </c>
      <c r="N462" s="137">
        <f>N463+N466</f>
        <v>65850300</v>
      </c>
      <c r="O462" s="74">
        <f>O463+O466</f>
        <v>0</v>
      </c>
      <c r="P462" s="139">
        <f>P463+P466</f>
        <v>0</v>
      </c>
    </row>
    <row r="463" spans="2:1024">
      <c r="B463" s="116"/>
      <c r="C463" s="38" t="s">
        <v>207</v>
      </c>
      <c r="D463" s="38">
        <v>926</v>
      </c>
      <c r="E463" s="140" t="s">
        <v>47</v>
      </c>
      <c r="F463" s="140" t="s">
        <v>17</v>
      </c>
      <c r="G463" s="79">
        <v>5920000000</v>
      </c>
      <c r="H463" s="84"/>
      <c r="I463" s="137">
        <f t="shared" si="115"/>
        <v>49126100</v>
      </c>
      <c r="J463" s="137">
        <f t="shared" ref="J463:L464" si="117">J464</f>
        <v>52975700</v>
      </c>
      <c r="K463" s="74">
        <f t="shared" si="117"/>
        <v>-3849600</v>
      </c>
      <c r="L463" s="138">
        <f t="shared" si="117"/>
        <v>0</v>
      </c>
      <c r="M463" s="137">
        <f t="shared" si="116"/>
        <v>46636300</v>
      </c>
      <c r="N463" s="137">
        <f t="shared" ref="N463:P464" si="118">N464</f>
        <v>46636300</v>
      </c>
      <c r="O463" s="74">
        <f t="shared" si="118"/>
        <v>0</v>
      </c>
      <c r="P463" s="139">
        <f t="shared" si="118"/>
        <v>0</v>
      </c>
    </row>
    <row r="464" spans="2:1024" ht="37.5">
      <c r="B464" s="116"/>
      <c r="C464" s="88" t="s">
        <v>130</v>
      </c>
      <c r="D464" s="38">
        <v>926</v>
      </c>
      <c r="E464" s="140" t="s">
        <v>47</v>
      </c>
      <c r="F464" s="140" t="s">
        <v>17</v>
      </c>
      <c r="G464" s="79">
        <v>5920000590</v>
      </c>
      <c r="H464" s="84"/>
      <c r="I464" s="137">
        <f t="shared" si="115"/>
        <v>49126100</v>
      </c>
      <c r="J464" s="137">
        <f t="shared" si="117"/>
        <v>52975700</v>
      </c>
      <c r="K464" s="74">
        <f t="shared" si="117"/>
        <v>-3849600</v>
      </c>
      <c r="L464" s="138">
        <f t="shared" si="117"/>
        <v>0</v>
      </c>
      <c r="M464" s="137">
        <f t="shared" si="116"/>
        <v>46636300</v>
      </c>
      <c r="N464" s="137">
        <f t="shared" si="118"/>
        <v>46636300</v>
      </c>
      <c r="O464" s="74">
        <f t="shared" si="118"/>
        <v>0</v>
      </c>
      <c r="P464" s="139">
        <f t="shared" si="118"/>
        <v>0</v>
      </c>
    </row>
    <row r="465" spans="2:1024" ht="37.5">
      <c r="B465" s="116"/>
      <c r="C465" s="38" t="s">
        <v>166</v>
      </c>
      <c r="D465" s="38">
        <v>926</v>
      </c>
      <c r="E465" s="140" t="s">
        <v>47</v>
      </c>
      <c r="F465" s="140" t="s">
        <v>17</v>
      </c>
      <c r="G465" s="79">
        <v>5920000590</v>
      </c>
      <c r="H465" s="84">
        <v>600</v>
      </c>
      <c r="I465" s="137">
        <f t="shared" si="115"/>
        <v>49126100</v>
      </c>
      <c r="J465" s="137">
        <v>52975700</v>
      </c>
      <c r="K465" s="74">
        <v>-3849600</v>
      </c>
      <c r="L465" s="138"/>
      <c r="M465" s="137">
        <f t="shared" si="116"/>
        <v>46636300</v>
      </c>
      <c r="N465" s="137">
        <v>46636300</v>
      </c>
      <c r="O465" s="74"/>
      <c r="P465" s="139"/>
    </row>
    <row r="466" spans="2:1024">
      <c r="B466" s="116"/>
      <c r="C466" s="38" t="s">
        <v>208</v>
      </c>
      <c r="D466" s="38">
        <v>926</v>
      </c>
      <c r="E466" s="140" t="s">
        <v>47</v>
      </c>
      <c r="F466" s="140" t="s">
        <v>17</v>
      </c>
      <c r="G466" s="79">
        <v>5930000000</v>
      </c>
      <c r="H466" s="84"/>
      <c r="I466" s="137">
        <f t="shared" si="115"/>
        <v>20012000</v>
      </c>
      <c r="J466" s="137">
        <f>J467+J469</f>
        <v>26627600</v>
      </c>
      <c r="K466" s="74">
        <f>K467+K469</f>
        <v>-6615600</v>
      </c>
      <c r="L466" s="138">
        <f>L467+L469</f>
        <v>0</v>
      </c>
      <c r="M466" s="137">
        <f t="shared" si="116"/>
        <v>19214000</v>
      </c>
      <c r="N466" s="137">
        <f>N467+N469</f>
        <v>19214000</v>
      </c>
      <c r="O466" s="74">
        <f>O467+O469</f>
        <v>0</v>
      </c>
      <c r="P466" s="139">
        <f>P467+P469</f>
        <v>0</v>
      </c>
    </row>
    <row r="467" spans="2:1024" ht="37.5">
      <c r="B467" s="116"/>
      <c r="C467" s="88" t="s">
        <v>130</v>
      </c>
      <c r="D467" s="38">
        <v>926</v>
      </c>
      <c r="E467" s="140" t="s">
        <v>47</v>
      </c>
      <c r="F467" s="140" t="s">
        <v>17</v>
      </c>
      <c r="G467" s="79">
        <v>5930000590</v>
      </c>
      <c r="H467" s="84"/>
      <c r="I467" s="137">
        <f t="shared" si="115"/>
        <v>19492200</v>
      </c>
      <c r="J467" s="137">
        <f>J468</f>
        <v>26165000</v>
      </c>
      <c r="K467" s="74">
        <f>K468</f>
        <v>-6672800</v>
      </c>
      <c r="L467" s="138">
        <f>L468</f>
        <v>0</v>
      </c>
      <c r="M467" s="137">
        <f t="shared" si="116"/>
        <v>19214000</v>
      </c>
      <c r="N467" s="137">
        <f>N468</f>
        <v>19214000</v>
      </c>
      <c r="O467" s="74">
        <f>O468</f>
        <v>0</v>
      </c>
      <c r="P467" s="139">
        <f>P468</f>
        <v>0</v>
      </c>
    </row>
    <row r="468" spans="2:1024" s="100" customFormat="1" ht="37.5">
      <c r="B468" s="116"/>
      <c r="C468" s="38" t="s">
        <v>166</v>
      </c>
      <c r="D468" s="38">
        <v>926</v>
      </c>
      <c r="E468" s="140" t="s">
        <v>47</v>
      </c>
      <c r="F468" s="140" t="s">
        <v>17</v>
      </c>
      <c r="G468" s="79">
        <v>5930000590</v>
      </c>
      <c r="H468" s="84">
        <v>600</v>
      </c>
      <c r="I468" s="137">
        <f t="shared" si="115"/>
        <v>19492200</v>
      </c>
      <c r="J468" s="137">
        <v>26165000</v>
      </c>
      <c r="K468" s="74">
        <v>-6672800</v>
      </c>
      <c r="L468" s="138"/>
      <c r="M468" s="137">
        <f t="shared" si="116"/>
        <v>19214000</v>
      </c>
      <c r="N468" s="137">
        <v>19214000</v>
      </c>
      <c r="O468" s="74"/>
      <c r="P468" s="139"/>
      <c r="ALP468"/>
      <c r="ALQ468"/>
      <c r="ALR468"/>
      <c r="ALS468"/>
      <c r="ALT468"/>
      <c r="ALU468"/>
      <c r="ALV468"/>
      <c r="ALW468"/>
      <c r="ALX468"/>
      <c r="ALY468"/>
      <c r="ALZ468"/>
      <c r="AMA468"/>
      <c r="AMB468"/>
      <c r="AMC468"/>
      <c r="AMD468"/>
      <c r="AME468"/>
      <c r="AMF468"/>
      <c r="AMG468"/>
      <c r="AMH468"/>
      <c r="AMI468"/>
      <c r="AMJ468"/>
    </row>
    <row r="469" spans="2:1024" s="100" customFormat="1">
      <c r="B469" s="116"/>
      <c r="C469" s="38" t="s">
        <v>209</v>
      </c>
      <c r="D469" s="38">
        <v>926</v>
      </c>
      <c r="E469" s="140" t="s">
        <v>47</v>
      </c>
      <c r="F469" s="140" t="s">
        <v>17</v>
      </c>
      <c r="G469" s="79" t="s">
        <v>210</v>
      </c>
      <c r="H469" s="84"/>
      <c r="I469" s="137">
        <f t="shared" si="115"/>
        <v>519800</v>
      </c>
      <c r="J469" s="137">
        <f>J470</f>
        <v>462600</v>
      </c>
      <c r="K469" s="74">
        <f>K470</f>
        <v>57200</v>
      </c>
      <c r="L469" s="138">
        <f>L470</f>
        <v>0</v>
      </c>
      <c r="M469" s="137">
        <f t="shared" si="116"/>
        <v>0</v>
      </c>
      <c r="N469" s="137">
        <f>N470</f>
        <v>0</v>
      </c>
      <c r="O469" s="74">
        <f>O470</f>
        <v>0</v>
      </c>
      <c r="P469" s="139">
        <f>P470</f>
        <v>0</v>
      </c>
      <c r="ALP469"/>
      <c r="ALQ469"/>
      <c r="ALR469"/>
      <c r="ALS469"/>
      <c r="ALT469"/>
      <c r="ALU469"/>
      <c r="ALV469"/>
      <c r="ALW469"/>
      <c r="ALX469"/>
      <c r="ALY469"/>
      <c r="ALZ469"/>
      <c r="AMA469"/>
      <c r="AMB469"/>
      <c r="AMC469"/>
      <c r="AMD469"/>
      <c r="AME469"/>
      <c r="AMF469"/>
      <c r="AMG469"/>
      <c r="AMH469"/>
      <c r="AMI469"/>
      <c r="AMJ469"/>
    </row>
    <row r="470" spans="2:1024" s="100" customFormat="1" ht="37.5">
      <c r="B470" s="116"/>
      <c r="C470" s="38" t="s">
        <v>166</v>
      </c>
      <c r="D470" s="38">
        <v>926</v>
      </c>
      <c r="E470" s="140" t="s">
        <v>47</v>
      </c>
      <c r="F470" s="140" t="s">
        <v>17</v>
      </c>
      <c r="G470" s="79" t="s">
        <v>210</v>
      </c>
      <c r="H470" s="84">
        <v>600</v>
      </c>
      <c r="I470" s="137">
        <f t="shared" si="115"/>
        <v>519800</v>
      </c>
      <c r="J470" s="137">
        <v>462600</v>
      </c>
      <c r="K470" s="74">
        <v>57200</v>
      </c>
      <c r="L470" s="138"/>
      <c r="M470" s="137">
        <f t="shared" si="116"/>
        <v>0</v>
      </c>
      <c r="N470" s="137"/>
      <c r="O470" s="74"/>
      <c r="P470" s="139"/>
      <c r="ALP470"/>
      <c r="ALQ470"/>
      <c r="ALR470"/>
      <c r="ALS470"/>
      <c r="ALT470"/>
      <c r="ALU470"/>
      <c r="ALV470"/>
      <c r="ALW470"/>
      <c r="ALX470"/>
      <c r="ALY470"/>
      <c r="ALZ470"/>
      <c r="AMA470"/>
      <c r="AMB470"/>
      <c r="AMC470"/>
      <c r="AMD470"/>
      <c r="AME470"/>
      <c r="AMF470"/>
      <c r="AMG470"/>
      <c r="AMH470"/>
      <c r="AMI470"/>
      <c r="AMJ470"/>
    </row>
    <row r="471" spans="2:1024" s="100" customFormat="1">
      <c r="B471" s="116"/>
      <c r="C471" s="38" t="s">
        <v>65</v>
      </c>
      <c r="D471" s="38">
        <v>926</v>
      </c>
      <c r="E471" s="140" t="s">
        <v>47</v>
      </c>
      <c r="F471" s="140" t="s">
        <v>24</v>
      </c>
      <c r="G471" s="79"/>
      <c r="H471" s="84"/>
      <c r="I471" s="137">
        <f t="shared" si="115"/>
        <v>14160300</v>
      </c>
      <c r="J471" s="137">
        <f>J472+J477+J483+J487</f>
        <v>15639000</v>
      </c>
      <c r="K471" s="137">
        <f>K472+K477+K483+K487</f>
        <v>-1478700</v>
      </c>
      <c r="L471" s="138">
        <f>L472+L477+L483+L487</f>
        <v>0</v>
      </c>
      <c r="M471" s="137">
        <f t="shared" si="116"/>
        <v>14121100</v>
      </c>
      <c r="N471" s="137">
        <f>N472+N477+N483+N487</f>
        <v>14121100</v>
      </c>
      <c r="O471" s="74">
        <f>O472+O477+O483+O487</f>
        <v>0</v>
      </c>
      <c r="P471" s="139">
        <f>P472+P477+P483+P487</f>
        <v>0</v>
      </c>
      <c r="ALP471"/>
      <c r="ALQ471"/>
      <c r="ALR471"/>
      <c r="ALS471"/>
      <c r="ALT471"/>
      <c r="ALU471"/>
      <c r="ALV471"/>
      <c r="ALW471"/>
      <c r="ALX471"/>
      <c r="ALY471"/>
      <c r="ALZ471"/>
      <c r="AMA471"/>
      <c r="AMB471"/>
      <c r="AMC471"/>
      <c r="AMD471"/>
      <c r="AME471"/>
      <c r="AMF471"/>
      <c r="AMG471"/>
      <c r="AMH471"/>
      <c r="AMI471"/>
      <c r="AMJ471"/>
    </row>
    <row r="472" spans="2:1024" s="100" customFormat="1" ht="37.5">
      <c r="B472" s="116"/>
      <c r="C472" s="38" t="s">
        <v>97</v>
      </c>
      <c r="D472" s="38">
        <v>926</v>
      </c>
      <c r="E472" s="140" t="s">
        <v>47</v>
      </c>
      <c r="F472" s="140" t="s">
        <v>24</v>
      </c>
      <c r="G472" s="79">
        <v>5000000000</v>
      </c>
      <c r="H472" s="84"/>
      <c r="I472" s="137">
        <f t="shared" si="115"/>
        <v>3108600</v>
      </c>
      <c r="J472" s="137">
        <f t="shared" ref="J472:L473" si="119">J473</f>
        <v>3046900</v>
      </c>
      <c r="K472" s="74">
        <f t="shared" si="119"/>
        <v>61700</v>
      </c>
      <c r="L472" s="138">
        <f t="shared" si="119"/>
        <v>0</v>
      </c>
      <c r="M472" s="137">
        <f t="shared" si="116"/>
        <v>3062100</v>
      </c>
      <c r="N472" s="137">
        <f t="shared" ref="N472:P473" si="120">N473</f>
        <v>3062100</v>
      </c>
      <c r="O472" s="74">
        <f t="shared" si="120"/>
        <v>0</v>
      </c>
      <c r="P472" s="139">
        <f t="shared" si="120"/>
        <v>0</v>
      </c>
      <c r="ALP472"/>
      <c r="ALQ472"/>
      <c r="ALR472"/>
      <c r="ALS472"/>
      <c r="ALT472"/>
      <c r="ALU472"/>
      <c r="ALV472"/>
      <c r="ALW472"/>
      <c r="ALX472"/>
      <c r="ALY472"/>
      <c r="ALZ472"/>
      <c r="AMA472"/>
      <c r="AMB472"/>
      <c r="AMC472"/>
      <c r="AMD472"/>
      <c r="AME472"/>
      <c r="AMF472"/>
      <c r="AMG472"/>
      <c r="AMH472"/>
      <c r="AMI472"/>
      <c r="AMJ472"/>
    </row>
    <row r="473" spans="2:1024" s="100" customFormat="1" ht="37.5">
      <c r="B473" s="116"/>
      <c r="C473" s="38" t="s">
        <v>105</v>
      </c>
      <c r="D473" s="38">
        <v>926</v>
      </c>
      <c r="E473" s="140" t="s">
        <v>47</v>
      </c>
      <c r="F473" s="140" t="s">
        <v>24</v>
      </c>
      <c r="G473" s="79">
        <v>5020000000</v>
      </c>
      <c r="H473" s="84"/>
      <c r="I473" s="137">
        <f t="shared" si="115"/>
        <v>3108600</v>
      </c>
      <c r="J473" s="137">
        <f t="shared" si="119"/>
        <v>3046900</v>
      </c>
      <c r="K473" s="74">
        <f t="shared" si="119"/>
        <v>61700</v>
      </c>
      <c r="L473" s="138">
        <f t="shared" si="119"/>
        <v>0</v>
      </c>
      <c r="M473" s="137">
        <f t="shared" si="116"/>
        <v>3062100</v>
      </c>
      <c r="N473" s="137">
        <f t="shared" si="120"/>
        <v>3062100</v>
      </c>
      <c r="O473" s="74">
        <f t="shared" si="120"/>
        <v>0</v>
      </c>
      <c r="P473" s="139">
        <f t="shared" si="120"/>
        <v>0</v>
      </c>
      <c r="ALP473"/>
      <c r="ALQ473"/>
      <c r="ALR473"/>
      <c r="ALS473"/>
      <c r="ALT473"/>
      <c r="ALU473"/>
      <c r="ALV473"/>
      <c r="ALW473"/>
      <c r="ALX473"/>
      <c r="ALY473"/>
      <c r="ALZ473"/>
      <c r="AMA473"/>
      <c r="AMB473"/>
      <c r="AMC473"/>
      <c r="AMD473"/>
      <c r="AME473"/>
      <c r="AMF473"/>
      <c r="AMG473"/>
      <c r="AMH473"/>
      <c r="AMI473"/>
      <c r="AMJ473"/>
    </row>
    <row r="474" spans="2:1024" s="100" customFormat="1" ht="30.75" customHeight="1">
      <c r="B474" s="116"/>
      <c r="C474" s="38" t="s">
        <v>99</v>
      </c>
      <c r="D474" s="38">
        <v>926</v>
      </c>
      <c r="E474" s="140" t="s">
        <v>47</v>
      </c>
      <c r="F474" s="140" t="s">
        <v>24</v>
      </c>
      <c r="G474" s="79">
        <v>5020000190</v>
      </c>
      <c r="H474" s="84"/>
      <c r="I474" s="137">
        <f t="shared" si="115"/>
        <v>3108600</v>
      </c>
      <c r="J474" s="137">
        <f>J475+J476</f>
        <v>3046900</v>
      </c>
      <c r="K474" s="74">
        <f>K475+K476</f>
        <v>61700</v>
      </c>
      <c r="L474" s="138">
        <f>L475+L476</f>
        <v>0</v>
      </c>
      <c r="M474" s="137">
        <f t="shared" si="116"/>
        <v>3062100</v>
      </c>
      <c r="N474" s="137">
        <f>N475+N476</f>
        <v>3062100</v>
      </c>
      <c r="O474" s="74">
        <f>O475+O476</f>
        <v>0</v>
      </c>
      <c r="P474" s="139">
        <f>P475+P476</f>
        <v>0</v>
      </c>
      <c r="ALP474"/>
      <c r="ALQ474"/>
      <c r="ALR474"/>
      <c r="ALS474"/>
      <c r="ALT474"/>
      <c r="ALU474"/>
      <c r="ALV474"/>
      <c r="ALW474"/>
      <c r="ALX474"/>
      <c r="ALY474"/>
      <c r="ALZ474"/>
      <c r="AMA474"/>
      <c r="AMB474"/>
      <c r="AMC474"/>
      <c r="AMD474"/>
      <c r="AME474"/>
      <c r="AMF474"/>
      <c r="AMG474"/>
      <c r="AMH474"/>
      <c r="AMI474"/>
      <c r="AMJ474"/>
    </row>
    <row r="475" spans="2:1024" s="100" customFormat="1" ht="75">
      <c r="B475" s="116"/>
      <c r="C475" s="38" t="s">
        <v>100</v>
      </c>
      <c r="D475" s="38">
        <v>926</v>
      </c>
      <c r="E475" s="140" t="s">
        <v>47</v>
      </c>
      <c r="F475" s="140" t="s">
        <v>24</v>
      </c>
      <c r="G475" s="79">
        <v>5020000190</v>
      </c>
      <c r="H475" s="84">
        <v>100</v>
      </c>
      <c r="I475" s="137">
        <f t="shared" si="115"/>
        <v>3108600</v>
      </c>
      <c r="J475" s="137">
        <v>3045400</v>
      </c>
      <c r="K475" s="74">
        <v>63200</v>
      </c>
      <c r="L475" s="138"/>
      <c r="M475" s="137">
        <f t="shared" si="116"/>
        <v>3062100</v>
      </c>
      <c r="N475" s="137">
        <v>3062100</v>
      </c>
      <c r="O475" s="74"/>
      <c r="P475" s="139"/>
      <c r="ALP475"/>
      <c r="ALQ475"/>
      <c r="ALR475"/>
      <c r="ALS475"/>
      <c r="ALT475"/>
      <c r="ALU475"/>
      <c r="ALV475"/>
      <c r="ALW475"/>
      <c r="ALX475"/>
      <c r="ALY475"/>
      <c r="ALZ475"/>
      <c r="AMA475"/>
      <c r="AMB475"/>
      <c r="AMC475"/>
      <c r="AMD475"/>
      <c r="AME475"/>
      <c r="AMF475"/>
      <c r="AMG475"/>
      <c r="AMH475"/>
      <c r="AMI475"/>
      <c r="AMJ475"/>
    </row>
    <row r="476" spans="2:1024" s="100" customFormat="1" hidden="1">
      <c r="B476" s="116"/>
      <c r="C476" s="38" t="s">
        <v>106</v>
      </c>
      <c r="D476" s="38">
        <v>926</v>
      </c>
      <c r="E476" s="140" t="s">
        <v>47</v>
      </c>
      <c r="F476" s="140" t="s">
        <v>24</v>
      </c>
      <c r="G476" s="79">
        <v>5020000190</v>
      </c>
      <c r="H476" s="84">
        <v>800</v>
      </c>
      <c r="I476" s="137">
        <f t="shared" si="115"/>
        <v>0</v>
      </c>
      <c r="J476" s="137">
        <v>1500</v>
      </c>
      <c r="K476" s="74">
        <v>-1500</v>
      </c>
      <c r="L476" s="138"/>
      <c r="M476" s="137">
        <f t="shared" si="116"/>
        <v>0</v>
      </c>
      <c r="N476" s="137"/>
      <c r="O476" s="74"/>
      <c r="P476" s="139"/>
      <c r="ALP476"/>
      <c r="ALQ476"/>
      <c r="ALR476"/>
      <c r="ALS476"/>
      <c r="ALT476"/>
      <c r="ALU476"/>
      <c r="ALV476"/>
      <c r="ALW476"/>
      <c r="ALX476"/>
      <c r="ALY476"/>
      <c r="ALZ476"/>
      <c r="AMA476"/>
      <c r="AMB476"/>
      <c r="AMC476"/>
      <c r="AMD476"/>
      <c r="AME476"/>
      <c r="AMF476"/>
      <c r="AMG476"/>
      <c r="AMH476"/>
      <c r="AMI476"/>
      <c r="AMJ476"/>
    </row>
    <row r="477" spans="2:1024" s="100" customFormat="1" ht="37.5">
      <c r="B477" s="116"/>
      <c r="C477" s="38" t="s">
        <v>128</v>
      </c>
      <c r="D477" s="38">
        <v>926</v>
      </c>
      <c r="E477" s="140" t="s">
        <v>47</v>
      </c>
      <c r="F477" s="140" t="s">
        <v>24</v>
      </c>
      <c r="G477" s="79">
        <v>5200000000</v>
      </c>
      <c r="H477" s="84"/>
      <c r="I477" s="137">
        <f t="shared" si="115"/>
        <v>9589400</v>
      </c>
      <c r="J477" s="137">
        <f t="shared" ref="J477:L478" si="121">J478</f>
        <v>11285100</v>
      </c>
      <c r="K477" s="74">
        <f t="shared" si="121"/>
        <v>-1695700</v>
      </c>
      <c r="L477" s="138">
        <f t="shared" si="121"/>
        <v>0</v>
      </c>
      <c r="M477" s="137">
        <f t="shared" si="116"/>
        <v>9445600</v>
      </c>
      <c r="N477" s="137">
        <f t="shared" ref="N477:P478" si="122">N478</f>
        <v>9445600</v>
      </c>
      <c r="O477" s="74">
        <f t="shared" si="122"/>
        <v>0</v>
      </c>
      <c r="P477" s="139">
        <f t="shared" si="122"/>
        <v>0</v>
      </c>
      <c r="ALP477"/>
      <c r="ALQ477"/>
      <c r="ALR477"/>
      <c r="ALS477"/>
      <c r="ALT477"/>
      <c r="ALU477"/>
      <c r="ALV477"/>
      <c r="ALW477"/>
      <c r="ALX477"/>
      <c r="ALY477"/>
      <c r="ALZ477"/>
      <c r="AMA477"/>
      <c r="AMB477"/>
      <c r="AMC477"/>
      <c r="AMD477"/>
      <c r="AME477"/>
      <c r="AMF477"/>
      <c r="AMG477"/>
      <c r="AMH477"/>
      <c r="AMI477"/>
      <c r="AMJ477"/>
    </row>
    <row r="478" spans="2:1024" s="100" customFormat="1">
      <c r="B478" s="116"/>
      <c r="C478" s="38" t="s">
        <v>134</v>
      </c>
      <c r="D478" s="38">
        <v>926</v>
      </c>
      <c r="E478" s="140" t="s">
        <v>47</v>
      </c>
      <c r="F478" s="140" t="s">
        <v>24</v>
      </c>
      <c r="G478" s="79">
        <v>5250000000</v>
      </c>
      <c r="H478" s="84"/>
      <c r="I478" s="137">
        <f t="shared" si="115"/>
        <v>9589400</v>
      </c>
      <c r="J478" s="137">
        <f t="shared" si="121"/>
        <v>11285100</v>
      </c>
      <c r="K478" s="74">
        <f t="shared" si="121"/>
        <v>-1695700</v>
      </c>
      <c r="L478" s="138">
        <f t="shared" si="121"/>
        <v>0</v>
      </c>
      <c r="M478" s="137">
        <f t="shared" si="116"/>
        <v>9445600</v>
      </c>
      <c r="N478" s="137">
        <f t="shared" si="122"/>
        <v>9445600</v>
      </c>
      <c r="O478" s="74">
        <f t="shared" si="122"/>
        <v>0</v>
      </c>
      <c r="P478" s="139">
        <f t="shared" si="122"/>
        <v>0</v>
      </c>
      <c r="ALP478"/>
      <c r="ALQ478"/>
      <c r="ALR478"/>
      <c r="ALS478"/>
      <c r="ALT478"/>
      <c r="ALU478"/>
      <c r="ALV478"/>
      <c r="ALW478"/>
      <c r="ALX478"/>
      <c r="ALY478"/>
      <c r="ALZ478"/>
      <c r="AMA478"/>
      <c r="AMB478"/>
      <c r="AMC478"/>
      <c r="AMD478"/>
      <c r="AME478"/>
      <c r="AMF478"/>
      <c r="AMG478"/>
      <c r="AMH478"/>
      <c r="AMI478"/>
      <c r="AMJ478"/>
    </row>
    <row r="479" spans="2:1024" s="100" customFormat="1" ht="37.5">
      <c r="B479" s="116"/>
      <c r="C479" s="88" t="s">
        <v>130</v>
      </c>
      <c r="D479" s="38">
        <v>926</v>
      </c>
      <c r="E479" s="140" t="s">
        <v>47</v>
      </c>
      <c r="F479" s="140" t="s">
        <v>24</v>
      </c>
      <c r="G479" s="79">
        <v>5250000590</v>
      </c>
      <c r="H479" s="84"/>
      <c r="I479" s="137">
        <f t="shared" si="115"/>
        <v>9589400</v>
      </c>
      <c r="J479" s="137">
        <f>J480+J481+J482</f>
        <v>11285100</v>
      </c>
      <c r="K479" s="74">
        <f>K480+K481+K482</f>
        <v>-1695700</v>
      </c>
      <c r="L479" s="138">
        <f>L480+L481+L482</f>
        <v>0</v>
      </c>
      <c r="M479" s="137">
        <f t="shared" si="116"/>
        <v>9445600</v>
      </c>
      <c r="N479" s="137">
        <f>N480+N481+N482</f>
        <v>9445600</v>
      </c>
      <c r="O479" s="74">
        <f>O480+O481+O482</f>
        <v>0</v>
      </c>
      <c r="P479" s="139">
        <f>P480+P481+P482</f>
        <v>0</v>
      </c>
      <c r="ALP479"/>
      <c r="ALQ479"/>
      <c r="ALR479"/>
      <c r="ALS479"/>
      <c r="ALT479"/>
      <c r="ALU479"/>
      <c r="ALV479"/>
      <c r="ALW479"/>
      <c r="ALX479"/>
      <c r="ALY479"/>
      <c r="ALZ479"/>
      <c r="AMA479"/>
      <c r="AMB479"/>
      <c r="AMC479"/>
      <c r="AMD479"/>
      <c r="AME479"/>
      <c r="AMF479"/>
      <c r="AMG479"/>
      <c r="AMH479"/>
      <c r="AMI479"/>
      <c r="AMJ479"/>
    </row>
    <row r="480" spans="2:1024" s="100" customFormat="1" ht="75">
      <c r="B480" s="116"/>
      <c r="C480" s="38" t="s">
        <v>100</v>
      </c>
      <c r="D480" s="38">
        <v>926</v>
      </c>
      <c r="E480" s="140" t="s">
        <v>47</v>
      </c>
      <c r="F480" s="140" t="s">
        <v>24</v>
      </c>
      <c r="G480" s="79">
        <v>5250000590</v>
      </c>
      <c r="H480" s="84">
        <v>100</v>
      </c>
      <c r="I480" s="137">
        <f t="shared" si="115"/>
        <v>7114500</v>
      </c>
      <c r="J480" s="137">
        <v>8459000</v>
      </c>
      <c r="K480" s="74">
        <v>-1344500</v>
      </c>
      <c r="L480" s="138"/>
      <c r="M480" s="137">
        <f t="shared" si="116"/>
        <v>7007800</v>
      </c>
      <c r="N480" s="137">
        <v>7007800</v>
      </c>
      <c r="O480" s="74"/>
      <c r="P480" s="139"/>
      <c r="ALP480"/>
      <c r="ALQ480"/>
      <c r="ALR480"/>
      <c r="ALS480"/>
      <c r="ALT480"/>
      <c r="ALU480"/>
      <c r="ALV480"/>
      <c r="ALW480"/>
      <c r="ALX480"/>
      <c r="ALY480"/>
      <c r="ALZ480"/>
      <c r="AMA480"/>
      <c r="AMB480"/>
      <c r="AMC480"/>
      <c r="AMD480"/>
      <c r="AME480"/>
      <c r="AMF480"/>
      <c r="AMG480"/>
      <c r="AMH480"/>
      <c r="AMI480"/>
      <c r="AMJ480"/>
    </row>
    <row r="481" spans="2:1024" s="100" customFormat="1" ht="37.5">
      <c r="B481" s="116"/>
      <c r="C481" s="38" t="s">
        <v>103</v>
      </c>
      <c r="D481" s="38">
        <v>926</v>
      </c>
      <c r="E481" s="140" t="s">
        <v>47</v>
      </c>
      <c r="F481" s="140" t="s">
        <v>24</v>
      </c>
      <c r="G481" s="79">
        <v>5250000590</v>
      </c>
      <c r="H481" s="84">
        <v>200</v>
      </c>
      <c r="I481" s="137">
        <f t="shared" si="115"/>
        <v>2461600</v>
      </c>
      <c r="J481" s="137">
        <v>2809900</v>
      </c>
      <c r="K481" s="74">
        <v>-348300</v>
      </c>
      <c r="L481" s="138"/>
      <c r="M481" s="137">
        <f t="shared" si="116"/>
        <v>2424700</v>
      </c>
      <c r="N481" s="137">
        <v>2424700</v>
      </c>
      <c r="O481" s="74"/>
      <c r="P481" s="139"/>
      <c r="ALP481"/>
      <c r="ALQ481"/>
      <c r="ALR481"/>
      <c r="ALS481"/>
      <c r="ALT481"/>
      <c r="ALU481"/>
      <c r="ALV481"/>
      <c r="ALW481"/>
      <c r="ALX481"/>
      <c r="ALY481"/>
      <c r="ALZ481"/>
      <c r="AMA481"/>
      <c r="AMB481"/>
      <c r="AMC481"/>
      <c r="AMD481"/>
      <c r="AME481"/>
      <c r="AMF481"/>
      <c r="AMG481"/>
      <c r="AMH481"/>
      <c r="AMI481"/>
      <c r="AMJ481"/>
    </row>
    <row r="482" spans="2:1024" s="100" customFormat="1">
      <c r="B482" s="116"/>
      <c r="C482" s="38" t="s">
        <v>106</v>
      </c>
      <c r="D482" s="38">
        <v>926</v>
      </c>
      <c r="E482" s="140" t="s">
        <v>47</v>
      </c>
      <c r="F482" s="140" t="s">
        <v>24</v>
      </c>
      <c r="G482" s="79">
        <v>5250000590</v>
      </c>
      <c r="H482" s="84">
        <v>800</v>
      </c>
      <c r="I482" s="137">
        <f t="shared" si="115"/>
        <v>13300</v>
      </c>
      <c r="J482" s="137">
        <v>16200</v>
      </c>
      <c r="K482" s="74">
        <v>-2900</v>
      </c>
      <c r="L482" s="138"/>
      <c r="M482" s="137">
        <f t="shared" si="116"/>
        <v>13100</v>
      </c>
      <c r="N482" s="137">
        <v>13100</v>
      </c>
      <c r="O482" s="74"/>
      <c r="P482" s="139"/>
      <c r="ALP482"/>
      <c r="ALQ482"/>
      <c r="ALR482"/>
      <c r="ALS482"/>
      <c r="ALT482"/>
      <c r="ALU482"/>
      <c r="ALV482"/>
      <c r="ALW482"/>
      <c r="ALX482"/>
      <c r="ALY482"/>
      <c r="ALZ482"/>
      <c r="AMA482"/>
      <c r="AMB482"/>
      <c r="AMC482"/>
      <c r="AMD482"/>
      <c r="AME482"/>
      <c r="AMF482"/>
      <c r="AMG482"/>
      <c r="AMH482"/>
      <c r="AMI482"/>
      <c r="AMJ482"/>
    </row>
    <row r="483" spans="2:1024" s="100" customFormat="1" ht="112.5">
      <c r="B483" s="116"/>
      <c r="C483" s="38" t="s">
        <v>343</v>
      </c>
      <c r="D483" s="38">
        <v>926</v>
      </c>
      <c r="E483" s="140" t="s">
        <v>47</v>
      </c>
      <c r="F483" s="140" t="s">
        <v>24</v>
      </c>
      <c r="G483" s="79">
        <v>6900000000</v>
      </c>
      <c r="H483" s="84"/>
      <c r="I483" s="137">
        <f t="shared" si="115"/>
        <v>1207300</v>
      </c>
      <c r="J483" s="137">
        <f t="shared" ref="J483:L485" si="123">J484</f>
        <v>1052000</v>
      </c>
      <c r="K483" s="74">
        <f t="shared" si="123"/>
        <v>155300</v>
      </c>
      <c r="L483" s="138">
        <f t="shared" si="123"/>
        <v>0</v>
      </c>
      <c r="M483" s="137">
        <f t="shared" si="116"/>
        <v>1358400</v>
      </c>
      <c r="N483" s="137">
        <f t="shared" ref="N483:P485" si="124">N484</f>
        <v>1358400</v>
      </c>
      <c r="O483" s="74">
        <f t="shared" si="124"/>
        <v>0</v>
      </c>
      <c r="P483" s="139">
        <f t="shared" si="124"/>
        <v>0</v>
      </c>
      <c r="ALP483"/>
      <c r="ALQ483"/>
      <c r="ALR483"/>
      <c r="ALS483"/>
      <c r="ALT483"/>
      <c r="ALU483"/>
      <c r="ALV483"/>
      <c r="ALW483"/>
      <c r="ALX483"/>
      <c r="ALY483"/>
      <c r="ALZ483"/>
      <c r="AMA483"/>
      <c r="AMB483"/>
      <c r="AMC483"/>
      <c r="AMD483"/>
      <c r="AME483"/>
      <c r="AMF483"/>
      <c r="AMG483"/>
      <c r="AMH483"/>
      <c r="AMI483"/>
      <c r="AMJ483"/>
    </row>
    <row r="484" spans="2:1024" s="100" customFormat="1" ht="37.5">
      <c r="B484" s="116"/>
      <c r="C484" s="38" t="s">
        <v>264</v>
      </c>
      <c r="D484" s="38">
        <v>926</v>
      </c>
      <c r="E484" s="140" t="s">
        <v>47</v>
      </c>
      <c r="F484" s="140" t="s">
        <v>24</v>
      </c>
      <c r="G484" s="79">
        <v>6910000000</v>
      </c>
      <c r="H484" s="84"/>
      <c r="I484" s="137">
        <f t="shared" si="115"/>
        <v>1207300</v>
      </c>
      <c r="J484" s="137">
        <f t="shared" si="123"/>
        <v>1052000</v>
      </c>
      <c r="K484" s="74">
        <f t="shared" si="123"/>
        <v>155300</v>
      </c>
      <c r="L484" s="138">
        <f t="shared" si="123"/>
        <v>0</v>
      </c>
      <c r="M484" s="137">
        <f t="shared" si="116"/>
        <v>1358400</v>
      </c>
      <c r="N484" s="137">
        <f t="shared" si="124"/>
        <v>1358400</v>
      </c>
      <c r="O484" s="74">
        <f t="shared" si="124"/>
        <v>0</v>
      </c>
      <c r="P484" s="139">
        <f t="shared" si="124"/>
        <v>0</v>
      </c>
      <c r="ALP484"/>
      <c r="ALQ484"/>
      <c r="ALR484"/>
      <c r="ALS484"/>
      <c r="ALT484"/>
      <c r="ALU484"/>
      <c r="ALV484"/>
      <c r="ALW484"/>
      <c r="ALX484"/>
      <c r="ALY484"/>
      <c r="ALZ484"/>
      <c r="AMA484"/>
      <c r="AMB484"/>
      <c r="AMC484"/>
      <c r="AMD484"/>
      <c r="AME484"/>
      <c r="AMF484"/>
      <c r="AMG484"/>
      <c r="AMH484"/>
      <c r="AMI484"/>
      <c r="AMJ484"/>
    </row>
    <row r="485" spans="2:1024" s="100" customFormat="1" ht="112.5">
      <c r="B485" s="116"/>
      <c r="C485" s="38" t="s">
        <v>344</v>
      </c>
      <c r="D485" s="38">
        <v>926</v>
      </c>
      <c r="E485" s="140" t="s">
        <v>47</v>
      </c>
      <c r="F485" s="140" t="s">
        <v>24</v>
      </c>
      <c r="G485" s="79">
        <v>6910010500</v>
      </c>
      <c r="H485" s="84"/>
      <c r="I485" s="137">
        <f t="shared" si="115"/>
        <v>1207300</v>
      </c>
      <c r="J485" s="137">
        <f t="shared" si="123"/>
        <v>1052000</v>
      </c>
      <c r="K485" s="74">
        <f t="shared" si="123"/>
        <v>155300</v>
      </c>
      <c r="L485" s="138">
        <f t="shared" si="123"/>
        <v>0</v>
      </c>
      <c r="M485" s="137">
        <f t="shared" si="116"/>
        <v>1358400</v>
      </c>
      <c r="N485" s="137">
        <f t="shared" si="124"/>
        <v>1358400</v>
      </c>
      <c r="O485" s="74">
        <f t="shared" si="124"/>
        <v>0</v>
      </c>
      <c r="P485" s="139">
        <f t="shared" si="124"/>
        <v>0</v>
      </c>
      <c r="ALP485"/>
      <c r="ALQ485"/>
      <c r="ALR485"/>
      <c r="ALS485"/>
      <c r="ALT485"/>
      <c r="ALU485"/>
      <c r="ALV485"/>
      <c r="ALW485"/>
      <c r="ALX485"/>
      <c r="ALY485"/>
      <c r="ALZ485"/>
      <c r="AMA485"/>
      <c r="AMB485"/>
      <c r="AMC485"/>
      <c r="AMD485"/>
      <c r="AME485"/>
      <c r="AMF485"/>
      <c r="AMG485"/>
      <c r="AMH485"/>
      <c r="AMI485"/>
      <c r="AMJ485"/>
    </row>
    <row r="486" spans="2:1024" s="100" customFormat="1" ht="37.5">
      <c r="B486" s="116"/>
      <c r="C486" s="38" t="s">
        <v>103</v>
      </c>
      <c r="D486" s="38">
        <v>926</v>
      </c>
      <c r="E486" s="140" t="s">
        <v>47</v>
      </c>
      <c r="F486" s="140" t="s">
        <v>24</v>
      </c>
      <c r="G486" s="79">
        <v>6910010500</v>
      </c>
      <c r="H486" s="84">
        <v>200</v>
      </c>
      <c r="I486" s="137">
        <f t="shared" si="115"/>
        <v>1207300</v>
      </c>
      <c r="J486" s="137">
        <v>1052000</v>
      </c>
      <c r="K486" s="74">
        <v>155300</v>
      </c>
      <c r="L486" s="138"/>
      <c r="M486" s="137">
        <f t="shared" si="116"/>
        <v>1358400</v>
      </c>
      <c r="N486" s="137">
        <v>1358400</v>
      </c>
      <c r="O486" s="74"/>
      <c r="P486" s="139"/>
      <c r="ALP486"/>
      <c r="ALQ486"/>
      <c r="ALR486"/>
      <c r="ALS486"/>
      <c r="ALT486"/>
      <c r="ALU486"/>
      <c r="ALV486"/>
      <c r="ALW486"/>
      <c r="ALX486"/>
      <c r="ALY486"/>
      <c r="ALZ486"/>
      <c r="AMA486"/>
      <c r="AMB486"/>
      <c r="AMC486"/>
      <c r="AMD486"/>
      <c r="AME486"/>
      <c r="AMF486"/>
      <c r="AMG486"/>
      <c r="AMH486"/>
      <c r="AMI486"/>
      <c r="AMJ486"/>
    </row>
    <row r="487" spans="2:1024" s="100" customFormat="1" ht="31.9" customHeight="1">
      <c r="B487" s="116"/>
      <c r="C487" s="38" t="s">
        <v>275</v>
      </c>
      <c r="D487" s="38">
        <v>926</v>
      </c>
      <c r="E487" s="140" t="s">
        <v>47</v>
      </c>
      <c r="F487" s="140" t="s">
        <v>24</v>
      </c>
      <c r="G487" s="79">
        <v>7100000000</v>
      </c>
      <c r="H487" s="84"/>
      <c r="I487" s="137">
        <f t="shared" si="115"/>
        <v>255000</v>
      </c>
      <c r="J487" s="137">
        <f t="shared" ref="J487:L489" si="125">J488</f>
        <v>255000</v>
      </c>
      <c r="K487" s="74">
        <f t="shared" si="125"/>
        <v>0</v>
      </c>
      <c r="L487" s="138">
        <f t="shared" si="125"/>
        <v>0</v>
      </c>
      <c r="M487" s="137">
        <f t="shared" si="116"/>
        <v>255000</v>
      </c>
      <c r="N487" s="137">
        <f t="shared" ref="N487:P489" si="126">N488</f>
        <v>255000</v>
      </c>
      <c r="O487" s="74">
        <f t="shared" si="126"/>
        <v>0</v>
      </c>
      <c r="P487" s="139">
        <f t="shared" si="126"/>
        <v>0</v>
      </c>
      <c r="ALP487"/>
      <c r="ALQ487"/>
      <c r="ALR487"/>
      <c r="ALS487"/>
      <c r="ALT487"/>
      <c r="ALU487"/>
      <c r="ALV487"/>
      <c r="ALW487"/>
      <c r="ALX487"/>
      <c r="ALY487"/>
      <c r="ALZ487"/>
      <c r="AMA487"/>
      <c r="AMB487"/>
      <c r="AMC487"/>
      <c r="AMD487"/>
      <c r="AME487"/>
      <c r="AMF487"/>
      <c r="AMG487"/>
      <c r="AMH487"/>
      <c r="AMI487"/>
      <c r="AMJ487"/>
    </row>
    <row r="488" spans="2:1024" s="100" customFormat="1" ht="56.25">
      <c r="B488" s="116"/>
      <c r="C488" s="38" t="s">
        <v>276</v>
      </c>
      <c r="D488" s="38">
        <v>926</v>
      </c>
      <c r="E488" s="140" t="s">
        <v>47</v>
      </c>
      <c r="F488" s="140" t="s">
        <v>24</v>
      </c>
      <c r="G488" s="79">
        <v>7110000000</v>
      </c>
      <c r="H488" s="84"/>
      <c r="I488" s="137">
        <f t="shared" si="115"/>
        <v>255000</v>
      </c>
      <c r="J488" s="137">
        <f t="shared" si="125"/>
        <v>255000</v>
      </c>
      <c r="K488" s="74">
        <f t="shared" si="125"/>
        <v>0</v>
      </c>
      <c r="L488" s="138">
        <f t="shared" si="125"/>
        <v>0</v>
      </c>
      <c r="M488" s="137">
        <f t="shared" si="116"/>
        <v>255000</v>
      </c>
      <c r="N488" s="137">
        <f t="shared" si="126"/>
        <v>255000</v>
      </c>
      <c r="O488" s="74">
        <f t="shared" si="126"/>
        <v>0</v>
      </c>
      <c r="P488" s="139">
        <f t="shared" si="126"/>
        <v>0</v>
      </c>
      <c r="ALP488"/>
      <c r="ALQ488"/>
      <c r="ALR488"/>
      <c r="ALS488"/>
      <c r="ALT488"/>
      <c r="ALU488"/>
      <c r="ALV488"/>
      <c r="ALW488"/>
      <c r="ALX488"/>
      <c r="ALY488"/>
      <c r="ALZ488"/>
      <c r="AMA488"/>
      <c r="AMB488"/>
      <c r="AMC488"/>
      <c r="AMD488"/>
      <c r="AME488"/>
      <c r="AMF488"/>
      <c r="AMG488"/>
      <c r="AMH488"/>
      <c r="AMI488"/>
      <c r="AMJ488"/>
    </row>
    <row r="489" spans="2:1024" s="100" customFormat="1" ht="37.5">
      <c r="B489" s="116"/>
      <c r="C489" s="38" t="s">
        <v>277</v>
      </c>
      <c r="D489" s="38">
        <v>926</v>
      </c>
      <c r="E489" s="140" t="s">
        <v>47</v>
      </c>
      <c r="F489" s="140" t="s">
        <v>24</v>
      </c>
      <c r="G489" s="79">
        <v>7110010610</v>
      </c>
      <c r="H489" s="84"/>
      <c r="I489" s="137">
        <f t="shared" si="115"/>
        <v>255000</v>
      </c>
      <c r="J489" s="137">
        <f t="shared" si="125"/>
        <v>255000</v>
      </c>
      <c r="K489" s="74">
        <f t="shared" si="125"/>
        <v>0</v>
      </c>
      <c r="L489" s="138">
        <f t="shared" si="125"/>
        <v>0</v>
      </c>
      <c r="M489" s="137">
        <f t="shared" si="116"/>
        <v>255000</v>
      </c>
      <c r="N489" s="137">
        <f t="shared" si="126"/>
        <v>255000</v>
      </c>
      <c r="O489" s="74">
        <f t="shared" si="126"/>
        <v>0</v>
      </c>
      <c r="P489" s="139">
        <f t="shared" si="126"/>
        <v>0</v>
      </c>
      <c r="ALP489"/>
      <c r="ALQ489"/>
      <c r="ALR489"/>
      <c r="ALS489"/>
      <c r="ALT489"/>
      <c r="ALU489"/>
      <c r="ALV489"/>
      <c r="ALW489"/>
      <c r="ALX489"/>
      <c r="ALY489"/>
      <c r="ALZ489"/>
      <c r="AMA489"/>
      <c r="AMB489"/>
      <c r="AMC489"/>
      <c r="AMD489"/>
      <c r="AME489"/>
      <c r="AMF489"/>
      <c r="AMG489"/>
      <c r="AMH489"/>
      <c r="AMI489"/>
      <c r="AMJ489"/>
    </row>
    <row r="490" spans="2:1024" s="100" customFormat="1" ht="37.5">
      <c r="B490" s="116"/>
      <c r="C490" s="38" t="s">
        <v>103</v>
      </c>
      <c r="D490" s="38">
        <v>926</v>
      </c>
      <c r="E490" s="140" t="s">
        <v>47</v>
      </c>
      <c r="F490" s="140" t="s">
        <v>24</v>
      </c>
      <c r="G490" s="79">
        <v>7110010610</v>
      </c>
      <c r="H490" s="84">
        <v>200</v>
      </c>
      <c r="I490" s="137">
        <f t="shared" si="115"/>
        <v>255000</v>
      </c>
      <c r="J490" s="137">
        <v>255000</v>
      </c>
      <c r="K490" s="74">
        <v>0</v>
      </c>
      <c r="L490" s="138"/>
      <c r="M490" s="137">
        <f t="shared" si="116"/>
        <v>255000</v>
      </c>
      <c r="N490" s="137">
        <v>255000</v>
      </c>
      <c r="O490" s="74"/>
      <c r="P490" s="139"/>
      <c r="ALP490"/>
      <c r="ALQ490"/>
      <c r="ALR490"/>
      <c r="ALS490"/>
      <c r="ALT490"/>
      <c r="ALU490"/>
      <c r="ALV490"/>
      <c r="ALW490"/>
      <c r="ALX490"/>
      <c r="ALY490"/>
      <c r="ALZ490"/>
      <c r="AMA490"/>
      <c r="AMB490"/>
      <c r="AMC490"/>
      <c r="AMD490"/>
      <c r="AME490"/>
      <c r="AMF490"/>
      <c r="AMG490"/>
      <c r="AMH490"/>
      <c r="AMI490"/>
      <c r="AMJ490"/>
    </row>
    <row r="491" spans="2:1024" s="115" customFormat="1" ht="56.25">
      <c r="B491" s="28" t="s">
        <v>80</v>
      </c>
      <c r="C491" s="29" t="s">
        <v>345</v>
      </c>
      <c r="D491" s="29">
        <v>929</v>
      </c>
      <c r="E491" s="144"/>
      <c r="F491" s="144"/>
      <c r="G491" s="85"/>
      <c r="H491" s="86"/>
      <c r="I491" s="131">
        <f t="shared" si="115"/>
        <v>149946100</v>
      </c>
      <c r="J491" s="131">
        <f>J498+J492</f>
        <v>157261900</v>
      </c>
      <c r="K491" s="72">
        <f>K498+K492</f>
        <v>-7315800</v>
      </c>
      <c r="L491" s="132">
        <f>L498+L492</f>
        <v>0</v>
      </c>
      <c r="M491" s="131">
        <f t="shared" si="116"/>
        <v>148146800</v>
      </c>
      <c r="N491" s="131">
        <f>N498+N492</f>
        <v>148146800</v>
      </c>
      <c r="O491" s="72">
        <f>O498+O492</f>
        <v>0</v>
      </c>
      <c r="P491" s="133">
        <f>P498+P492</f>
        <v>0</v>
      </c>
      <c r="ALP491" s="41"/>
      <c r="ALQ491" s="41"/>
      <c r="ALR491" s="41"/>
      <c r="ALS491" s="41"/>
      <c r="ALT491" s="41"/>
      <c r="ALU491" s="41"/>
      <c r="ALV491" s="41"/>
      <c r="ALW491" s="41"/>
      <c r="ALX491" s="41"/>
      <c r="ALY491"/>
      <c r="ALZ491"/>
      <c r="AMA491"/>
      <c r="AMB491"/>
      <c r="AMC491"/>
      <c r="AMD491"/>
      <c r="AME491"/>
      <c r="AMF491"/>
      <c r="AMG491"/>
      <c r="AMH491"/>
      <c r="AMI491"/>
      <c r="AMJ491"/>
    </row>
    <row r="492" spans="2:1024" s="115" customFormat="1">
      <c r="B492" s="28"/>
      <c r="C492" s="38" t="s">
        <v>16</v>
      </c>
      <c r="D492" s="38">
        <v>929</v>
      </c>
      <c r="E492" s="140" t="s">
        <v>17</v>
      </c>
      <c r="F492" s="140" t="s">
        <v>82</v>
      </c>
      <c r="G492" s="79"/>
      <c r="H492" s="80"/>
      <c r="I492" s="137">
        <f t="shared" si="115"/>
        <v>433400</v>
      </c>
      <c r="J492" s="137">
        <f t="shared" ref="J492:L496" si="127">J493</f>
        <v>423000</v>
      </c>
      <c r="K492" s="74">
        <f t="shared" si="127"/>
        <v>10400</v>
      </c>
      <c r="L492" s="138">
        <f t="shared" si="127"/>
        <v>0</v>
      </c>
      <c r="M492" s="137">
        <f t="shared" si="116"/>
        <v>433400</v>
      </c>
      <c r="N492" s="137">
        <f t="shared" ref="N492:P496" si="128">N493</f>
        <v>433400</v>
      </c>
      <c r="O492" s="74">
        <f t="shared" si="128"/>
        <v>0</v>
      </c>
      <c r="P492" s="139">
        <f t="shared" si="128"/>
        <v>0</v>
      </c>
      <c r="ALP492"/>
      <c r="ALQ492"/>
      <c r="ALR492"/>
      <c r="ALS492"/>
      <c r="ALT492"/>
      <c r="ALU492"/>
      <c r="ALV492"/>
      <c r="ALW492"/>
      <c r="ALX492"/>
      <c r="ALY492"/>
      <c r="ALZ492"/>
      <c r="AMA492"/>
      <c r="AMB492"/>
      <c r="AMC492"/>
      <c r="AMD492"/>
      <c r="AME492"/>
      <c r="AMF492"/>
      <c r="AMG492"/>
      <c r="AMH492"/>
      <c r="AMI492"/>
      <c r="AMJ492"/>
    </row>
    <row r="493" spans="2:1024" s="115" customFormat="1">
      <c r="B493" s="28"/>
      <c r="C493" s="38" t="s">
        <v>32</v>
      </c>
      <c r="D493" s="38">
        <v>929</v>
      </c>
      <c r="E493" s="140" t="s">
        <v>17</v>
      </c>
      <c r="F493" s="140" t="s">
        <v>33</v>
      </c>
      <c r="G493" s="79"/>
      <c r="H493" s="80"/>
      <c r="I493" s="137">
        <f t="shared" si="115"/>
        <v>433400</v>
      </c>
      <c r="J493" s="137">
        <f t="shared" si="127"/>
        <v>423000</v>
      </c>
      <c r="K493" s="74">
        <f t="shared" si="127"/>
        <v>10400</v>
      </c>
      <c r="L493" s="138">
        <f t="shared" si="127"/>
        <v>0</v>
      </c>
      <c r="M493" s="137">
        <f t="shared" si="116"/>
        <v>433400</v>
      </c>
      <c r="N493" s="137">
        <f t="shared" si="128"/>
        <v>433400</v>
      </c>
      <c r="O493" s="74">
        <f t="shared" si="128"/>
        <v>0</v>
      </c>
      <c r="P493" s="139">
        <f t="shared" si="128"/>
        <v>0</v>
      </c>
      <c r="ALP493"/>
      <c r="ALQ493"/>
      <c r="ALR493"/>
      <c r="ALS493"/>
      <c r="ALT493"/>
      <c r="ALU493"/>
      <c r="ALV493"/>
      <c r="ALW493"/>
      <c r="ALX493"/>
      <c r="ALY493"/>
      <c r="ALZ493"/>
      <c r="AMA493"/>
      <c r="AMB493"/>
      <c r="AMC493"/>
      <c r="AMD493"/>
      <c r="AME493"/>
      <c r="AMF493"/>
      <c r="AMG493"/>
      <c r="AMH493"/>
      <c r="AMI493"/>
      <c r="AMJ493"/>
    </row>
    <row r="494" spans="2:1024" s="115" customFormat="1" ht="37.5">
      <c r="B494" s="28"/>
      <c r="C494" s="38" t="s">
        <v>97</v>
      </c>
      <c r="D494" s="38">
        <v>929</v>
      </c>
      <c r="E494" s="140" t="s">
        <v>17</v>
      </c>
      <c r="F494" s="140" t="s">
        <v>33</v>
      </c>
      <c r="G494" s="79">
        <v>5000000000</v>
      </c>
      <c r="H494" s="80"/>
      <c r="I494" s="137">
        <f t="shared" si="115"/>
        <v>433400</v>
      </c>
      <c r="J494" s="137">
        <f t="shared" si="127"/>
        <v>423000</v>
      </c>
      <c r="K494" s="74">
        <f t="shared" si="127"/>
        <v>10400</v>
      </c>
      <c r="L494" s="138">
        <f t="shared" si="127"/>
        <v>0</v>
      </c>
      <c r="M494" s="137">
        <f t="shared" si="116"/>
        <v>433400</v>
      </c>
      <c r="N494" s="137">
        <f t="shared" si="128"/>
        <v>433400</v>
      </c>
      <c r="O494" s="74">
        <f t="shared" si="128"/>
        <v>0</v>
      </c>
      <c r="P494" s="139">
        <f t="shared" si="128"/>
        <v>0</v>
      </c>
      <c r="ALP494"/>
      <c r="ALQ494"/>
      <c r="ALR494"/>
      <c r="ALS494"/>
      <c r="ALT494"/>
      <c r="ALU494"/>
      <c r="ALV494"/>
      <c r="ALW494"/>
      <c r="ALX494"/>
      <c r="ALY494"/>
      <c r="ALZ494"/>
      <c r="AMA494"/>
      <c r="AMB494"/>
      <c r="AMC494"/>
      <c r="AMD494"/>
      <c r="AME494"/>
      <c r="AMF494"/>
      <c r="AMG494"/>
      <c r="AMH494"/>
      <c r="AMI494"/>
      <c r="AMJ494"/>
    </row>
    <row r="495" spans="2:1024" s="115" customFormat="1" ht="37.5">
      <c r="B495" s="28"/>
      <c r="C495" s="38" t="s">
        <v>116</v>
      </c>
      <c r="D495" s="38">
        <v>929</v>
      </c>
      <c r="E495" s="140" t="s">
        <v>17</v>
      </c>
      <c r="F495" s="140" t="s">
        <v>33</v>
      </c>
      <c r="G495" s="79">
        <v>5030000000</v>
      </c>
      <c r="H495" s="80"/>
      <c r="I495" s="137">
        <f t="shared" si="115"/>
        <v>433400</v>
      </c>
      <c r="J495" s="137">
        <f t="shared" si="127"/>
        <v>423000</v>
      </c>
      <c r="K495" s="74">
        <f t="shared" si="127"/>
        <v>10400</v>
      </c>
      <c r="L495" s="138">
        <f t="shared" si="127"/>
        <v>0</v>
      </c>
      <c r="M495" s="137">
        <f t="shared" si="116"/>
        <v>433400</v>
      </c>
      <c r="N495" s="137">
        <f t="shared" si="128"/>
        <v>433400</v>
      </c>
      <c r="O495" s="74">
        <f t="shared" si="128"/>
        <v>0</v>
      </c>
      <c r="P495" s="139">
        <f t="shared" si="128"/>
        <v>0</v>
      </c>
      <c r="ALP495"/>
      <c r="ALQ495"/>
      <c r="ALR495"/>
      <c r="ALS495"/>
      <c r="ALT495"/>
      <c r="ALU495"/>
      <c r="ALV495"/>
      <c r="ALW495"/>
      <c r="ALX495"/>
      <c r="ALY495"/>
      <c r="ALZ495"/>
      <c r="AMA495"/>
      <c r="AMB495"/>
      <c r="AMC495"/>
      <c r="AMD495"/>
      <c r="AME495"/>
      <c r="AMF495"/>
      <c r="AMG495"/>
      <c r="AMH495"/>
      <c r="AMI495"/>
      <c r="AMJ495"/>
    </row>
    <row r="496" spans="2:1024" s="115" customFormat="1" ht="37.5">
      <c r="B496" s="28"/>
      <c r="C496" s="38" t="s">
        <v>117</v>
      </c>
      <c r="D496" s="38">
        <v>929</v>
      </c>
      <c r="E496" s="140" t="s">
        <v>17</v>
      </c>
      <c r="F496" s="140" t="s">
        <v>33</v>
      </c>
      <c r="G496" s="79">
        <v>5030010030</v>
      </c>
      <c r="H496" s="80"/>
      <c r="I496" s="137">
        <f t="shared" si="115"/>
        <v>433400</v>
      </c>
      <c r="J496" s="137">
        <f t="shared" si="127"/>
        <v>423000</v>
      </c>
      <c r="K496" s="74">
        <f t="shared" si="127"/>
        <v>10400</v>
      </c>
      <c r="L496" s="138">
        <f t="shared" si="127"/>
        <v>0</v>
      </c>
      <c r="M496" s="137">
        <f t="shared" si="116"/>
        <v>433400</v>
      </c>
      <c r="N496" s="137">
        <f t="shared" si="128"/>
        <v>433400</v>
      </c>
      <c r="O496" s="74">
        <f t="shared" si="128"/>
        <v>0</v>
      </c>
      <c r="P496" s="139">
        <f t="shared" si="128"/>
        <v>0</v>
      </c>
      <c r="ALP496"/>
      <c r="ALQ496"/>
      <c r="ALR496"/>
      <c r="ALS496"/>
      <c r="ALT496"/>
      <c r="ALU496"/>
      <c r="ALV496"/>
      <c r="ALW496"/>
      <c r="ALX496"/>
      <c r="ALY496"/>
      <c r="ALZ496"/>
      <c r="AMA496"/>
      <c r="AMB496"/>
      <c r="AMC496"/>
      <c r="AMD496"/>
      <c r="AME496"/>
      <c r="AMF496"/>
      <c r="AMG496"/>
      <c r="AMH496"/>
      <c r="AMI496"/>
      <c r="AMJ496"/>
    </row>
    <row r="497" spans="2:1024" s="115" customFormat="1" ht="37.5">
      <c r="B497" s="28"/>
      <c r="C497" s="38" t="s">
        <v>103</v>
      </c>
      <c r="D497" s="38">
        <v>929</v>
      </c>
      <c r="E497" s="140" t="s">
        <v>17</v>
      </c>
      <c r="F497" s="140" t="s">
        <v>33</v>
      </c>
      <c r="G497" s="79">
        <v>5030010030</v>
      </c>
      <c r="H497" s="80" t="s">
        <v>104</v>
      </c>
      <c r="I497" s="137">
        <f t="shared" si="115"/>
        <v>433400</v>
      </c>
      <c r="J497" s="137">
        <v>423000</v>
      </c>
      <c r="K497" s="74">
        <v>10400</v>
      </c>
      <c r="L497" s="138"/>
      <c r="M497" s="137">
        <f t="shared" si="116"/>
        <v>433400</v>
      </c>
      <c r="N497" s="137">
        <v>433400</v>
      </c>
      <c r="O497" s="74"/>
      <c r="P497" s="139"/>
      <c r="ALP497"/>
      <c r="ALQ497"/>
      <c r="ALR497"/>
      <c r="ALS497"/>
      <c r="ALT497"/>
      <c r="ALU497"/>
      <c r="ALV497"/>
      <c r="ALW497"/>
      <c r="ALX497"/>
      <c r="ALY497"/>
      <c r="ALZ497"/>
      <c r="AMA497"/>
      <c r="AMB497"/>
      <c r="AMC497"/>
      <c r="AMD497"/>
      <c r="AME497"/>
      <c r="AMF497"/>
      <c r="AMG497"/>
      <c r="AMH497"/>
      <c r="AMI497"/>
      <c r="AMJ497"/>
    </row>
    <row r="498" spans="2:1024" s="100" customFormat="1">
      <c r="B498" s="28"/>
      <c r="C498" s="38" t="s">
        <v>339</v>
      </c>
      <c r="D498" s="38">
        <v>929</v>
      </c>
      <c r="E498" s="140" t="s">
        <v>30</v>
      </c>
      <c r="F498" s="140" t="s">
        <v>82</v>
      </c>
      <c r="G498" s="79"/>
      <c r="H498" s="80"/>
      <c r="I498" s="137">
        <f t="shared" si="115"/>
        <v>149512700</v>
      </c>
      <c r="J498" s="137">
        <f>J499+J521+J511+J506</f>
        <v>156838900</v>
      </c>
      <c r="K498" s="74">
        <f>K499+K521+K511+K506</f>
        <v>-7326200</v>
      </c>
      <c r="L498" s="138">
        <f>L499+L521+L511+L506</f>
        <v>0</v>
      </c>
      <c r="M498" s="137">
        <f t="shared" si="116"/>
        <v>147713400</v>
      </c>
      <c r="N498" s="137">
        <f>N499+N521+N511+N506</f>
        <v>147713400</v>
      </c>
      <c r="O498" s="74">
        <f>O499+O521+O511+O506</f>
        <v>0</v>
      </c>
      <c r="P498" s="139">
        <f>P499+P521+P511+P506</f>
        <v>0</v>
      </c>
      <c r="ALP498"/>
      <c r="ALQ498"/>
      <c r="ALR498"/>
      <c r="ALS498"/>
      <c r="ALT498"/>
      <c r="ALU498"/>
      <c r="ALV498"/>
      <c r="ALW498"/>
      <c r="ALX498"/>
      <c r="ALY498"/>
      <c r="ALZ498"/>
      <c r="AMA498"/>
      <c r="AMB498"/>
      <c r="AMC498"/>
      <c r="AMD498"/>
      <c r="AME498"/>
      <c r="AMF498"/>
      <c r="AMG498"/>
      <c r="AMH498"/>
      <c r="AMI498"/>
      <c r="AMJ498"/>
    </row>
    <row r="499" spans="2:1024" s="100" customFormat="1">
      <c r="B499" s="28"/>
      <c r="C499" s="38" t="s">
        <v>340</v>
      </c>
      <c r="D499" s="38">
        <v>929</v>
      </c>
      <c r="E499" s="140" t="s">
        <v>30</v>
      </c>
      <c r="F499" s="140" t="s">
        <v>17</v>
      </c>
      <c r="G499" s="79"/>
      <c r="H499" s="80"/>
      <c r="I499" s="137">
        <f t="shared" si="115"/>
        <v>2120400</v>
      </c>
      <c r="J499" s="137">
        <f t="shared" ref="J499:L502" si="129">J500</f>
        <v>2356300</v>
      </c>
      <c r="K499" s="74">
        <f t="shared" si="129"/>
        <v>-235900</v>
      </c>
      <c r="L499" s="138">
        <f t="shared" si="129"/>
        <v>0</v>
      </c>
      <c r="M499" s="137">
        <f t="shared" si="116"/>
        <v>2088600</v>
      </c>
      <c r="N499" s="137">
        <f t="shared" ref="N499:P502" si="130">N500</f>
        <v>2088600</v>
      </c>
      <c r="O499" s="74">
        <f t="shared" si="130"/>
        <v>0</v>
      </c>
      <c r="P499" s="139">
        <f t="shared" si="130"/>
        <v>0</v>
      </c>
      <c r="ALP499"/>
      <c r="ALQ499"/>
      <c r="ALR499"/>
      <c r="ALS499"/>
      <c r="ALT499"/>
      <c r="ALU499"/>
      <c r="ALV499"/>
      <c r="ALW499"/>
      <c r="ALX499"/>
      <c r="ALY499"/>
      <c r="ALZ499"/>
      <c r="AMA499"/>
      <c r="AMB499"/>
      <c r="AMC499"/>
      <c r="AMD499"/>
      <c r="AME499"/>
      <c r="AMF499"/>
      <c r="AMG499"/>
      <c r="AMH499"/>
      <c r="AMI499"/>
      <c r="AMJ499"/>
    </row>
    <row r="500" spans="2:1024" s="100" customFormat="1" ht="37.5">
      <c r="B500" s="28"/>
      <c r="C500" s="38" t="s">
        <v>217</v>
      </c>
      <c r="D500" s="38">
        <v>929</v>
      </c>
      <c r="E500" s="140" t="s">
        <v>30</v>
      </c>
      <c r="F500" s="140" t="s">
        <v>17</v>
      </c>
      <c r="G500" s="79">
        <v>6100000000</v>
      </c>
      <c r="H500" s="80"/>
      <c r="I500" s="137">
        <f t="shared" si="115"/>
        <v>2120400</v>
      </c>
      <c r="J500" s="137">
        <f t="shared" si="129"/>
        <v>2356300</v>
      </c>
      <c r="K500" s="74">
        <f t="shared" si="129"/>
        <v>-235900</v>
      </c>
      <c r="L500" s="138">
        <f t="shared" si="129"/>
        <v>0</v>
      </c>
      <c r="M500" s="137">
        <f t="shared" si="116"/>
        <v>2088600</v>
      </c>
      <c r="N500" s="137">
        <f t="shared" si="130"/>
        <v>2088600</v>
      </c>
      <c r="O500" s="74">
        <f t="shared" si="130"/>
        <v>0</v>
      </c>
      <c r="P500" s="139">
        <f t="shared" si="130"/>
        <v>0</v>
      </c>
      <c r="ALP500"/>
      <c r="ALQ500"/>
      <c r="ALR500"/>
      <c r="ALS500"/>
      <c r="ALT500"/>
      <c r="ALU500"/>
      <c r="ALV500"/>
      <c r="ALW500"/>
      <c r="ALX500"/>
      <c r="ALY500"/>
      <c r="ALZ500"/>
      <c r="AMA500"/>
      <c r="AMB500"/>
      <c r="AMC500"/>
      <c r="AMD500"/>
      <c r="AME500"/>
      <c r="AMF500"/>
      <c r="AMG500"/>
      <c r="AMH500"/>
      <c r="AMI500"/>
      <c r="AMJ500"/>
    </row>
    <row r="501" spans="2:1024" s="100" customFormat="1">
      <c r="B501" s="28"/>
      <c r="C501" s="38" t="s">
        <v>218</v>
      </c>
      <c r="D501" s="38">
        <v>929</v>
      </c>
      <c r="E501" s="140" t="s">
        <v>30</v>
      </c>
      <c r="F501" s="140" t="s">
        <v>17</v>
      </c>
      <c r="G501" s="79">
        <v>6110000000</v>
      </c>
      <c r="H501" s="80"/>
      <c r="I501" s="137">
        <f t="shared" si="115"/>
        <v>2120400</v>
      </c>
      <c r="J501" s="137">
        <f t="shared" si="129"/>
        <v>2356300</v>
      </c>
      <c r="K501" s="74">
        <f t="shared" si="129"/>
        <v>-235900</v>
      </c>
      <c r="L501" s="138">
        <f t="shared" si="129"/>
        <v>0</v>
      </c>
      <c r="M501" s="137">
        <f t="shared" si="116"/>
        <v>2088600</v>
      </c>
      <c r="N501" s="137">
        <f t="shared" si="130"/>
        <v>2088600</v>
      </c>
      <c r="O501" s="74">
        <f t="shared" si="130"/>
        <v>0</v>
      </c>
      <c r="P501" s="139">
        <f t="shared" si="130"/>
        <v>0</v>
      </c>
      <c r="ALP501"/>
      <c r="ALQ501"/>
      <c r="ALR501"/>
      <c r="ALS501"/>
      <c r="ALT501"/>
      <c r="ALU501"/>
      <c r="ALV501"/>
      <c r="ALW501"/>
      <c r="ALX501"/>
      <c r="ALY501"/>
      <c r="ALZ501"/>
      <c r="AMA501"/>
      <c r="AMB501"/>
      <c r="AMC501"/>
      <c r="AMD501"/>
      <c r="AME501"/>
      <c r="AMF501"/>
      <c r="AMG501"/>
      <c r="AMH501"/>
      <c r="AMI501"/>
      <c r="AMJ501"/>
    </row>
    <row r="502" spans="2:1024" s="100" customFormat="1">
      <c r="B502" s="28"/>
      <c r="C502" s="38" t="s">
        <v>222</v>
      </c>
      <c r="D502" s="38">
        <v>929</v>
      </c>
      <c r="E502" s="140" t="s">
        <v>30</v>
      </c>
      <c r="F502" s="140" t="s">
        <v>17</v>
      </c>
      <c r="G502" s="79">
        <v>6110200000</v>
      </c>
      <c r="H502" s="80"/>
      <c r="I502" s="137">
        <f t="shared" si="115"/>
        <v>2120400</v>
      </c>
      <c r="J502" s="137">
        <f t="shared" si="129"/>
        <v>2356300</v>
      </c>
      <c r="K502" s="74">
        <f t="shared" si="129"/>
        <v>-235900</v>
      </c>
      <c r="L502" s="138">
        <f t="shared" si="129"/>
        <v>0</v>
      </c>
      <c r="M502" s="137">
        <f t="shared" si="116"/>
        <v>2088600</v>
      </c>
      <c r="N502" s="137">
        <f t="shared" si="130"/>
        <v>2088600</v>
      </c>
      <c r="O502" s="74">
        <f t="shared" si="130"/>
        <v>0</v>
      </c>
      <c r="P502" s="139">
        <f t="shared" si="130"/>
        <v>0</v>
      </c>
      <c r="ALP502"/>
      <c r="ALQ502"/>
      <c r="ALR502"/>
      <c r="ALS502"/>
      <c r="ALT502"/>
      <c r="ALU502"/>
      <c r="ALV502"/>
      <c r="ALW502"/>
      <c r="ALX502"/>
      <c r="ALY502"/>
      <c r="ALZ502"/>
      <c r="AMA502"/>
      <c r="AMB502"/>
      <c r="AMC502"/>
      <c r="AMD502"/>
      <c r="AME502"/>
      <c r="AMF502"/>
      <c r="AMG502"/>
      <c r="AMH502"/>
      <c r="AMI502"/>
      <c r="AMJ502"/>
    </row>
    <row r="503" spans="2:1024" s="100" customFormat="1">
      <c r="B503" s="28"/>
      <c r="C503" s="38" t="s">
        <v>222</v>
      </c>
      <c r="D503" s="38">
        <v>929</v>
      </c>
      <c r="E503" s="140" t="s">
        <v>30</v>
      </c>
      <c r="F503" s="140" t="s">
        <v>17</v>
      </c>
      <c r="G503" s="79">
        <v>6110210160</v>
      </c>
      <c r="H503" s="80"/>
      <c r="I503" s="137">
        <f t="shared" si="115"/>
        <v>2120400</v>
      </c>
      <c r="J503" s="137">
        <f>J504+J505</f>
        <v>2356300</v>
      </c>
      <c r="K503" s="74">
        <f>K504+K505</f>
        <v>-235900</v>
      </c>
      <c r="L503" s="138">
        <f>L504+L505</f>
        <v>0</v>
      </c>
      <c r="M503" s="137">
        <f t="shared" si="116"/>
        <v>2088600</v>
      </c>
      <c r="N503" s="137">
        <f>N504+N505</f>
        <v>2088600</v>
      </c>
      <c r="O503" s="74">
        <f>O504+O505</f>
        <v>0</v>
      </c>
      <c r="P503" s="139">
        <f>P504+P505</f>
        <v>0</v>
      </c>
      <c r="ALP503"/>
      <c r="ALQ503"/>
      <c r="ALR503"/>
      <c r="ALS503"/>
      <c r="ALT503"/>
      <c r="ALU503"/>
      <c r="ALV503"/>
      <c r="ALW503"/>
      <c r="ALX503"/>
      <c r="ALY503"/>
      <c r="ALZ503"/>
      <c r="AMA503"/>
      <c r="AMB503"/>
      <c r="AMC503"/>
      <c r="AMD503"/>
      <c r="AME503"/>
      <c r="AMF503"/>
      <c r="AMG503"/>
      <c r="AMH503"/>
      <c r="AMI503"/>
      <c r="AMJ503"/>
    </row>
    <row r="504" spans="2:1024" s="100" customFormat="1" ht="75">
      <c r="B504" s="28"/>
      <c r="C504" s="38" t="s">
        <v>100</v>
      </c>
      <c r="D504" s="38">
        <v>929</v>
      </c>
      <c r="E504" s="140" t="s">
        <v>30</v>
      </c>
      <c r="F504" s="140" t="s">
        <v>17</v>
      </c>
      <c r="G504" s="79">
        <v>6110210160</v>
      </c>
      <c r="H504" s="80" t="s">
        <v>101</v>
      </c>
      <c r="I504" s="137">
        <f t="shared" si="115"/>
        <v>1722800</v>
      </c>
      <c r="J504" s="137">
        <v>1500000</v>
      </c>
      <c r="K504" s="74">
        <v>222800</v>
      </c>
      <c r="L504" s="138"/>
      <c r="M504" s="137">
        <f t="shared" si="116"/>
        <v>1697000</v>
      </c>
      <c r="N504" s="137">
        <v>1697000</v>
      </c>
      <c r="O504" s="74"/>
      <c r="P504" s="139"/>
      <c r="ALP504"/>
      <c r="ALQ504"/>
      <c r="ALR504"/>
      <c r="ALS504"/>
      <c r="ALT504"/>
      <c r="ALU504"/>
      <c r="ALV504"/>
      <c r="ALW504"/>
      <c r="ALX504"/>
      <c r="ALY504"/>
      <c r="ALZ504"/>
      <c r="AMA504"/>
      <c r="AMB504"/>
      <c r="AMC504"/>
      <c r="AMD504"/>
      <c r="AME504"/>
      <c r="AMF504"/>
      <c r="AMG504"/>
      <c r="AMH504"/>
      <c r="AMI504"/>
      <c r="AMJ504"/>
    </row>
    <row r="505" spans="2:1024" s="100" customFormat="1" ht="37.5">
      <c r="B505" s="28"/>
      <c r="C505" s="38" t="s">
        <v>103</v>
      </c>
      <c r="D505" s="38">
        <v>929</v>
      </c>
      <c r="E505" s="140" t="s">
        <v>30</v>
      </c>
      <c r="F505" s="140" t="s">
        <v>17</v>
      </c>
      <c r="G505" s="79">
        <v>6110210160</v>
      </c>
      <c r="H505" s="80" t="s">
        <v>104</v>
      </c>
      <c r="I505" s="137">
        <f t="shared" si="115"/>
        <v>397600</v>
      </c>
      <c r="J505" s="137">
        <v>856300</v>
      </c>
      <c r="K505" s="74">
        <v>-458700</v>
      </c>
      <c r="L505" s="138"/>
      <c r="M505" s="137">
        <f t="shared" si="116"/>
        <v>391600</v>
      </c>
      <c r="N505" s="137">
        <v>391600</v>
      </c>
      <c r="O505" s="74"/>
      <c r="P505" s="139"/>
      <c r="ALP505"/>
      <c r="ALQ505"/>
      <c r="ALR505"/>
      <c r="ALS505"/>
      <c r="ALT505"/>
      <c r="ALU505"/>
      <c r="ALV505"/>
      <c r="ALW505"/>
      <c r="ALX505"/>
      <c r="ALY505"/>
      <c r="ALZ505"/>
      <c r="AMA505"/>
      <c r="AMB505"/>
      <c r="AMC505"/>
      <c r="AMD505"/>
      <c r="AME505"/>
      <c r="AMF505"/>
      <c r="AMG505"/>
      <c r="AMH505"/>
      <c r="AMI505"/>
      <c r="AMJ505"/>
    </row>
    <row r="506" spans="2:1024" s="100" customFormat="1">
      <c r="B506" s="28"/>
      <c r="C506" s="38" t="s">
        <v>76</v>
      </c>
      <c r="D506" s="38">
        <v>929</v>
      </c>
      <c r="E506" s="140" t="s">
        <v>30</v>
      </c>
      <c r="F506" s="140" t="s">
        <v>19</v>
      </c>
      <c r="G506" s="79"/>
      <c r="H506" s="80"/>
      <c r="I506" s="137">
        <f t="shared" si="115"/>
        <v>31300</v>
      </c>
      <c r="J506" s="137">
        <f t="shared" ref="J506:L509" si="131">J507</f>
        <v>32100</v>
      </c>
      <c r="K506" s="74">
        <f t="shared" si="131"/>
        <v>-800</v>
      </c>
      <c r="L506" s="138">
        <f t="shared" si="131"/>
        <v>0</v>
      </c>
      <c r="M506" s="137">
        <f t="shared" si="116"/>
        <v>32600</v>
      </c>
      <c r="N506" s="137">
        <f t="shared" ref="N506:P509" si="132">N507</f>
        <v>32600</v>
      </c>
      <c r="O506" s="74">
        <f t="shared" si="132"/>
        <v>0</v>
      </c>
      <c r="P506" s="139">
        <f t="shared" si="132"/>
        <v>0</v>
      </c>
      <c r="ALP506"/>
      <c r="ALQ506"/>
      <c r="ALR506"/>
      <c r="ALS506"/>
      <c r="ALT506"/>
      <c r="ALU506"/>
      <c r="ALV506"/>
      <c r="ALW506"/>
      <c r="ALX506"/>
      <c r="ALY506"/>
      <c r="ALZ506"/>
      <c r="AMA506"/>
      <c r="AMB506"/>
      <c r="AMC506"/>
      <c r="AMD506"/>
      <c r="AME506"/>
      <c r="AMF506"/>
      <c r="AMG506"/>
      <c r="AMH506"/>
      <c r="AMI506"/>
      <c r="AMJ506"/>
    </row>
    <row r="507" spans="2:1024" s="100" customFormat="1" ht="37.5">
      <c r="B507" s="28"/>
      <c r="C507" s="38" t="s">
        <v>217</v>
      </c>
      <c r="D507" s="38">
        <v>929</v>
      </c>
      <c r="E507" s="140" t="s">
        <v>30</v>
      </c>
      <c r="F507" s="140" t="s">
        <v>19</v>
      </c>
      <c r="G507" s="79">
        <v>6100000000</v>
      </c>
      <c r="H507" s="80"/>
      <c r="I507" s="137">
        <f t="shared" si="115"/>
        <v>31300</v>
      </c>
      <c r="J507" s="137">
        <f t="shared" si="131"/>
        <v>32100</v>
      </c>
      <c r="K507" s="74">
        <f t="shared" si="131"/>
        <v>-800</v>
      </c>
      <c r="L507" s="138">
        <f t="shared" si="131"/>
        <v>0</v>
      </c>
      <c r="M507" s="137">
        <f t="shared" si="116"/>
        <v>32600</v>
      </c>
      <c r="N507" s="137">
        <f t="shared" si="132"/>
        <v>32600</v>
      </c>
      <c r="O507" s="74">
        <f t="shared" si="132"/>
        <v>0</v>
      </c>
      <c r="P507" s="139">
        <f t="shared" si="132"/>
        <v>0</v>
      </c>
      <c r="ALP507"/>
      <c r="ALQ507"/>
      <c r="ALR507"/>
      <c r="ALS507"/>
      <c r="ALT507"/>
      <c r="ALU507"/>
      <c r="ALV507"/>
      <c r="ALW507"/>
      <c r="ALX507"/>
      <c r="ALY507"/>
      <c r="ALZ507"/>
      <c r="AMA507"/>
      <c r="AMB507"/>
      <c r="AMC507"/>
      <c r="AMD507"/>
      <c r="AME507"/>
      <c r="AMF507"/>
      <c r="AMG507"/>
      <c r="AMH507"/>
      <c r="AMI507"/>
      <c r="AMJ507"/>
    </row>
    <row r="508" spans="2:1024" s="100" customFormat="1">
      <c r="B508" s="28"/>
      <c r="C508" s="38" t="s">
        <v>218</v>
      </c>
      <c r="D508" s="38">
        <v>929</v>
      </c>
      <c r="E508" s="140" t="s">
        <v>30</v>
      </c>
      <c r="F508" s="140" t="s">
        <v>19</v>
      </c>
      <c r="G508" s="79">
        <v>6110000000</v>
      </c>
      <c r="H508" s="80"/>
      <c r="I508" s="137">
        <f t="shared" si="115"/>
        <v>31300</v>
      </c>
      <c r="J508" s="137">
        <f t="shared" si="131"/>
        <v>32100</v>
      </c>
      <c r="K508" s="74">
        <f t="shared" si="131"/>
        <v>-800</v>
      </c>
      <c r="L508" s="138">
        <f t="shared" si="131"/>
        <v>0</v>
      </c>
      <c r="M508" s="137">
        <f t="shared" si="116"/>
        <v>32600</v>
      </c>
      <c r="N508" s="137">
        <f t="shared" si="132"/>
        <v>32600</v>
      </c>
      <c r="O508" s="74">
        <f t="shared" si="132"/>
        <v>0</v>
      </c>
      <c r="P508" s="139">
        <f t="shared" si="132"/>
        <v>0</v>
      </c>
      <c r="ALP508"/>
      <c r="ALQ508"/>
      <c r="ALR508"/>
      <c r="ALS508"/>
      <c r="ALT508"/>
      <c r="ALU508"/>
      <c r="ALV508"/>
      <c r="ALW508"/>
      <c r="ALX508"/>
      <c r="ALY508"/>
      <c r="ALZ508"/>
      <c r="AMA508"/>
      <c r="AMB508"/>
      <c r="AMC508"/>
      <c r="AMD508"/>
      <c r="AME508"/>
      <c r="AMF508"/>
      <c r="AMG508"/>
      <c r="AMH508"/>
      <c r="AMI508"/>
      <c r="AMJ508"/>
    </row>
    <row r="509" spans="2:1024" s="100" customFormat="1" ht="150">
      <c r="B509" s="28"/>
      <c r="C509" s="38" t="s">
        <v>167</v>
      </c>
      <c r="D509" s="38">
        <v>929</v>
      </c>
      <c r="E509" s="140" t="s">
        <v>30</v>
      </c>
      <c r="F509" s="140" t="s">
        <v>19</v>
      </c>
      <c r="G509" s="79">
        <v>6110060820</v>
      </c>
      <c r="H509" s="80"/>
      <c r="I509" s="137">
        <f t="shared" si="115"/>
        <v>31300</v>
      </c>
      <c r="J509" s="137">
        <f t="shared" si="131"/>
        <v>32100</v>
      </c>
      <c r="K509" s="74">
        <f t="shared" si="131"/>
        <v>-800</v>
      </c>
      <c r="L509" s="138">
        <f t="shared" si="131"/>
        <v>0</v>
      </c>
      <c r="M509" s="137">
        <f t="shared" si="116"/>
        <v>32600</v>
      </c>
      <c r="N509" s="137">
        <f t="shared" si="132"/>
        <v>32600</v>
      </c>
      <c r="O509" s="74">
        <f t="shared" si="132"/>
        <v>0</v>
      </c>
      <c r="P509" s="139">
        <f t="shared" si="132"/>
        <v>0</v>
      </c>
      <c r="ALP509"/>
      <c r="ALQ509"/>
      <c r="ALR509"/>
      <c r="ALS509"/>
      <c r="ALT509"/>
      <c r="ALU509"/>
      <c r="ALV509"/>
      <c r="ALW509"/>
      <c r="ALX509"/>
      <c r="ALY509"/>
      <c r="ALZ509"/>
      <c r="AMA509"/>
      <c r="AMB509"/>
      <c r="AMC509"/>
      <c r="AMD509"/>
      <c r="AME509"/>
      <c r="AMF509"/>
      <c r="AMG509"/>
      <c r="AMH509"/>
      <c r="AMI509"/>
      <c r="AMJ509"/>
    </row>
    <row r="510" spans="2:1024" s="100" customFormat="1" ht="37.5">
      <c r="B510" s="28"/>
      <c r="C510" s="38" t="s">
        <v>166</v>
      </c>
      <c r="D510" s="38">
        <v>929</v>
      </c>
      <c r="E510" s="140" t="s">
        <v>30</v>
      </c>
      <c r="F510" s="140" t="s">
        <v>19</v>
      </c>
      <c r="G510" s="79">
        <v>6110060820</v>
      </c>
      <c r="H510" s="80" t="s">
        <v>199</v>
      </c>
      <c r="I510" s="137">
        <f t="shared" si="115"/>
        <v>31300</v>
      </c>
      <c r="J510" s="137">
        <v>32100</v>
      </c>
      <c r="K510" s="74">
        <v>-800</v>
      </c>
      <c r="L510" s="138"/>
      <c r="M510" s="137">
        <f t="shared" si="116"/>
        <v>32600</v>
      </c>
      <c r="N510" s="137">
        <v>32600</v>
      </c>
      <c r="O510" s="74"/>
      <c r="P510" s="139"/>
      <c r="ALP510"/>
      <c r="ALQ510"/>
      <c r="ALR510"/>
      <c r="ALS510"/>
      <c r="ALT510"/>
      <c r="ALU510"/>
      <c r="ALV510"/>
      <c r="ALW510"/>
      <c r="ALX510"/>
      <c r="ALY510"/>
      <c r="ALZ510"/>
      <c r="AMA510"/>
      <c r="AMB510"/>
      <c r="AMC510"/>
      <c r="AMD510"/>
      <c r="AME510"/>
      <c r="AMF510"/>
      <c r="AMG510"/>
      <c r="AMH510"/>
      <c r="AMI510"/>
      <c r="AMJ510"/>
    </row>
    <row r="511" spans="2:1024" s="100" customFormat="1">
      <c r="B511" s="28"/>
      <c r="C511" s="38" t="s">
        <v>77</v>
      </c>
      <c r="D511" s="38">
        <v>929</v>
      </c>
      <c r="E511" s="140" t="s">
        <v>30</v>
      </c>
      <c r="F511" s="140" t="s">
        <v>21</v>
      </c>
      <c r="G511" s="79"/>
      <c r="H511" s="80"/>
      <c r="I511" s="137">
        <f t="shared" si="115"/>
        <v>144362400</v>
      </c>
      <c r="J511" s="137">
        <f t="shared" ref="J511:L512" si="133">J512</f>
        <v>151521400</v>
      </c>
      <c r="K511" s="74">
        <f t="shared" si="133"/>
        <v>-7159000</v>
      </c>
      <c r="L511" s="138">
        <f t="shared" si="133"/>
        <v>0</v>
      </c>
      <c r="M511" s="137">
        <f t="shared" si="116"/>
        <v>142638600</v>
      </c>
      <c r="N511" s="137">
        <f t="shared" ref="N511:P512" si="134">N512</f>
        <v>142638600</v>
      </c>
      <c r="O511" s="74">
        <f t="shared" si="134"/>
        <v>0</v>
      </c>
      <c r="P511" s="139">
        <f t="shared" si="134"/>
        <v>0</v>
      </c>
      <c r="ALP511"/>
      <c r="ALQ511"/>
      <c r="ALR511"/>
      <c r="ALS511"/>
      <c r="ALT511"/>
      <c r="ALU511"/>
      <c r="ALV511"/>
      <c r="ALW511"/>
      <c r="ALX511"/>
      <c r="ALY511"/>
      <c r="ALZ511"/>
      <c r="AMA511"/>
      <c r="AMB511"/>
      <c r="AMC511"/>
      <c r="AMD511"/>
      <c r="AME511"/>
      <c r="AMF511"/>
      <c r="AMG511"/>
      <c r="AMH511"/>
      <c r="AMI511"/>
      <c r="AMJ511"/>
    </row>
    <row r="512" spans="2:1024" s="100" customFormat="1" ht="37.5">
      <c r="B512" s="28"/>
      <c r="C512" s="38" t="s">
        <v>217</v>
      </c>
      <c r="D512" s="38">
        <v>929</v>
      </c>
      <c r="E512" s="140" t="s">
        <v>30</v>
      </c>
      <c r="F512" s="140" t="s">
        <v>21</v>
      </c>
      <c r="G512" s="79">
        <v>6100000000</v>
      </c>
      <c r="H512" s="80"/>
      <c r="I512" s="137">
        <f t="shared" si="115"/>
        <v>144362400</v>
      </c>
      <c r="J512" s="137">
        <f t="shared" si="133"/>
        <v>151521400</v>
      </c>
      <c r="K512" s="74">
        <f t="shared" si="133"/>
        <v>-7159000</v>
      </c>
      <c r="L512" s="138">
        <f t="shared" si="133"/>
        <v>0</v>
      </c>
      <c r="M512" s="137">
        <f t="shared" si="116"/>
        <v>142638600</v>
      </c>
      <c r="N512" s="137">
        <f t="shared" si="134"/>
        <v>142638600</v>
      </c>
      <c r="O512" s="74">
        <f t="shared" si="134"/>
        <v>0</v>
      </c>
      <c r="P512" s="139">
        <f t="shared" si="134"/>
        <v>0</v>
      </c>
      <c r="ALP512"/>
      <c r="ALQ512"/>
      <c r="ALR512"/>
      <c r="ALS512"/>
      <c r="ALT512"/>
      <c r="ALU512"/>
      <c r="ALV512"/>
      <c r="ALW512"/>
      <c r="ALX512"/>
      <c r="ALY512"/>
      <c r="ALZ512"/>
      <c r="AMA512"/>
      <c r="AMB512"/>
      <c r="AMC512"/>
      <c r="AMD512"/>
      <c r="AME512"/>
      <c r="AMF512"/>
      <c r="AMG512"/>
      <c r="AMH512"/>
      <c r="AMI512"/>
      <c r="AMJ512"/>
    </row>
    <row r="513" spans="2:1024" s="100" customFormat="1">
      <c r="B513" s="28"/>
      <c r="C513" s="38" t="s">
        <v>218</v>
      </c>
      <c r="D513" s="38">
        <v>929</v>
      </c>
      <c r="E513" s="140" t="s">
        <v>30</v>
      </c>
      <c r="F513" s="140" t="s">
        <v>21</v>
      </c>
      <c r="G513" s="79">
        <v>6110000000</v>
      </c>
      <c r="H513" s="80"/>
      <c r="I513" s="137">
        <f t="shared" si="115"/>
        <v>144362400</v>
      </c>
      <c r="J513" s="137">
        <f>J514+J516+J518</f>
        <v>151521400</v>
      </c>
      <c r="K513" s="137">
        <f>K514+K516+K518</f>
        <v>-7159000</v>
      </c>
      <c r="L513" s="138">
        <f>L514+L516+L518</f>
        <v>0</v>
      </c>
      <c r="M513" s="137">
        <f t="shared" si="116"/>
        <v>142638600</v>
      </c>
      <c r="N513" s="137">
        <f>N514+N516+N518</f>
        <v>142638600</v>
      </c>
      <c r="O513" s="74">
        <f>O514+O516+O518</f>
        <v>0</v>
      </c>
      <c r="P513" s="139">
        <f>P514+P516+P518</f>
        <v>0</v>
      </c>
      <c r="ALP513"/>
      <c r="ALQ513"/>
      <c r="ALR513"/>
      <c r="ALS513"/>
      <c r="ALT513"/>
      <c r="ALU513"/>
      <c r="ALV513"/>
      <c r="ALW513"/>
      <c r="ALX513"/>
      <c r="ALY513"/>
      <c r="ALZ513"/>
      <c r="AMA513"/>
      <c r="AMB513"/>
      <c r="AMC513"/>
      <c r="AMD513"/>
      <c r="AME513"/>
      <c r="AMF513"/>
      <c r="AMG513"/>
      <c r="AMH513"/>
      <c r="AMI513"/>
      <c r="AMJ513"/>
    </row>
    <row r="514" spans="2:1024" s="100" customFormat="1" ht="37.5">
      <c r="B514" s="28"/>
      <c r="C514" s="38" t="s">
        <v>130</v>
      </c>
      <c r="D514" s="38">
        <v>929</v>
      </c>
      <c r="E514" s="140" t="s">
        <v>30</v>
      </c>
      <c r="F514" s="140" t="s">
        <v>21</v>
      </c>
      <c r="G514" s="79">
        <v>6110000590</v>
      </c>
      <c r="H514" s="80"/>
      <c r="I514" s="137">
        <f t="shared" si="115"/>
        <v>142150600</v>
      </c>
      <c r="J514" s="137">
        <f>J515</f>
        <v>149319600</v>
      </c>
      <c r="K514" s="74">
        <f>K515</f>
        <v>-7169000</v>
      </c>
      <c r="L514" s="138">
        <f>L515</f>
        <v>0</v>
      </c>
      <c r="M514" s="137">
        <f t="shared" si="116"/>
        <v>140426800</v>
      </c>
      <c r="N514" s="137">
        <f>N515</f>
        <v>140426800</v>
      </c>
      <c r="O514" s="74">
        <f>O515</f>
        <v>0</v>
      </c>
      <c r="P514" s="139">
        <f>P515</f>
        <v>0</v>
      </c>
      <c r="ALP514"/>
      <c r="ALQ514"/>
      <c r="ALR514"/>
      <c r="ALS514"/>
      <c r="ALT514"/>
      <c r="ALU514"/>
      <c r="ALV514"/>
      <c r="ALW514"/>
      <c r="ALX514"/>
      <c r="ALY514"/>
      <c r="ALZ514"/>
      <c r="AMA514"/>
      <c r="AMB514"/>
      <c r="AMC514"/>
      <c r="AMD514"/>
      <c r="AME514"/>
      <c r="AMF514"/>
      <c r="AMG514"/>
      <c r="AMH514"/>
      <c r="AMI514"/>
      <c r="AMJ514"/>
    </row>
    <row r="515" spans="2:1024" s="100" customFormat="1" ht="37.5">
      <c r="B515" s="28"/>
      <c r="C515" s="38" t="s">
        <v>164</v>
      </c>
      <c r="D515" s="38">
        <v>929</v>
      </c>
      <c r="E515" s="140" t="s">
        <v>30</v>
      </c>
      <c r="F515" s="140" t="s">
        <v>21</v>
      </c>
      <c r="G515" s="79">
        <v>6110000590</v>
      </c>
      <c r="H515" s="80" t="s">
        <v>199</v>
      </c>
      <c r="I515" s="137">
        <f t="shared" si="115"/>
        <v>142150600</v>
      </c>
      <c r="J515" s="137">
        <v>149319600</v>
      </c>
      <c r="K515" s="74">
        <v>-7169000</v>
      </c>
      <c r="L515" s="138"/>
      <c r="M515" s="137">
        <f t="shared" si="116"/>
        <v>140426800</v>
      </c>
      <c r="N515" s="137">
        <v>140426800</v>
      </c>
      <c r="O515" s="74"/>
      <c r="P515" s="139"/>
      <c r="ALP515"/>
      <c r="ALQ515"/>
      <c r="ALR515"/>
      <c r="ALS515"/>
      <c r="ALT515"/>
      <c r="ALU515"/>
      <c r="ALV515"/>
      <c r="ALW515"/>
      <c r="ALX515"/>
      <c r="ALY515"/>
      <c r="ALZ515"/>
      <c r="AMA515"/>
      <c r="AMB515"/>
      <c r="AMC515"/>
      <c r="AMD515"/>
      <c r="AME515"/>
      <c r="AMF515"/>
      <c r="AMG515"/>
      <c r="AMH515"/>
      <c r="AMI515"/>
      <c r="AMJ515"/>
    </row>
    <row r="516" spans="2:1024" s="100" customFormat="1" ht="56.25">
      <c r="B516" s="28"/>
      <c r="C516" s="38" t="s">
        <v>219</v>
      </c>
      <c r="D516" s="38">
        <v>929</v>
      </c>
      <c r="E516" s="140" t="s">
        <v>30</v>
      </c>
      <c r="F516" s="140" t="s">
        <v>21</v>
      </c>
      <c r="G516" s="79" t="s">
        <v>220</v>
      </c>
      <c r="H516" s="80"/>
      <c r="I516" s="137">
        <f t="shared" si="115"/>
        <v>1611800</v>
      </c>
      <c r="J516" s="137">
        <f>J517</f>
        <v>1601800</v>
      </c>
      <c r="K516" s="74">
        <f>K517</f>
        <v>10000</v>
      </c>
      <c r="L516" s="138">
        <f>L517</f>
        <v>0</v>
      </c>
      <c r="M516" s="137">
        <f t="shared" si="116"/>
        <v>1611800</v>
      </c>
      <c r="N516" s="137">
        <f>N517</f>
        <v>1611800</v>
      </c>
      <c r="O516" s="74">
        <f>O517</f>
        <v>0</v>
      </c>
      <c r="P516" s="139">
        <f>P517</f>
        <v>0</v>
      </c>
      <c r="ALP516"/>
      <c r="ALQ516"/>
      <c r="ALR516"/>
      <c r="ALS516"/>
      <c r="ALT516"/>
      <c r="ALU516"/>
      <c r="ALV516"/>
      <c r="ALW516"/>
      <c r="ALX516"/>
      <c r="ALY516"/>
      <c r="ALZ516"/>
      <c r="AMA516"/>
      <c r="AMB516"/>
      <c r="AMC516"/>
      <c r="AMD516"/>
      <c r="AME516"/>
      <c r="AMF516"/>
      <c r="AMG516"/>
      <c r="AMH516"/>
      <c r="AMI516"/>
      <c r="AMJ516"/>
    </row>
    <row r="517" spans="2:1024" s="100" customFormat="1" ht="37.5">
      <c r="B517" s="28"/>
      <c r="C517" s="38" t="s">
        <v>164</v>
      </c>
      <c r="D517" s="38">
        <v>929</v>
      </c>
      <c r="E517" s="140" t="s">
        <v>30</v>
      </c>
      <c r="F517" s="140" t="s">
        <v>21</v>
      </c>
      <c r="G517" s="79" t="s">
        <v>220</v>
      </c>
      <c r="H517" s="80" t="s">
        <v>199</v>
      </c>
      <c r="I517" s="137">
        <f t="shared" si="115"/>
        <v>1611800</v>
      </c>
      <c r="J517" s="137">
        <v>1601800</v>
      </c>
      <c r="K517" s="74">
        <v>10000</v>
      </c>
      <c r="L517" s="138"/>
      <c r="M517" s="137">
        <f t="shared" si="116"/>
        <v>1611800</v>
      </c>
      <c r="N517" s="137">
        <v>1611800</v>
      </c>
      <c r="O517" s="74"/>
      <c r="P517" s="139"/>
      <c r="ALP517"/>
      <c r="ALQ517"/>
      <c r="ALR517"/>
      <c r="ALS517"/>
      <c r="ALT517"/>
      <c r="ALU517"/>
      <c r="ALV517"/>
      <c r="ALW517"/>
      <c r="ALX517"/>
      <c r="ALY517"/>
      <c r="ALZ517"/>
      <c r="AMA517"/>
      <c r="AMB517"/>
      <c r="AMC517"/>
      <c r="AMD517"/>
      <c r="AME517"/>
      <c r="AMF517"/>
      <c r="AMG517"/>
      <c r="AMH517"/>
      <c r="AMI517"/>
      <c r="AMJ517"/>
    </row>
    <row r="518" spans="2:1024" s="100" customFormat="1" ht="37.5">
      <c r="B518" s="28"/>
      <c r="C518" s="38" t="s">
        <v>221</v>
      </c>
      <c r="D518" s="38">
        <v>929</v>
      </c>
      <c r="E518" s="140" t="s">
        <v>30</v>
      </c>
      <c r="F518" s="140" t="s">
        <v>21</v>
      </c>
      <c r="G518" s="79">
        <v>6110100000</v>
      </c>
      <c r="H518" s="80"/>
      <c r="I518" s="137">
        <f t="shared" si="115"/>
        <v>600000</v>
      </c>
      <c r="J518" s="137">
        <f t="shared" ref="J518:L519" si="135">J519</f>
        <v>600000</v>
      </c>
      <c r="K518" s="74">
        <f t="shared" si="135"/>
        <v>0</v>
      </c>
      <c r="L518" s="138">
        <f t="shared" si="135"/>
        <v>0</v>
      </c>
      <c r="M518" s="137">
        <f t="shared" si="116"/>
        <v>600000</v>
      </c>
      <c r="N518" s="137">
        <f t="shared" ref="N518:P519" si="136">N519</f>
        <v>600000</v>
      </c>
      <c r="O518" s="74">
        <f t="shared" si="136"/>
        <v>0</v>
      </c>
      <c r="P518" s="139">
        <f t="shared" si="136"/>
        <v>0</v>
      </c>
      <c r="ALP518"/>
      <c r="ALQ518"/>
      <c r="ALR518"/>
      <c r="ALS518"/>
      <c r="ALT518"/>
      <c r="ALU518"/>
      <c r="ALV518"/>
      <c r="ALW518"/>
      <c r="ALX518"/>
      <c r="ALY518"/>
      <c r="ALZ518"/>
      <c r="AMA518"/>
      <c r="AMB518"/>
      <c r="AMC518"/>
      <c r="AMD518"/>
      <c r="AME518"/>
      <c r="AMF518"/>
      <c r="AMG518"/>
      <c r="AMH518"/>
      <c r="AMI518"/>
      <c r="AMJ518"/>
    </row>
    <row r="519" spans="2:1024" s="100" customFormat="1" ht="37.5">
      <c r="B519" s="28"/>
      <c r="C519" s="38" t="s">
        <v>130</v>
      </c>
      <c r="D519" s="38">
        <v>929</v>
      </c>
      <c r="E519" s="140" t="s">
        <v>30</v>
      </c>
      <c r="F519" s="140" t="s">
        <v>21</v>
      </c>
      <c r="G519" s="79">
        <v>6110100590</v>
      </c>
      <c r="H519" s="80"/>
      <c r="I519" s="137">
        <f t="shared" si="115"/>
        <v>600000</v>
      </c>
      <c r="J519" s="137">
        <f t="shared" si="135"/>
        <v>600000</v>
      </c>
      <c r="K519" s="74">
        <f t="shared" si="135"/>
        <v>0</v>
      </c>
      <c r="L519" s="138">
        <f t="shared" si="135"/>
        <v>0</v>
      </c>
      <c r="M519" s="137">
        <f t="shared" si="116"/>
        <v>600000</v>
      </c>
      <c r="N519" s="137">
        <f t="shared" si="136"/>
        <v>600000</v>
      </c>
      <c r="O519" s="74">
        <f t="shared" si="136"/>
        <v>0</v>
      </c>
      <c r="P519" s="139">
        <f t="shared" si="136"/>
        <v>0</v>
      </c>
      <c r="ALP519"/>
      <c r="ALQ519"/>
      <c r="ALR519"/>
      <c r="ALS519"/>
      <c r="ALT519"/>
      <c r="ALU519"/>
      <c r="ALV519"/>
      <c r="ALW519"/>
      <c r="ALX519"/>
      <c r="ALY519"/>
      <c r="ALZ519"/>
      <c r="AMA519"/>
      <c r="AMB519"/>
      <c r="AMC519"/>
      <c r="AMD519"/>
      <c r="AME519"/>
      <c r="AMF519"/>
      <c r="AMG519"/>
      <c r="AMH519"/>
      <c r="AMI519"/>
      <c r="AMJ519"/>
    </row>
    <row r="520" spans="2:1024" s="100" customFormat="1" ht="37.5">
      <c r="B520" s="28"/>
      <c r="C520" s="38" t="s">
        <v>164</v>
      </c>
      <c r="D520" s="38">
        <v>929</v>
      </c>
      <c r="E520" s="140" t="s">
        <v>30</v>
      </c>
      <c r="F520" s="140" t="s">
        <v>21</v>
      </c>
      <c r="G520" s="79">
        <v>6110100590</v>
      </c>
      <c r="H520" s="80" t="s">
        <v>199</v>
      </c>
      <c r="I520" s="137">
        <f t="shared" ref="I520:I583" si="137">SUM(J520:L520)</f>
        <v>600000</v>
      </c>
      <c r="J520" s="137">
        <v>600000</v>
      </c>
      <c r="K520" s="74">
        <v>0</v>
      </c>
      <c r="L520" s="138">
        <v>0</v>
      </c>
      <c r="M520" s="137">
        <f t="shared" ref="M520:M583" si="138">SUM(N520:P520)</f>
        <v>600000</v>
      </c>
      <c r="N520" s="137">
        <v>600000</v>
      </c>
      <c r="O520" s="74">
        <v>0</v>
      </c>
      <c r="P520" s="139">
        <v>0</v>
      </c>
      <c r="ALP520"/>
      <c r="ALQ520"/>
      <c r="ALR520"/>
      <c r="ALS520"/>
      <c r="ALT520"/>
      <c r="ALU520"/>
      <c r="ALV520"/>
      <c r="ALW520"/>
      <c r="ALX520"/>
      <c r="ALY520"/>
      <c r="ALZ520"/>
      <c r="AMA520"/>
      <c r="AMB520"/>
      <c r="AMC520"/>
      <c r="AMD520"/>
      <c r="AME520"/>
      <c r="AMF520"/>
      <c r="AMG520"/>
      <c r="AMH520"/>
      <c r="AMI520"/>
      <c r="AMJ520"/>
    </row>
    <row r="521" spans="2:1024" s="100" customFormat="1">
      <c r="B521" s="28"/>
      <c r="C521" s="38" t="s">
        <v>78</v>
      </c>
      <c r="D521" s="38">
        <v>929</v>
      </c>
      <c r="E521" s="140" t="s">
        <v>30</v>
      </c>
      <c r="F521" s="140" t="s">
        <v>26</v>
      </c>
      <c r="G521" s="79"/>
      <c r="H521" s="80"/>
      <c r="I521" s="137">
        <f t="shared" si="137"/>
        <v>2998600</v>
      </c>
      <c r="J521" s="137">
        <f t="shared" ref="J521:L523" si="139">J522</f>
        <v>2929100</v>
      </c>
      <c r="K521" s="74">
        <f t="shared" si="139"/>
        <v>69500</v>
      </c>
      <c r="L521" s="138">
        <f t="shared" si="139"/>
        <v>0</v>
      </c>
      <c r="M521" s="137">
        <f t="shared" si="138"/>
        <v>2953600</v>
      </c>
      <c r="N521" s="137">
        <f t="shared" ref="N521:P523" si="140">N522</f>
        <v>2953600</v>
      </c>
      <c r="O521" s="74">
        <f t="shared" si="140"/>
        <v>0</v>
      </c>
      <c r="P521" s="139">
        <f t="shared" si="140"/>
        <v>0</v>
      </c>
      <c r="ALP521"/>
      <c r="ALQ521"/>
      <c r="ALR521"/>
      <c r="ALS521"/>
      <c r="ALT521"/>
      <c r="ALU521"/>
      <c r="ALV521"/>
      <c r="ALW521"/>
      <c r="ALX521"/>
      <c r="ALY521"/>
      <c r="ALZ521"/>
      <c r="AMA521"/>
      <c r="AMB521"/>
      <c r="AMC521"/>
      <c r="AMD521"/>
      <c r="AME521"/>
      <c r="AMF521"/>
      <c r="AMG521"/>
      <c r="AMH521"/>
      <c r="AMI521"/>
      <c r="AMJ521"/>
    </row>
    <row r="522" spans="2:1024" s="100" customFormat="1" ht="37.5">
      <c r="B522" s="28"/>
      <c r="C522" s="38" t="s">
        <v>97</v>
      </c>
      <c r="D522" s="38">
        <v>929</v>
      </c>
      <c r="E522" s="140" t="s">
        <v>30</v>
      </c>
      <c r="F522" s="140" t="s">
        <v>26</v>
      </c>
      <c r="G522" s="79">
        <v>5000000000</v>
      </c>
      <c r="H522" s="80"/>
      <c r="I522" s="137">
        <f t="shared" si="137"/>
        <v>2998600</v>
      </c>
      <c r="J522" s="137">
        <f t="shared" si="139"/>
        <v>2929100</v>
      </c>
      <c r="K522" s="74">
        <f t="shared" si="139"/>
        <v>69500</v>
      </c>
      <c r="L522" s="138">
        <f t="shared" si="139"/>
        <v>0</v>
      </c>
      <c r="M522" s="137">
        <f t="shared" si="138"/>
        <v>2953600</v>
      </c>
      <c r="N522" s="137">
        <f t="shared" si="140"/>
        <v>2953600</v>
      </c>
      <c r="O522" s="74">
        <f t="shared" si="140"/>
        <v>0</v>
      </c>
      <c r="P522" s="139">
        <f t="shared" si="140"/>
        <v>0</v>
      </c>
      <c r="ALP522"/>
      <c r="ALQ522"/>
      <c r="ALR522"/>
      <c r="ALS522"/>
      <c r="ALT522"/>
      <c r="ALU522"/>
      <c r="ALV522"/>
      <c r="ALW522"/>
      <c r="ALX522"/>
      <c r="ALY522"/>
      <c r="ALZ522"/>
      <c r="AMA522"/>
      <c r="AMB522"/>
      <c r="AMC522"/>
      <c r="AMD522"/>
      <c r="AME522"/>
      <c r="AMF522"/>
      <c r="AMG522"/>
      <c r="AMH522"/>
      <c r="AMI522"/>
      <c r="AMJ522"/>
    </row>
    <row r="523" spans="2:1024" s="100" customFormat="1" ht="37.5">
      <c r="B523" s="28"/>
      <c r="C523" s="38" t="s">
        <v>105</v>
      </c>
      <c r="D523" s="38">
        <v>929</v>
      </c>
      <c r="E523" s="140" t="s">
        <v>30</v>
      </c>
      <c r="F523" s="140" t="s">
        <v>26</v>
      </c>
      <c r="G523" s="79">
        <v>5020000000</v>
      </c>
      <c r="H523" s="80"/>
      <c r="I523" s="137">
        <f t="shared" si="137"/>
        <v>2998600</v>
      </c>
      <c r="J523" s="137">
        <f t="shared" si="139"/>
        <v>2929100</v>
      </c>
      <c r="K523" s="74">
        <f t="shared" si="139"/>
        <v>69500</v>
      </c>
      <c r="L523" s="138">
        <f t="shared" si="139"/>
        <v>0</v>
      </c>
      <c r="M523" s="137">
        <f t="shared" si="138"/>
        <v>2953600</v>
      </c>
      <c r="N523" s="137">
        <f t="shared" si="140"/>
        <v>2953600</v>
      </c>
      <c r="O523" s="74">
        <f t="shared" si="140"/>
        <v>0</v>
      </c>
      <c r="P523" s="139">
        <f t="shared" si="140"/>
        <v>0</v>
      </c>
      <c r="ALP523"/>
      <c r="ALQ523"/>
      <c r="ALR523"/>
      <c r="ALS523"/>
      <c r="ALT523"/>
      <c r="ALU523"/>
      <c r="ALV523"/>
      <c r="ALW523"/>
      <c r="ALX523"/>
      <c r="ALY523"/>
      <c r="ALZ523"/>
      <c r="AMA523"/>
      <c r="AMB523"/>
      <c r="AMC523"/>
      <c r="AMD523"/>
      <c r="AME523"/>
      <c r="AMF523"/>
      <c r="AMG523"/>
      <c r="AMH523"/>
      <c r="AMI523"/>
      <c r="AMJ523"/>
    </row>
    <row r="524" spans="2:1024" s="100" customFormat="1" ht="35.85" customHeight="1">
      <c r="B524" s="28"/>
      <c r="C524" s="38" t="s">
        <v>346</v>
      </c>
      <c r="D524" s="38">
        <v>929</v>
      </c>
      <c r="E524" s="140" t="s">
        <v>30</v>
      </c>
      <c r="F524" s="140" t="s">
        <v>26</v>
      </c>
      <c r="G524" s="79">
        <v>5020000190</v>
      </c>
      <c r="H524" s="80"/>
      <c r="I524" s="137">
        <f t="shared" si="137"/>
        <v>2998600</v>
      </c>
      <c r="J524" s="137">
        <f>J525+J526</f>
        <v>2929100</v>
      </c>
      <c r="K524" s="74">
        <f>K525+K526</f>
        <v>69500</v>
      </c>
      <c r="L524" s="138">
        <f>L525+L526</f>
        <v>0</v>
      </c>
      <c r="M524" s="137">
        <f t="shared" si="138"/>
        <v>2953600</v>
      </c>
      <c r="N524" s="137">
        <f>N525+N526</f>
        <v>2953600</v>
      </c>
      <c r="O524" s="74">
        <f>O525+O526</f>
        <v>0</v>
      </c>
      <c r="P524" s="139">
        <f>P525+P526</f>
        <v>0</v>
      </c>
      <c r="ALP524"/>
      <c r="ALQ524"/>
      <c r="ALR524"/>
      <c r="ALS524"/>
      <c r="ALT524"/>
      <c r="ALU524"/>
      <c r="ALV524"/>
      <c r="ALW524"/>
      <c r="ALX524"/>
      <c r="ALY524"/>
      <c r="ALZ524"/>
      <c r="AMA524"/>
      <c r="AMB524"/>
      <c r="AMC524"/>
      <c r="AMD524"/>
      <c r="AME524"/>
      <c r="AMF524"/>
      <c r="AMG524"/>
      <c r="AMH524"/>
      <c r="AMI524"/>
      <c r="AMJ524"/>
    </row>
    <row r="525" spans="2:1024" s="100" customFormat="1" ht="75">
      <c r="B525" s="28"/>
      <c r="C525" s="38" t="s">
        <v>100</v>
      </c>
      <c r="D525" s="38">
        <v>929</v>
      </c>
      <c r="E525" s="140" t="s">
        <v>30</v>
      </c>
      <c r="F525" s="140" t="s">
        <v>26</v>
      </c>
      <c r="G525" s="79">
        <v>5020000190</v>
      </c>
      <c r="H525" s="80" t="s">
        <v>101</v>
      </c>
      <c r="I525" s="137">
        <f t="shared" si="137"/>
        <v>2998600</v>
      </c>
      <c r="J525" s="137">
        <v>2927600</v>
      </c>
      <c r="K525" s="74">
        <v>71000</v>
      </c>
      <c r="L525" s="138"/>
      <c r="M525" s="137">
        <f t="shared" si="138"/>
        <v>2953600</v>
      </c>
      <c r="N525" s="137">
        <v>2953600</v>
      </c>
      <c r="O525" s="74"/>
      <c r="P525" s="139"/>
      <c r="ALP525"/>
      <c r="ALQ525"/>
      <c r="ALR525"/>
      <c r="ALS525"/>
      <c r="ALT525"/>
      <c r="ALU525"/>
      <c r="ALV525"/>
      <c r="ALW525"/>
      <c r="ALX525"/>
      <c r="ALY525"/>
      <c r="ALZ525"/>
      <c r="AMA525"/>
      <c r="AMB525"/>
      <c r="AMC525"/>
      <c r="AMD525"/>
      <c r="AME525"/>
      <c r="AMF525"/>
      <c r="AMG525"/>
      <c r="AMH525"/>
      <c r="AMI525"/>
      <c r="AMJ525"/>
    </row>
    <row r="526" spans="2:1024" s="100" customFormat="1" hidden="1">
      <c r="B526" s="28"/>
      <c r="C526" s="38" t="s">
        <v>106</v>
      </c>
      <c r="D526" s="38">
        <v>929</v>
      </c>
      <c r="E526" s="140" t="s">
        <v>30</v>
      </c>
      <c r="F526" s="140" t="s">
        <v>26</v>
      </c>
      <c r="G526" s="79">
        <v>5020000190</v>
      </c>
      <c r="H526" s="80" t="s">
        <v>107</v>
      </c>
      <c r="I526" s="137">
        <f t="shared" si="137"/>
        <v>0</v>
      </c>
      <c r="J526" s="137">
        <v>1500</v>
      </c>
      <c r="K526" s="74">
        <v>-1500</v>
      </c>
      <c r="L526" s="138"/>
      <c r="M526" s="137">
        <f t="shared" si="138"/>
        <v>0</v>
      </c>
      <c r="N526" s="137"/>
      <c r="O526" s="74"/>
      <c r="P526" s="139"/>
      <c r="ALP526"/>
      <c r="ALQ526"/>
      <c r="ALR526"/>
      <c r="ALS526"/>
      <c r="ALT526"/>
      <c r="ALU526"/>
      <c r="ALV526"/>
      <c r="ALW526"/>
      <c r="ALX526"/>
      <c r="ALY526"/>
      <c r="ALZ526"/>
      <c r="AMA526"/>
      <c r="AMB526"/>
      <c r="AMC526"/>
      <c r="AMD526"/>
      <c r="AME526"/>
      <c r="AMF526"/>
      <c r="AMG526"/>
      <c r="AMH526"/>
      <c r="AMI526"/>
      <c r="AMJ526"/>
    </row>
    <row r="527" spans="2:1024" s="115" customFormat="1" ht="56.25">
      <c r="B527" s="116" t="s">
        <v>216</v>
      </c>
      <c r="C527" s="29" t="s">
        <v>347</v>
      </c>
      <c r="D527" s="29">
        <v>934</v>
      </c>
      <c r="E527" s="144"/>
      <c r="F527" s="144"/>
      <c r="G527" s="85"/>
      <c r="H527" s="86"/>
      <c r="I527" s="131">
        <f t="shared" si="137"/>
        <v>22233900</v>
      </c>
      <c r="J527" s="131">
        <f>J534+J528</f>
        <v>18478700</v>
      </c>
      <c r="K527" s="72">
        <f>K534+K528</f>
        <v>3755200</v>
      </c>
      <c r="L527" s="132">
        <f>L534+L528</f>
        <v>0</v>
      </c>
      <c r="M527" s="131">
        <f t="shared" si="138"/>
        <v>21925000</v>
      </c>
      <c r="N527" s="131">
        <f>N534+N528</f>
        <v>21925000</v>
      </c>
      <c r="O527" s="72">
        <f>O534+O528</f>
        <v>0</v>
      </c>
      <c r="P527" s="133">
        <f>P534+P528</f>
        <v>0</v>
      </c>
      <c r="ALP527" s="41"/>
      <c r="ALQ527" s="41"/>
      <c r="ALR527" s="41"/>
      <c r="ALS527" s="41"/>
      <c r="ALT527" s="41"/>
      <c r="ALU527" s="41"/>
      <c r="ALV527" s="41"/>
      <c r="ALW527" s="41"/>
      <c r="ALX527" s="41"/>
      <c r="ALY527"/>
      <c r="ALZ527"/>
      <c r="AMA527"/>
      <c r="AMB527"/>
      <c r="AMC527"/>
      <c r="AMD527"/>
      <c r="AME527"/>
      <c r="AMF527"/>
      <c r="AMG527"/>
      <c r="AMH527"/>
      <c r="AMI527"/>
      <c r="AMJ527"/>
    </row>
    <row r="528" spans="2:1024" s="115" customFormat="1">
      <c r="B528" s="116"/>
      <c r="C528" s="38" t="s">
        <v>16</v>
      </c>
      <c r="D528" s="38">
        <v>934</v>
      </c>
      <c r="E528" s="140" t="s">
        <v>17</v>
      </c>
      <c r="F528" s="140" t="s">
        <v>82</v>
      </c>
      <c r="G528" s="79"/>
      <c r="H528" s="80"/>
      <c r="I528" s="137">
        <f t="shared" si="137"/>
        <v>300000</v>
      </c>
      <c r="J528" s="137">
        <f t="shared" ref="J528:L532" si="141">J529</f>
        <v>600000</v>
      </c>
      <c r="K528" s="74">
        <f t="shared" si="141"/>
        <v>-300000</v>
      </c>
      <c r="L528" s="138">
        <f t="shared" si="141"/>
        <v>0</v>
      </c>
      <c r="M528" s="137">
        <f t="shared" si="138"/>
        <v>300000</v>
      </c>
      <c r="N528" s="137">
        <f t="shared" ref="N528:P532" si="142">N529</f>
        <v>300000</v>
      </c>
      <c r="O528" s="74">
        <f t="shared" si="142"/>
        <v>0</v>
      </c>
      <c r="P528" s="139">
        <f t="shared" si="142"/>
        <v>0</v>
      </c>
      <c r="ALP528"/>
      <c r="ALQ528"/>
      <c r="ALR528"/>
      <c r="ALS528"/>
      <c r="ALT528"/>
      <c r="ALU528"/>
      <c r="ALV528"/>
      <c r="ALW528"/>
      <c r="ALX528"/>
      <c r="ALY528"/>
      <c r="ALZ528"/>
      <c r="AMA528"/>
      <c r="AMB528"/>
      <c r="AMC528"/>
      <c r="AMD528"/>
      <c r="AME528"/>
      <c r="AMF528"/>
      <c r="AMG528"/>
      <c r="AMH528"/>
      <c r="AMI528"/>
      <c r="AMJ528"/>
    </row>
    <row r="529" spans="2:1024" s="115" customFormat="1">
      <c r="B529" s="116"/>
      <c r="C529" s="38" t="s">
        <v>32</v>
      </c>
      <c r="D529" s="38">
        <v>934</v>
      </c>
      <c r="E529" s="140" t="s">
        <v>17</v>
      </c>
      <c r="F529" s="140" t="s">
        <v>33</v>
      </c>
      <c r="G529" s="79"/>
      <c r="H529" s="80"/>
      <c r="I529" s="137">
        <f t="shared" si="137"/>
        <v>300000</v>
      </c>
      <c r="J529" s="137">
        <f t="shared" si="141"/>
        <v>600000</v>
      </c>
      <c r="K529" s="74">
        <f t="shared" si="141"/>
        <v>-300000</v>
      </c>
      <c r="L529" s="138">
        <f t="shared" si="141"/>
        <v>0</v>
      </c>
      <c r="M529" s="137">
        <f t="shared" si="138"/>
        <v>300000</v>
      </c>
      <c r="N529" s="137">
        <f t="shared" si="142"/>
        <v>300000</v>
      </c>
      <c r="O529" s="74">
        <f t="shared" si="142"/>
        <v>0</v>
      </c>
      <c r="P529" s="139">
        <f t="shared" si="142"/>
        <v>0</v>
      </c>
      <c r="ALP529"/>
      <c r="ALQ529"/>
      <c r="ALR529"/>
      <c r="ALS529"/>
      <c r="ALT529"/>
      <c r="ALU529"/>
      <c r="ALV529"/>
      <c r="ALW529"/>
      <c r="ALX529"/>
      <c r="ALY529"/>
      <c r="ALZ529"/>
      <c r="AMA529"/>
      <c r="AMB529"/>
      <c r="AMC529"/>
      <c r="AMD529"/>
      <c r="AME529"/>
      <c r="AMF529"/>
      <c r="AMG529"/>
      <c r="AMH529"/>
      <c r="AMI529"/>
      <c r="AMJ529"/>
    </row>
    <row r="530" spans="2:1024" s="115" customFormat="1" ht="37.5">
      <c r="B530" s="116"/>
      <c r="C530" s="38" t="s">
        <v>97</v>
      </c>
      <c r="D530" s="38">
        <v>934</v>
      </c>
      <c r="E530" s="140" t="s">
        <v>17</v>
      </c>
      <c r="F530" s="140" t="s">
        <v>33</v>
      </c>
      <c r="G530" s="79">
        <v>500000000</v>
      </c>
      <c r="H530" s="80"/>
      <c r="I530" s="137">
        <f t="shared" si="137"/>
        <v>300000</v>
      </c>
      <c r="J530" s="137">
        <f t="shared" si="141"/>
        <v>600000</v>
      </c>
      <c r="K530" s="74">
        <f t="shared" si="141"/>
        <v>-300000</v>
      </c>
      <c r="L530" s="138">
        <f t="shared" si="141"/>
        <v>0</v>
      </c>
      <c r="M530" s="137">
        <f t="shared" si="138"/>
        <v>300000</v>
      </c>
      <c r="N530" s="137">
        <f t="shared" si="142"/>
        <v>300000</v>
      </c>
      <c r="O530" s="74">
        <f t="shared" si="142"/>
        <v>0</v>
      </c>
      <c r="P530" s="139">
        <f t="shared" si="142"/>
        <v>0</v>
      </c>
      <c r="ALP530"/>
      <c r="ALQ530"/>
      <c r="ALR530"/>
      <c r="ALS530"/>
      <c r="ALT530"/>
      <c r="ALU530"/>
      <c r="ALV530"/>
      <c r="ALW530"/>
      <c r="ALX530"/>
      <c r="ALY530"/>
      <c r="ALZ530"/>
      <c r="AMA530"/>
      <c r="AMB530"/>
      <c r="AMC530"/>
      <c r="AMD530"/>
      <c r="AME530"/>
      <c r="AMF530"/>
      <c r="AMG530"/>
      <c r="AMH530"/>
      <c r="AMI530"/>
      <c r="AMJ530"/>
    </row>
    <row r="531" spans="2:1024" s="115" customFormat="1" ht="37.5">
      <c r="B531" s="116"/>
      <c r="C531" s="38" t="s">
        <v>116</v>
      </c>
      <c r="D531" s="38">
        <v>934</v>
      </c>
      <c r="E531" s="140" t="s">
        <v>17</v>
      </c>
      <c r="F531" s="140" t="s">
        <v>33</v>
      </c>
      <c r="G531" s="79">
        <v>5030000000</v>
      </c>
      <c r="H531" s="80"/>
      <c r="I531" s="137">
        <f t="shared" si="137"/>
        <v>300000</v>
      </c>
      <c r="J531" s="137">
        <f t="shared" si="141"/>
        <v>600000</v>
      </c>
      <c r="K531" s="74">
        <f t="shared" si="141"/>
        <v>-300000</v>
      </c>
      <c r="L531" s="138">
        <f t="shared" si="141"/>
        <v>0</v>
      </c>
      <c r="M531" s="137">
        <f t="shared" si="138"/>
        <v>300000</v>
      </c>
      <c r="N531" s="137">
        <f t="shared" si="142"/>
        <v>300000</v>
      </c>
      <c r="O531" s="74">
        <f t="shared" si="142"/>
        <v>0</v>
      </c>
      <c r="P531" s="139">
        <f t="shared" si="142"/>
        <v>0</v>
      </c>
      <c r="ALP531"/>
      <c r="ALQ531"/>
      <c r="ALR531"/>
      <c r="ALS531"/>
      <c r="ALT531"/>
      <c r="ALU531"/>
      <c r="ALV531"/>
      <c r="ALW531"/>
      <c r="ALX531"/>
      <c r="ALY531"/>
      <c r="ALZ531"/>
      <c r="AMA531"/>
      <c r="AMB531"/>
      <c r="AMC531"/>
      <c r="AMD531"/>
      <c r="AME531"/>
      <c r="AMF531"/>
      <c r="AMG531"/>
      <c r="AMH531"/>
      <c r="AMI531"/>
      <c r="AMJ531"/>
    </row>
    <row r="532" spans="2:1024" s="115" customFormat="1" ht="37.5">
      <c r="B532" s="116"/>
      <c r="C532" s="38" t="s">
        <v>117</v>
      </c>
      <c r="D532" s="38">
        <v>934</v>
      </c>
      <c r="E532" s="140" t="s">
        <v>17</v>
      </c>
      <c r="F532" s="140" t="s">
        <v>33</v>
      </c>
      <c r="G532" s="79">
        <v>5030010030</v>
      </c>
      <c r="H532" s="80"/>
      <c r="I532" s="137">
        <f t="shared" si="137"/>
        <v>300000</v>
      </c>
      <c r="J532" s="137">
        <f t="shared" si="141"/>
        <v>600000</v>
      </c>
      <c r="K532" s="74">
        <f t="shared" si="141"/>
        <v>-300000</v>
      </c>
      <c r="L532" s="138">
        <f t="shared" si="141"/>
        <v>0</v>
      </c>
      <c r="M532" s="137">
        <f t="shared" si="138"/>
        <v>300000</v>
      </c>
      <c r="N532" s="137">
        <f t="shared" si="142"/>
        <v>300000</v>
      </c>
      <c r="O532" s="74">
        <f t="shared" si="142"/>
        <v>0</v>
      </c>
      <c r="P532" s="139">
        <f t="shared" si="142"/>
        <v>0</v>
      </c>
      <c r="ALP532"/>
      <c r="ALQ532"/>
      <c r="ALR532"/>
      <c r="ALS532"/>
      <c r="ALT532"/>
      <c r="ALU532"/>
      <c r="ALV532"/>
      <c r="ALW532"/>
      <c r="ALX532"/>
      <c r="ALY532"/>
      <c r="ALZ532"/>
      <c r="AMA532"/>
      <c r="AMB532"/>
      <c r="AMC532"/>
      <c r="AMD532"/>
      <c r="AME532"/>
      <c r="AMF532"/>
      <c r="AMG532"/>
      <c r="AMH532"/>
      <c r="AMI532"/>
      <c r="AMJ532"/>
    </row>
    <row r="533" spans="2:1024" s="115" customFormat="1" ht="37.5">
      <c r="B533" s="116"/>
      <c r="C533" s="38" t="s">
        <v>103</v>
      </c>
      <c r="D533" s="38">
        <v>934</v>
      </c>
      <c r="E533" s="140" t="s">
        <v>17</v>
      </c>
      <c r="F533" s="140" t="s">
        <v>33</v>
      </c>
      <c r="G533" s="79">
        <v>5030010030</v>
      </c>
      <c r="H533" s="80" t="s">
        <v>104</v>
      </c>
      <c r="I533" s="137">
        <f t="shared" si="137"/>
        <v>300000</v>
      </c>
      <c r="J533" s="137">
        <v>600000</v>
      </c>
      <c r="K533" s="74">
        <v>-300000</v>
      </c>
      <c r="L533" s="138"/>
      <c r="M533" s="137">
        <f t="shared" si="138"/>
        <v>300000</v>
      </c>
      <c r="N533" s="137">
        <v>300000</v>
      </c>
      <c r="O533" s="74"/>
      <c r="P533" s="139"/>
      <c r="ALP533"/>
      <c r="ALQ533"/>
      <c r="ALR533"/>
      <c r="ALS533"/>
      <c r="ALT533"/>
      <c r="ALU533"/>
      <c r="ALV533"/>
      <c r="ALW533"/>
      <c r="ALX533"/>
      <c r="ALY533"/>
      <c r="ALZ533"/>
      <c r="AMA533"/>
      <c r="AMB533"/>
      <c r="AMC533"/>
      <c r="AMD533"/>
      <c r="AME533"/>
      <c r="AMF533"/>
      <c r="AMG533"/>
      <c r="AMH533"/>
      <c r="AMI533"/>
      <c r="AMJ533"/>
    </row>
    <row r="534" spans="2:1024" s="100" customFormat="1">
      <c r="B534" s="136"/>
      <c r="C534" s="38" t="s">
        <v>55</v>
      </c>
      <c r="D534" s="38">
        <v>934</v>
      </c>
      <c r="E534" s="140" t="s">
        <v>56</v>
      </c>
      <c r="F534" s="140" t="s">
        <v>82</v>
      </c>
      <c r="G534" s="79"/>
      <c r="H534" s="80"/>
      <c r="I534" s="137">
        <f t="shared" si="137"/>
        <v>21933900</v>
      </c>
      <c r="J534" s="137">
        <f>J535+J565</f>
        <v>17878700</v>
      </c>
      <c r="K534" s="74">
        <f>K535+K565</f>
        <v>4055200</v>
      </c>
      <c r="L534" s="138">
        <f>L535+L565</f>
        <v>0</v>
      </c>
      <c r="M534" s="137">
        <f t="shared" si="138"/>
        <v>21625000</v>
      </c>
      <c r="N534" s="137">
        <f>N535+N565</f>
        <v>21625000</v>
      </c>
      <c r="O534" s="74">
        <f>O535+O565</f>
        <v>0</v>
      </c>
      <c r="P534" s="139">
        <f>P535+P565</f>
        <v>0</v>
      </c>
      <c r="ALP534"/>
      <c r="ALQ534"/>
      <c r="ALR534"/>
      <c r="ALS534"/>
      <c r="ALT534"/>
      <c r="ALU534"/>
      <c r="ALV534"/>
      <c r="ALW534"/>
      <c r="ALX534"/>
      <c r="ALY534"/>
      <c r="ALZ534"/>
      <c r="AMA534"/>
      <c r="AMB534"/>
      <c r="AMC534"/>
      <c r="AMD534"/>
      <c r="AME534"/>
      <c r="AMF534"/>
      <c r="AMG534"/>
      <c r="AMH534"/>
      <c r="AMI534"/>
      <c r="AMJ534"/>
    </row>
    <row r="535" spans="2:1024" s="100" customFormat="1">
      <c r="B535" s="116"/>
      <c r="C535" s="38" t="s">
        <v>60</v>
      </c>
      <c r="D535" s="38">
        <v>934</v>
      </c>
      <c r="E535" s="140" t="s">
        <v>56</v>
      </c>
      <c r="F535" s="140" t="s">
        <v>56</v>
      </c>
      <c r="G535" s="79"/>
      <c r="H535" s="80"/>
      <c r="I535" s="137">
        <f t="shared" si="137"/>
        <v>19857800</v>
      </c>
      <c r="J535" s="137">
        <f>J536+J547+J553+J557+J561</f>
        <v>15958700</v>
      </c>
      <c r="K535" s="74">
        <f>K536+K547+K553+K557+K561</f>
        <v>3899100</v>
      </c>
      <c r="L535" s="138">
        <f>L536+L547+L553+L557+L561</f>
        <v>0</v>
      </c>
      <c r="M535" s="137">
        <f t="shared" si="138"/>
        <v>19579900</v>
      </c>
      <c r="N535" s="137">
        <f>N536+N547+N553+N557+N561</f>
        <v>19579900</v>
      </c>
      <c r="O535" s="74">
        <f>O536+O547+O553+O557+O561</f>
        <v>0</v>
      </c>
      <c r="P535" s="139">
        <f>P536+P547+P553+P557+P561</f>
        <v>0</v>
      </c>
      <c r="ALP535"/>
      <c r="ALQ535"/>
      <c r="ALR535"/>
      <c r="ALS535"/>
      <c r="ALT535"/>
      <c r="ALU535"/>
      <c r="ALV535"/>
      <c r="ALW535"/>
      <c r="ALX535"/>
      <c r="ALY535"/>
      <c r="ALZ535"/>
      <c r="AMA535"/>
      <c r="AMB535"/>
      <c r="AMC535"/>
      <c r="AMD535"/>
      <c r="AME535"/>
      <c r="AMF535"/>
      <c r="AMG535"/>
      <c r="AMH535"/>
      <c r="AMI535"/>
      <c r="AMJ535"/>
    </row>
    <row r="536" spans="2:1024" s="100" customFormat="1" ht="37.5">
      <c r="B536" s="116"/>
      <c r="C536" s="38" t="s">
        <v>128</v>
      </c>
      <c r="D536" s="38">
        <v>934</v>
      </c>
      <c r="E536" s="140" t="s">
        <v>56</v>
      </c>
      <c r="F536" s="140" t="s">
        <v>56</v>
      </c>
      <c r="G536" s="79">
        <v>5200000000</v>
      </c>
      <c r="H536" s="80"/>
      <c r="I536" s="137">
        <f t="shared" si="137"/>
        <v>17729500</v>
      </c>
      <c r="J536" s="137">
        <f>J537+J542</f>
        <v>14722700</v>
      </c>
      <c r="K536" s="74">
        <f>K537+K542</f>
        <v>3006800</v>
      </c>
      <c r="L536" s="138">
        <f>L537+L542</f>
        <v>0</v>
      </c>
      <c r="M536" s="137">
        <f t="shared" si="138"/>
        <v>17464100</v>
      </c>
      <c r="N536" s="137">
        <f>N537+N542</f>
        <v>17464100</v>
      </c>
      <c r="O536" s="74">
        <f>O537+O542</f>
        <v>0</v>
      </c>
      <c r="P536" s="139">
        <f>P537+P542</f>
        <v>0</v>
      </c>
      <c r="ALP536"/>
      <c r="ALQ536"/>
      <c r="ALR536"/>
      <c r="ALS536"/>
      <c r="ALT536"/>
      <c r="ALU536"/>
      <c r="ALV536"/>
      <c r="ALW536"/>
      <c r="ALX536"/>
      <c r="ALY536"/>
      <c r="ALZ536"/>
      <c r="AMA536"/>
      <c r="AMB536"/>
      <c r="AMC536"/>
      <c r="AMD536"/>
      <c r="AME536"/>
      <c r="AMF536"/>
      <c r="AMG536"/>
      <c r="AMH536"/>
      <c r="AMI536"/>
      <c r="AMJ536"/>
    </row>
    <row r="537" spans="2:1024" s="100" customFormat="1">
      <c r="B537" s="116"/>
      <c r="C537" s="38" t="s">
        <v>136</v>
      </c>
      <c r="D537" s="38">
        <v>934</v>
      </c>
      <c r="E537" s="140" t="s">
        <v>56</v>
      </c>
      <c r="F537" s="140" t="s">
        <v>56</v>
      </c>
      <c r="G537" s="79">
        <v>5270000000</v>
      </c>
      <c r="H537" s="80"/>
      <c r="I537" s="137">
        <f t="shared" si="137"/>
        <v>13853300</v>
      </c>
      <c r="J537" s="137">
        <f>J538</f>
        <v>11632800</v>
      </c>
      <c r="K537" s="74">
        <f>K538</f>
        <v>2220500</v>
      </c>
      <c r="L537" s="138">
        <f>L538</f>
        <v>0</v>
      </c>
      <c r="M537" s="137">
        <f t="shared" si="138"/>
        <v>13645900</v>
      </c>
      <c r="N537" s="137">
        <f>N538</f>
        <v>13645900</v>
      </c>
      <c r="O537" s="74">
        <f>O538</f>
        <v>0</v>
      </c>
      <c r="P537" s="139">
        <f>P538</f>
        <v>0</v>
      </c>
      <c r="ALP537"/>
      <c r="ALQ537"/>
      <c r="ALR537"/>
      <c r="ALS537"/>
      <c r="ALT537"/>
      <c r="ALU537"/>
      <c r="ALV537"/>
      <c r="ALW537"/>
      <c r="ALX537"/>
      <c r="ALY537"/>
      <c r="ALZ537"/>
      <c r="AMA537"/>
      <c r="AMB537"/>
      <c r="AMC537"/>
      <c r="AMD537"/>
      <c r="AME537"/>
      <c r="AMF537"/>
      <c r="AMG537"/>
      <c r="AMH537"/>
      <c r="AMI537"/>
      <c r="AMJ537"/>
    </row>
    <row r="538" spans="2:1024" s="100" customFormat="1" ht="37.5">
      <c r="B538" s="116"/>
      <c r="C538" s="38" t="s">
        <v>130</v>
      </c>
      <c r="D538" s="38">
        <v>934</v>
      </c>
      <c r="E538" s="140" t="s">
        <v>56</v>
      </c>
      <c r="F538" s="140" t="s">
        <v>56</v>
      </c>
      <c r="G538" s="79">
        <v>5270000590</v>
      </c>
      <c r="H538" s="80"/>
      <c r="I538" s="137">
        <f t="shared" si="137"/>
        <v>13853300</v>
      </c>
      <c r="J538" s="137">
        <f>J539+J540+J541</f>
        <v>11632800</v>
      </c>
      <c r="K538" s="74">
        <f>K539+K540+K541</f>
        <v>2220500</v>
      </c>
      <c r="L538" s="138">
        <f>L539+L540+L541</f>
        <v>0</v>
      </c>
      <c r="M538" s="137">
        <f t="shared" si="138"/>
        <v>13645900</v>
      </c>
      <c r="N538" s="137">
        <f>N539+N540+N541</f>
        <v>13645900</v>
      </c>
      <c r="O538" s="74">
        <f>O539+O540+O541</f>
        <v>0</v>
      </c>
      <c r="P538" s="139">
        <f>P539+P540+P541</f>
        <v>0</v>
      </c>
      <c r="ALP538"/>
      <c r="ALQ538"/>
      <c r="ALR538"/>
      <c r="ALS538"/>
      <c r="ALT538"/>
      <c r="ALU538"/>
      <c r="ALV538"/>
      <c r="ALW538"/>
      <c r="ALX538"/>
      <c r="ALY538"/>
      <c r="ALZ538"/>
      <c r="AMA538"/>
      <c r="AMB538"/>
      <c r="AMC538"/>
      <c r="AMD538"/>
      <c r="AME538"/>
      <c r="AMF538"/>
      <c r="AMG538"/>
      <c r="AMH538"/>
      <c r="AMI538"/>
      <c r="AMJ538"/>
    </row>
    <row r="539" spans="2:1024" s="100" customFormat="1" ht="75">
      <c r="B539" s="116"/>
      <c r="C539" s="38" t="s">
        <v>100</v>
      </c>
      <c r="D539" s="38">
        <v>934</v>
      </c>
      <c r="E539" s="140" t="s">
        <v>56</v>
      </c>
      <c r="F539" s="140" t="s">
        <v>56</v>
      </c>
      <c r="G539" s="79">
        <v>5270000590</v>
      </c>
      <c r="H539" s="80" t="s">
        <v>101</v>
      </c>
      <c r="I539" s="137">
        <f t="shared" si="137"/>
        <v>12485100</v>
      </c>
      <c r="J539" s="137">
        <v>9989900</v>
      </c>
      <c r="K539" s="74">
        <v>2495200</v>
      </c>
      <c r="L539" s="138"/>
      <c r="M539" s="137">
        <f t="shared" si="138"/>
        <v>12298000</v>
      </c>
      <c r="N539" s="137">
        <v>12298000</v>
      </c>
      <c r="O539" s="74"/>
      <c r="P539" s="139"/>
      <c r="ALP539"/>
      <c r="ALQ539"/>
      <c r="ALR539"/>
      <c r="ALS539"/>
      <c r="ALT539"/>
      <c r="ALU539"/>
      <c r="ALV539"/>
      <c r="ALW539"/>
      <c r="ALX539"/>
      <c r="ALY539"/>
      <c r="ALZ539"/>
      <c r="AMA539"/>
      <c r="AMB539"/>
      <c r="AMC539"/>
      <c r="AMD539"/>
      <c r="AME539"/>
      <c r="AMF539"/>
      <c r="AMG539"/>
      <c r="AMH539"/>
      <c r="AMI539"/>
      <c r="AMJ539"/>
    </row>
    <row r="540" spans="2:1024" s="100" customFormat="1" ht="37.5">
      <c r="B540" s="116"/>
      <c r="C540" s="38" t="s">
        <v>103</v>
      </c>
      <c r="D540" s="38">
        <v>934</v>
      </c>
      <c r="E540" s="140" t="s">
        <v>56</v>
      </c>
      <c r="F540" s="140" t="s">
        <v>56</v>
      </c>
      <c r="G540" s="79">
        <v>5270000590</v>
      </c>
      <c r="H540" s="80" t="s">
        <v>104</v>
      </c>
      <c r="I540" s="137">
        <f t="shared" si="137"/>
        <v>1364900</v>
      </c>
      <c r="J540" s="137">
        <v>1639200</v>
      </c>
      <c r="K540" s="74">
        <v>-274300</v>
      </c>
      <c r="L540" s="138"/>
      <c r="M540" s="137">
        <f t="shared" si="138"/>
        <v>1344600</v>
      </c>
      <c r="N540" s="137">
        <v>1344600</v>
      </c>
      <c r="O540" s="74"/>
      <c r="P540" s="139"/>
      <c r="ALP540"/>
      <c r="ALQ540"/>
      <c r="ALR540"/>
      <c r="ALS540"/>
      <c r="ALT540"/>
      <c r="ALU540"/>
      <c r="ALV540"/>
      <c r="ALW540"/>
      <c r="ALX540"/>
      <c r="ALY540"/>
      <c r="ALZ540"/>
      <c r="AMA540"/>
      <c r="AMB540"/>
      <c r="AMC540"/>
      <c r="AMD540"/>
      <c r="AME540"/>
      <c r="AMF540"/>
      <c r="AMG540"/>
      <c r="AMH540"/>
      <c r="AMI540"/>
      <c r="AMJ540"/>
    </row>
    <row r="541" spans="2:1024" s="100" customFormat="1">
      <c r="B541" s="116"/>
      <c r="C541" s="38" t="s">
        <v>106</v>
      </c>
      <c r="D541" s="38">
        <v>934</v>
      </c>
      <c r="E541" s="140" t="s">
        <v>56</v>
      </c>
      <c r="F541" s="140" t="s">
        <v>56</v>
      </c>
      <c r="G541" s="79">
        <v>5270000590</v>
      </c>
      <c r="H541" s="80" t="s">
        <v>107</v>
      </c>
      <c r="I541" s="137">
        <f t="shared" si="137"/>
        <v>3300</v>
      </c>
      <c r="J541" s="137">
        <v>3700</v>
      </c>
      <c r="K541" s="74">
        <v>-400</v>
      </c>
      <c r="L541" s="138"/>
      <c r="M541" s="137">
        <f t="shared" si="138"/>
        <v>3300</v>
      </c>
      <c r="N541" s="137">
        <v>3300</v>
      </c>
      <c r="O541" s="74"/>
      <c r="P541" s="139"/>
      <c r="ALP541"/>
      <c r="ALQ541"/>
      <c r="ALR541"/>
      <c r="ALS541"/>
      <c r="ALT541"/>
      <c r="ALU541"/>
      <c r="ALV541"/>
      <c r="ALW541"/>
      <c r="ALX541"/>
      <c r="ALY541"/>
      <c r="ALZ541"/>
      <c r="AMA541"/>
      <c r="AMB541"/>
      <c r="AMC541"/>
      <c r="AMD541"/>
      <c r="AME541"/>
      <c r="AMF541"/>
      <c r="AMG541"/>
      <c r="AMH541"/>
      <c r="AMI541"/>
      <c r="AMJ541"/>
    </row>
    <row r="542" spans="2:1024" s="100" customFormat="1" ht="37.5">
      <c r="B542" s="116"/>
      <c r="C542" s="38" t="s">
        <v>137</v>
      </c>
      <c r="D542" s="38">
        <v>934</v>
      </c>
      <c r="E542" s="140" t="s">
        <v>56</v>
      </c>
      <c r="F542" s="140" t="s">
        <v>56</v>
      </c>
      <c r="G542" s="79">
        <v>5280000000</v>
      </c>
      <c r="H542" s="80"/>
      <c r="I542" s="137">
        <f t="shared" si="137"/>
        <v>3876200</v>
      </c>
      <c r="J542" s="137">
        <f>J543</f>
        <v>3089900</v>
      </c>
      <c r="K542" s="74">
        <f>K543</f>
        <v>786300</v>
      </c>
      <c r="L542" s="138">
        <f>L543</f>
        <v>0</v>
      </c>
      <c r="M542" s="137">
        <f t="shared" si="138"/>
        <v>3818200</v>
      </c>
      <c r="N542" s="137">
        <f>N543</f>
        <v>3818200</v>
      </c>
      <c r="O542" s="74">
        <f>O543</f>
        <v>0</v>
      </c>
      <c r="P542" s="139">
        <f>P543</f>
        <v>0</v>
      </c>
      <c r="ALP542"/>
      <c r="ALQ542"/>
      <c r="ALR542"/>
      <c r="ALS542"/>
      <c r="ALT542"/>
      <c r="ALU542"/>
      <c r="ALV542"/>
      <c r="ALW542"/>
      <c r="ALX542"/>
      <c r="ALY542"/>
      <c r="ALZ542"/>
      <c r="AMA542"/>
      <c r="AMB542"/>
      <c r="AMC542"/>
      <c r="AMD542"/>
      <c r="AME542"/>
      <c r="AMF542"/>
      <c r="AMG542"/>
      <c r="AMH542"/>
      <c r="AMI542"/>
      <c r="AMJ542"/>
    </row>
    <row r="543" spans="2:1024" s="100" customFormat="1" ht="37.5">
      <c r="B543" s="116"/>
      <c r="C543" s="38" t="s">
        <v>138</v>
      </c>
      <c r="D543" s="38">
        <v>934</v>
      </c>
      <c r="E543" s="140" t="s">
        <v>56</v>
      </c>
      <c r="F543" s="140" t="s">
        <v>56</v>
      </c>
      <c r="G543" s="79">
        <v>5280000590</v>
      </c>
      <c r="H543" s="80"/>
      <c r="I543" s="137">
        <f t="shared" si="137"/>
        <v>3876200</v>
      </c>
      <c r="J543" s="137">
        <f>J544+J545+J546</f>
        <v>3089900</v>
      </c>
      <c r="K543" s="74">
        <f>K544+K545+K546</f>
        <v>786300</v>
      </c>
      <c r="L543" s="138">
        <f>L544+L545+L546</f>
        <v>0</v>
      </c>
      <c r="M543" s="137">
        <f t="shared" si="138"/>
        <v>3818200</v>
      </c>
      <c r="N543" s="137">
        <f>N544+N545+N546</f>
        <v>3818200</v>
      </c>
      <c r="O543" s="74">
        <f>O544+O545+O546</f>
        <v>0</v>
      </c>
      <c r="P543" s="139">
        <f>P544+P545+P546</f>
        <v>0</v>
      </c>
      <c r="ALP543"/>
      <c r="ALQ543"/>
      <c r="ALR543"/>
      <c r="ALS543"/>
      <c r="ALT543"/>
      <c r="ALU543"/>
      <c r="ALV543"/>
      <c r="ALW543"/>
      <c r="ALX543"/>
      <c r="ALY543"/>
      <c r="ALZ543"/>
      <c r="AMA543"/>
      <c r="AMB543"/>
      <c r="AMC543"/>
      <c r="AMD543"/>
      <c r="AME543"/>
      <c r="AMF543"/>
      <c r="AMG543"/>
      <c r="AMH543"/>
      <c r="AMI543"/>
      <c r="AMJ543"/>
    </row>
    <row r="544" spans="2:1024" s="100" customFormat="1" ht="75">
      <c r="B544" s="116"/>
      <c r="C544" s="38" t="s">
        <v>100</v>
      </c>
      <c r="D544" s="38">
        <v>934</v>
      </c>
      <c r="E544" s="140" t="s">
        <v>56</v>
      </c>
      <c r="F544" s="140" t="s">
        <v>56</v>
      </c>
      <c r="G544" s="79">
        <v>5280000590</v>
      </c>
      <c r="H544" s="80" t="s">
        <v>101</v>
      </c>
      <c r="I544" s="137">
        <f t="shared" si="137"/>
        <v>3688000</v>
      </c>
      <c r="J544" s="137">
        <v>2919900</v>
      </c>
      <c r="K544" s="74">
        <v>768100</v>
      </c>
      <c r="L544" s="138"/>
      <c r="M544" s="137">
        <f t="shared" si="138"/>
        <v>3632800</v>
      </c>
      <c r="N544" s="137">
        <v>3632800</v>
      </c>
      <c r="O544" s="74"/>
      <c r="P544" s="139"/>
      <c r="ALP544"/>
      <c r="ALQ544"/>
      <c r="ALR544"/>
      <c r="ALS544"/>
      <c r="ALT544"/>
      <c r="ALU544"/>
      <c r="ALV544"/>
      <c r="ALW544"/>
      <c r="ALX544"/>
      <c r="ALY544"/>
      <c r="ALZ544"/>
      <c r="AMA544"/>
      <c r="AMB544"/>
      <c r="AMC544"/>
      <c r="AMD544"/>
      <c r="AME544"/>
      <c r="AMF544"/>
      <c r="AMG544"/>
      <c r="AMH544"/>
      <c r="AMI544"/>
      <c r="AMJ544"/>
    </row>
    <row r="545" spans="2:1024" s="100" customFormat="1" ht="37.5">
      <c r="B545" s="116"/>
      <c r="C545" s="38" t="s">
        <v>103</v>
      </c>
      <c r="D545" s="38">
        <v>934</v>
      </c>
      <c r="E545" s="140" t="s">
        <v>56</v>
      </c>
      <c r="F545" s="140" t="s">
        <v>56</v>
      </c>
      <c r="G545" s="79">
        <v>5280000590</v>
      </c>
      <c r="H545" s="80" t="s">
        <v>104</v>
      </c>
      <c r="I545" s="137">
        <f t="shared" si="137"/>
        <v>187500</v>
      </c>
      <c r="J545" s="137">
        <v>169300</v>
      </c>
      <c r="K545" s="74">
        <v>18200</v>
      </c>
      <c r="L545" s="138"/>
      <c r="M545" s="137">
        <f t="shared" si="138"/>
        <v>184700</v>
      </c>
      <c r="N545" s="137">
        <v>184700</v>
      </c>
      <c r="O545" s="74"/>
      <c r="P545" s="139"/>
      <c r="ALP545"/>
      <c r="ALQ545"/>
      <c r="ALR545"/>
      <c r="ALS545"/>
      <c r="ALT545"/>
      <c r="ALU545"/>
      <c r="ALV545"/>
      <c r="ALW545"/>
      <c r="ALX545"/>
      <c r="ALY545"/>
      <c r="ALZ545"/>
      <c r="AMA545"/>
      <c r="AMB545"/>
      <c r="AMC545"/>
      <c r="AMD545"/>
      <c r="AME545"/>
      <c r="AMF545"/>
      <c r="AMG545"/>
      <c r="AMH545"/>
      <c r="AMI545"/>
      <c r="AMJ545"/>
    </row>
    <row r="546" spans="2:1024" s="100" customFormat="1">
      <c r="B546" s="116"/>
      <c r="C546" s="38" t="s">
        <v>106</v>
      </c>
      <c r="D546" s="38">
        <v>934</v>
      </c>
      <c r="E546" s="140" t="s">
        <v>56</v>
      </c>
      <c r="F546" s="140" t="s">
        <v>56</v>
      </c>
      <c r="G546" s="79">
        <v>5280000590</v>
      </c>
      <c r="H546" s="80" t="s">
        <v>107</v>
      </c>
      <c r="I546" s="137">
        <f t="shared" si="137"/>
        <v>700</v>
      </c>
      <c r="J546" s="137">
        <v>700</v>
      </c>
      <c r="K546" s="74"/>
      <c r="L546" s="138"/>
      <c r="M546" s="137">
        <f t="shared" si="138"/>
        <v>700</v>
      </c>
      <c r="N546" s="137">
        <v>700</v>
      </c>
      <c r="O546" s="74"/>
      <c r="P546" s="139"/>
      <c r="ALP546"/>
      <c r="ALQ546"/>
      <c r="ALR546"/>
      <c r="ALS546"/>
      <c r="ALT546"/>
      <c r="ALU546"/>
      <c r="ALV546"/>
      <c r="ALW546"/>
      <c r="ALX546"/>
      <c r="ALY546"/>
      <c r="ALZ546"/>
      <c r="AMA546"/>
      <c r="AMB546"/>
      <c r="AMC546"/>
      <c r="AMD546"/>
      <c r="AME546"/>
      <c r="AMF546"/>
      <c r="AMG546"/>
      <c r="AMH546"/>
      <c r="AMI546"/>
      <c r="AMJ546"/>
    </row>
    <row r="547" spans="2:1024" s="100" customFormat="1" ht="37.5">
      <c r="B547" s="116"/>
      <c r="C547" s="38" t="s">
        <v>139</v>
      </c>
      <c r="D547" s="38">
        <v>934</v>
      </c>
      <c r="E547" s="140" t="s">
        <v>56</v>
      </c>
      <c r="F547" s="140" t="s">
        <v>56</v>
      </c>
      <c r="G547" s="79">
        <v>5300000000</v>
      </c>
      <c r="H547" s="80"/>
      <c r="I547" s="137">
        <f t="shared" si="137"/>
        <v>828300</v>
      </c>
      <c r="J547" s="137">
        <f t="shared" ref="J547:L548" si="143">J548</f>
        <v>0</v>
      </c>
      <c r="K547" s="74">
        <f t="shared" si="143"/>
        <v>828300</v>
      </c>
      <c r="L547" s="138">
        <f t="shared" si="143"/>
        <v>0</v>
      </c>
      <c r="M547" s="137">
        <f t="shared" si="138"/>
        <v>815800</v>
      </c>
      <c r="N547" s="137">
        <f t="shared" ref="N547:P548" si="144">N548</f>
        <v>815800</v>
      </c>
      <c r="O547" s="74">
        <f t="shared" si="144"/>
        <v>0</v>
      </c>
      <c r="P547" s="139">
        <f t="shared" si="144"/>
        <v>0</v>
      </c>
      <c r="ALP547"/>
      <c r="ALQ547"/>
      <c r="ALR547"/>
      <c r="ALS547"/>
      <c r="ALT547"/>
      <c r="ALU547"/>
      <c r="ALV547"/>
      <c r="ALW547"/>
      <c r="ALX547"/>
      <c r="ALY547"/>
      <c r="ALZ547"/>
      <c r="AMA547"/>
      <c r="AMB547"/>
      <c r="AMC547"/>
      <c r="AMD547"/>
      <c r="AME547"/>
      <c r="AMF547"/>
      <c r="AMG547"/>
      <c r="AMH547"/>
      <c r="AMI547"/>
      <c r="AMJ547"/>
    </row>
    <row r="548" spans="2:1024" s="100" customFormat="1">
      <c r="B548" s="116"/>
      <c r="C548" s="38" t="s">
        <v>140</v>
      </c>
      <c r="D548" s="38">
        <v>934</v>
      </c>
      <c r="E548" s="140" t="s">
        <v>56</v>
      </c>
      <c r="F548" s="140" t="s">
        <v>56</v>
      </c>
      <c r="G548" s="79">
        <v>5310000000</v>
      </c>
      <c r="H548" s="80"/>
      <c r="I548" s="137">
        <f t="shared" si="137"/>
        <v>828300</v>
      </c>
      <c r="J548" s="137">
        <f t="shared" si="143"/>
        <v>0</v>
      </c>
      <c r="K548" s="74">
        <f t="shared" si="143"/>
        <v>828300</v>
      </c>
      <c r="L548" s="138">
        <f t="shared" si="143"/>
        <v>0</v>
      </c>
      <c r="M548" s="137">
        <f t="shared" si="138"/>
        <v>815800</v>
      </c>
      <c r="N548" s="137">
        <f t="shared" si="144"/>
        <v>815800</v>
      </c>
      <c r="O548" s="74">
        <f t="shared" si="144"/>
        <v>0</v>
      </c>
      <c r="P548" s="139">
        <f t="shared" si="144"/>
        <v>0</v>
      </c>
      <c r="ALP548"/>
      <c r="ALQ548"/>
      <c r="ALR548"/>
      <c r="ALS548"/>
      <c r="ALT548"/>
      <c r="ALU548"/>
      <c r="ALV548"/>
      <c r="ALW548"/>
      <c r="ALX548"/>
      <c r="ALY548"/>
      <c r="ALZ548"/>
      <c r="AMA548"/>
      <c r="AMB548"/>
      <c r="AMC548"/>
      <c r="AMD548"/>
      <c r="AME548"/>
      <c r="AMF548"/>
      <c r="AMG548"/>
      <c r="AMH548"/>
      <c r="AMI548"/>
      <c r="AMJ548"/>
    </row>
    <row r="549" spans="2:1024" s="100" customFormat="1">
      <c r="B549" s="116"/>
      <c r="C549" s="38" t="s">
        <v>141</v>
      </c>
      <c r="D549" s="38">
        <v>934</v>
      </c>
      <c r="E549" s="140" t="s">
        <v>56</v>
      </c>
      <c r="F549" s="140" t="s">
        <v>56</v>
      </c>
      <c r="G549" s="79">
        <v>5310010350</v>
      </c>
      <c r="H549" s="80"/>
      <c r="I549" s="137">
        <f t="shared" si="137"/>
        <v>828300</v>
      </c>
      <c r="J549" s="137">
        <f>J550+J551</f>
        <v>0</v>
      </c>
      <c r="K549" s="74">
        <f>K550+K551+K552</f>
        <v>828300</v>
      </c>
      <c r="L549" s="138">
        <f>L550+L551</f>
        <v>0</v>
      </c>
      <c r="M549" s="137">
        <f t="shared" si="138"/>
        <v>815800</v>
      </c>
      <c r="N549" s="137">
        <f>N550+N551+N552</f>
        <v>815800</v>
      </c>
      <c r="O549" s="74">
        <f>O550+O551</f>
        <v>0</v>
      </c>
      <c r="P549" s="139">
        <f>P550+P551</f>
        <v>0</v>
      </c>
      <c r="ALP549"/>
      <c r="ALQ549"/>
      <c r="ALR549"/>
      <c r="ALS549"/>
      <c r="ALT549"/>
      <c r="ALU549"/>
      <c r="ALV549"/>
      <c r="ALW549"/>
      <c r="ALX549"/>
      <c r="ALY549"/>
      <c r="ALZ549"/>
      <c r="AMA549"/>
      <c r="AMB549"/>
      <c r="AMC549"/>
      <c r="AMD549"/>
      <c r="AME549"/>
      <c r="AMF549"/>
      <c r="AMG549"/>
      <c r="AMH549"/>
      <c r="AMI549"/>
      <c r="AMJ549"/>
    </row>
    <row r="550" spans="2:1024" s="100" customFormat="1" ht="75">
      <c r="B550" s="116"/>
      <c r="C550" s="38" t="s">
        <v>100</v>
      </c>
      <c r="D550" s="38">
        <v>934</v>
      </c>
      <c r="E550" s="140" t="s">
        <v>56</v>
      </c>
      <c r="F550" s="140" t="s">
        <v>56</v>
      </c>
      <c r="G550" s="79">
        <v>5310010350</v>
      </c>
      <c r="H550" s="80" t="s">
        <v>101</v>
      </c>
      <c r="I550" s="137">
        <f t="shared" si="137"/>
        <v>100000</v>
      </c>
      <c r="J550" s="137"/>
      <c r="K550" s="74">
        <v>100000</v>
      </c>
      <c r="L550" s="138"/>
      <c r="M550" s="137">
        <f t="shared" si="138"/>
        <v>100000</v>
      </c>
      <c r="N550" s="137">
        <v>100000</v>
      </c>
      <c r="O550" s="74"/>
      <c r="P550" s="139"/>
      <c r="ALP550"/>
      <c r="ALQ550"/>
      <c r="ALR550"/>
      <c r="ALS550"/>
      <c r="ALT550"/>
      <c r="ALU550"/>
      <c r="ALV550"/>
      <c r="ALW550"/>
      <c r="ALX550"/>
      <c r="ALY550"/>
      <c r="ALZ550"/>
      <c r="AMA550"/>
      <c r="AMB550"/>
      <c r="AMC550"/>
      <c r="AMD550"/>
      <c r="AME550"/>
      <c r="AMF550"/>
      <c r="AMG550"/>
      <c r="AMH550"/>
      <c r="AMI550"/>
      <c r="AMJ550"/>
    </row>
    <row r="551" spans="2:1024" s="100" customFormat="1" ht="37.5">
      <c r="B551" s="116"/>
      <c r="C551" s="38" t="s">
        <v>103</v>
      </c>
      <c r="D551" s="38">
        <v>934</v>
      </c>
      <c r="E551" s="140" t="s">
        <v>56</v>
      </c>
      <c r="F551" s="140" t="s">
        <v>56</v>
      </c>
      <c r="G551" s="79">
        <v>5310010350</v>
      </c>
      <c r="H551" s="80" t="s">
        <v>104</v>
      </c>
      <c r="I551" s="137">
        <f t="shared" si="137"/>
        <v>298300</v>
      </c>
      <c r="J551" s="137"/>
      <c r="K551" s="74">
        <v>298300</v>
      </c>
      <c r="L551" s="138"/>
      <c r="M551" s="137">
        <f t="shared" si="138"/>
        <v>285800</v>
      </c>
      <c r="N551" s="137">
        <v>285800</v>
      </c>
      <c r="O551" s="74"/>
      <c r="P551" s="139"/>
      <c r="ALP551"/>
      <c r="ALQ551"/>
      <c r="ALR551"/>
      <c r="ALS551"/>
      <c r="ALT551"/>
      <c r="ALU551"/>
      <c r="ALV551"/>
      <c r="ALW551"/>
      <c r="ALX551"/>
      <c r="ALY551"/>
      <c r="ALZ551"/>
      <c r="AMA551"/>
      <c r="AMB551"/>
      <c r="AMC551"/>
      <c r="AMD551"/>
      <c r="AME551"/>
      <c r="AMF551"/>
      <c r="AMG551"/>
      <c r="AMH551"/>
      <c r="AMI551"/>
      <c r="AMJ551"/>
    </row>
    <row r="552" spans="2:1024" s="100" customFormat="1">
      <c r="B552" s="116"/>
      <c r="C552" s="38" t="s">
        <v>142</v>
      </c>
      <c r="D552" s="38">
        <v>934</v>
      </c>
      <c r="E552" s="140" t="s">
        <v>56</v>
      </c>
      <c r="F552" s="140" t="s">
        <v>56</v>
      </c>
      <c r="G552" s="79">
        <v>5310010350</v>
      </c>
      <c r="H552" s="80" t="s">
        <v>143</v>
      </c>
      <c r="I552" s="137">
        <f t="shared" si="137"/>
        <v>430000</v>
      </c>
      <c r="J552" s="137"/>
      <c r="K552" s="74">
        <v>430000</v>
      </c>
      <c r="L552" s="138"/>
      <c r="M552" s="137">
        <f t="shared" si="138"/>
        <v>430000</v>
      </c>
      <c r="N552" s="137">
        <v>430000</v>
      </c>
      <c r="O552" s="74"/>
      <c r="P552" s="139"/>
      <c r="ALP552"/>
      <c r="ALQ552"/>
      <c r="ALR552"/>
      <c r="ALS552"/>
      <c r="ALT552"/>
      <c r="ALU552"/>
      <c r="ALV552"/>
      <c r="ALW552"/>
      <c r="ALX552"/>
      <c r="ALY552"/>
      <c r="ALZ552"/>
      <c r="AMA552"/>
      <c r="AMB552"/>
      <c r="AMC552"/>
      <c r="AMD552"/>
      <c r="AME552"/>
      <c r="AMF552"/>
      <c r="AMG552"/>
      <c r="AMH552"/>
      <c r="AMI552"/>
      <c r="AMJ552"/>
    </row>
    <row r="553" spans="2:1024" s="100" customFormat="1" ht="56.25">
      <c r="B553" s="116"/>
      <c r="C553" s="38" t="s">
        <v>253</v>
      </c>
      <c r="D553" s="38">
        <v>934</v>
      </c>
      <c r="E553" s="140" t="s">
        <v>56</v>
      </c>
      <c r="F553" s="140" t="s">
        <v>56</v>
      </c>
      <c r="G553" s="79">
        <v>6700000000</v>
      </c>
      <c r="H553" s="80"/>
      <c r="I553" s="137">
        <f t="shared" si="137"/>
        <v>100000</v>
      </c>
      <c r="J553" s="137">
        <f t="shared" ref="J553:L555" si="145">J554</f>
        <v>100000</v>
      </c>
      <c r="K553" s="74">
        <f t="shared" si="145"/>
        <v>0</v>
      </c>
      <c r="L553" s="138">
        <f t="shared" si="145"/>
        <v>0</v>
      </c>
      <c r="M553" s="137">
        <f t="shared" si="138"/>
        <v>100000</v>
      </c>
      <c r="N553" s="137">
        <f t="shared" ref="N553:P555" si="146">N554</f>
        <v>100000</v>
      </c>
      <c r="O553" s="74">
        <f t="shared" si="146"/>
        <v>0</v>
      </c>
      <c r="P553" s="139">
        <f t="shared" si="146"/>
        <v>0</v>
      </c>
      <c r="ALP553"/>
      <c r="ALQ553"/>
      <c r="ALR553"/>
      <c r="ALS553"/>
      <c r="ALT553"/>
      <c r="ALU553"/>
      <c r="ALV553"/>
      <c r="ALW553"/>
      <c r="ALX553"/>
      <c r="ALY553"/>
      <c r="ALZ553"/>
      <c r="AMA553"/>
      <c r="AMB553"/>
      <c r="AMC553"/>
      <c r="AMD553"/>
      <c r="AME553"/>
      <c r="AMF553"/>
      <c r="AMG553"/>
      <c r="AMH553"/>
      <c r="AMI553"/>
      <c r="AMJ553"/>
    </row>
    <row r="554" spans="2:1024" s="100" customFormat="1" ht="37.5">
      <c r="B554" s="116"/>
      <c r="C554" s="38" t="s">
        <v>254</v>
      </c>
      <c r="D554" s="38">
        <v>934</v>
      </c>
      <c r="E554" s="140" t="s">
        <v>56</v>
      </c>
      <c r="F554" s="140" t="s">
        <v>56</v>
      </c>
      <c r="G554" s="79">
        <v>6710000000</v>
      </c>
      <c r="H554" s="80"/>
      <c r="I554" s="137">
        <f t="shared" si="137"/>
        <v>100000</v>
      </c>
      <c r="J554" s="137">
        <f t="shared" si="145"/>
        <v>100000</v>
      </c>
      <c r="K554" s="74">
        <f t="shared" si="145"/>
        <v>0</v>
      </c>
      <c r="L554" s="138">
        <f t="shared" si="145"/>
        <v>0</v>
      </c>
      <c r="M554" s="137">
        <f t="shared" si="138"/>
        <v>100000</v>
      </c>
      <c r="N554" s="137">
        <f t="shared" si="146"/>
        <v>100000</v>
      </c>
      <c r="O554" s="74">
        <f t="shared" si="146"/>
        <v>0</v>
      </c>
      <c r="P554" s="139">
        <f t="shared" si="146"/>
        <v>0</v>
      </c>
      <c r="ALP554"/>
      <c r="ALQ554"/>
      <c r="ALR554"/>
      <c r="ALS554"/>
      <c r="ALT554"/>
      <c r="ALU554"/>
      <c r="ALV554"/>
      <c r="ALW554"/>
      <c r="ALX554"/>
      <c r="ALY554"/>
      <c r="ALZ554"/>
      <c r="AMA554"/>
      <c r="AMB554"/>
      <c r="AMC554"/>
      <c r="AMD554"/>
      <c r="AME554"/>
      <c r="AMF554"/>
      <c r="AMG554"/>
      <c r="AMH554"/>
      <c r="AMI554"/>
      <c r="AMJ554"/>
    </row>
    <row r="555" spans="2:1024" s="100" customFormat="1">
      <c r="B555" s="116"/>
      <c r="C555" s="38" t="s">
        <v>255</v>
      </c>
      <c r="D555" s="38">
        <v>934</v>
      </c>
      <c r="E555" s="140" t="s">
        <v>56</v>
      </c>
      <c r="F555" s="140" t="s">
        <v>56</v>
      </c>
      <c r="G555" s="79">
        <v>6710010220</v>
      </c>
      <c r="H555" s="80"/>
      <c r="I555" s="137">
        <f t="shared" si="137"/>
        <v>100000</v>
      </c>
      <c r="J555" s="137">
        <f t="shared" si="145"/>
        <v>100000</v>
      </c>
      <c r="K555" s="74">
        <f t="shared" si="145"/>
        <v>0</v>
      </c>
      <c r="L555" s="138">
        <f t="shared" si="145"/>
        <v>0</v>
      </c>
      <c r="M555" s="137">
        <f t="shared" si="138"/>
        <v>100000</v>
      </c>
      <c r="N555" s="137">
        <f t="shared" si="146"/>
        <v>100000</v>
      </c>
      <c r="O555" s="74">
        <f t="shared" si="146"/>
        <v>0</v>
      </c>
      <c r="P555" s="139">
        <f t="shared" si="146"/>
        <v>0</v>
      </c>
      <c r="ALP555"/>
      <c r="ALQ555"/>
      <c r="ALR555"/>
      <c r="ALS555"/>
      <c r="ALT555"/>
      <c r="ALU555"/>
      <c r="ALV555"/>
      <c r="ALW555"/>
      <c r="ALX555"/>
      <c r="ALY555"/>
      <c r="ALZ555"/>
      <c r="AMA555"/>
      <c r="AMB555"/>
      <c r="AMC555"/>
      <c r="AMD555"/>
      <c r="AME555"/>
      <c r="AMF555"/>
      <c r="AMG555"/>
      <c r="AMH555"/>
      <c r="AMI555"/>
      <c r="AMJ555"/>
    </row>
    <row r="556" spans="2:1024" s="100" customFormat="1" ht="37.5">
      <c r="B556" s="116"/>
      <c r="C556" s="38" t="s">
        <v>103</v>
      </c>
      <c r="D556" s="38">
        <v>934</v>
      </c>
      <c r="E556" s="140" t="s">
        <v>56</v>
      </c>
      <c r="F556" s="140" t="s">
        <v>56</v>
      </c>
      <c r="G556" s="79">
        <v>6710010220</v>
      </c>
      <c r="H556" s="80" t="s">
        <v>104</v>
      </c>
      <c r="I556" s="137">
        <f t="shared" si="137"/>
        <v>100000</v>
      </c>
      <c r="J556" s="137">
        <v>100000</v>
      </c>
      <c r="K556" s="74">
        <v>0</v>
      </c>
      <c r="L556" s="138">
        <v>0</v>
      </c>
      <c r="M556" s="137">
        <f t="shared" si="138"/>
        <v>100000</v>
      </c>
      <c r="N556" s="137">
        <v>100000</v>
      </c>
      <c r="O556" s="74">
        <v>0</v>
      </c>
      <c r="P556" s="139">
        <v>0</v>
      </c>
      <c r="ALP556"/>
      <c r="ALQ556"/>
      <c r="ALR556"/>
      <c r="ALS556"/>
      <c r="ALT556"/>
      <c r="ALU556"/>
      <c r="ALV556"/>
      <c r="ALW556"/>
      <c r="ALX556"/>
      <c r="ALY556"/>
      <c r="ALZ556"/>
      <c r="AMA556"/>
      <c r="AMB556"/>
      <c r="AMC556"/>
      <c r="AMD556"/>
      <c r="AME556"/>
      <c r="AMF556"/>
      <c r="AMG556"/>
      <c r="AMH556"/>
      <c r="AMI556"/>
      <c r="AMJ556"/>
    </row>
    <row r="557" spans="2:1024" s="100" customFormat="1" ht="112.5">
      <c r="B557" s="116"/>
      <c r="C557" s="38" t="s">
        <v>343</v>
      </c>
      <c r="D557" s="38">
        <v>934</v>
      </c>
      <c r="E557" s="140" t="s">
        <v>56</v>
      </c>
      <c r="F557" s="140" t="s">
        <v>56</v>
      </c>
      <c r="G557" s="79">
        <v>6900000000</v>
      </c>
      <c r="H557" s="80"/>
      <c r="I557" s="137">
        <f t="shared" si="137"/>
        <v>100000</v>
      </c>
      <c r="J557" s="137">
        <f t="shared" ref="J557:L559" si="147">J558</f>
        <v>140000</v>
      </c>
      <c r="K557" s="74">
        <f t="shared" si="147"/>
        <v>-40000</v>
      </c>
      <c r="L557" s="138">
        <f t="shared" si="147"/>
        <v>0</v>
      </c>
      <c r="M557" s="137">
        <f t="shared" si="138"/>
        <v>100000</v>
      </c>
      <c r="N557" s="137">
        <f t="shared" ref="N557:P559" si="148">N558</f>
        <v>100000</v>
      </c>
      <c r="O557" s="74">
        <f t="shared" si="148"/>
        <v>0</v>
      </c>
      <c r="P557" s="139">
        <f t="shared" si="148"/>
        <v>0</v>
      </c>
      <c r="ALP557"/>
      <c r="ALQ557"/>
      <c r="ALR557"/>
      <c r="ALS557"/>
      <c r="ALT557"/>
      <c r="ALU557"/>
      <c r="ALV557"/>
      <c r="ALW557"/>
      <c r="ALX557"/>
      <c r="ALY557"/>
      <c r="ALZ557"/>
      <c r="AMA557"/>
      <c r="AMB557"/>
      <c r="AMC557"/>
      <c r="AMD557"/>
      <c r="AME557"/>
      <c r="AMF557"/>
      <c r="AMG557"/>
      <c r="AMH557"/>
      <c r="AMI557"/>
      <c r="AMJ557"/>
    </row>
    <row r="558" spans="2:1024" s="100" customFormat="1" ht="37.5">
      <c r="B558" s="116"/>
      <c r="C558" s="38" t="s">
        <v>264</v>
      </c>
      <c r="D558" s="38">
        <v>934</v>
      </c>
      <c r="E558" s="140" t="s">
        <v>56</v>
      </c>
      <c r="F558" s="140" t="s">
        <v>56</v>
      </c>
      <c r="G558" s="79">
        <v>6910000000</v>
      </c>
      <c r="H558" s="80"/>
      <c r="I558" s="137">
        <f t="shared" si="137"/>
        <v>100000</v>
      </c>
      <c r="J558" s="137">
        <f t="shared" si="147"/>
        <v>140000</v>
      </c>
      <c r="K558" s="74">
        <f t="shared" si="147"/>
        <v>-40000</v>
      </c>
      <c r="L558" s="138">
        <f t="shared" si="147"/>
        <v>0</v>
      </c>
      <c r="M558" s="137">
        <f t="shared" si="138"/>
        <v>100000</v>
      </c>
      <c r="N558" s="137">
        <f t="shared" si="148"/>
        <v>100000</v>
      </c>
      <c r="O558" s="74">
        <f t="shared" si="148"/>
        <v>0</v>
      </c>
      <c r="P558" s="139">
        <f t="shared" si="148"/>
        <v>0</v>
      </c>
      <c r="ALP558"/>
      <c r="ALQ558"/>
      <c r="ALR558"/>
      <c r="ALS558"/>
      <c r="ALT558"/>
      <c r="ALU558"/>
      <c r="ALV558"/>
      <c r="ALW558"/>
      <c r="ALX558"/>
      <c r="ALY558"/>
      <c r="ALZ558"/>
      <c r="AMA558"/>
      <c r="AMB558"/>
      <c r="AMC558"/>
      <c r="AMD558"/>
      <c r="AME558"/>
      <c r="AMF558"/>
      <c r="AMG558"/>
      <c r="AMH558"/>
      <c r="AMI558"/>
      <c r="AMJ558"/>
    </row>
    <row r="559" spans="2:1024" s="100" customFormat="1" ht="112.5">
      <c r="B559" s="116"/>
      <c r="C559" s="38" t="s">
        <v>344</v>
      </c>
      <c r="D559" s="38">
        <v>934</v>
      </c>
      <c r="E559" s="140" t="s">
        <v>56</v>
      </c>
      <c r="F559" s="140" t="s">
        <v>56</v>
      </c>
      <c r="G559" s="79">
        <v>6910010500</v>
      </c>
      <c r="H559" s="80"/>
      <c r="I559" s="137">
        <f t="shared" si="137"/>
        <v>100000</v>
      </c>
      <c r="J559" s="137">
        <f t="shared" si="147"/>
        <v>140000</v>
      </c>
      <c r="K559" s="74">
        <f t="shared" si="147"/>
        <v>-40000</v>
      </c>
      <c r="L559" s="138">
        <f t="shared" si="147"/>
        <v>0</v>
      </c>
      <c r="M559" s="137">
        <f t="shared" si="138"/>
        <v>100000</v>
      </c>
      <c r="N559" s="137">
        <f t="shared" si="148"/>
        <v>100000</v>
      </c>
      <c r="O559" s="74">
        <f t="shared" si="148"/>
        <v>0</v>
      </c>
      <c r="P559" s="139">
        <f t="shared" si="148"/>
        <v>0</v>
      </c>
      <c r="ALP559"/>
      <c r="ALQ559"/>
      <c r="ALR559"/>
      <c r="ALS559"/>
      <c r="ALT559"/>
      <c r="ALU559"/>
      <c r="ALV559"/>
      <c r="ALW559"/>
      <c r="ALX559"/>
      <c r="ALY559"/>
      <c r="ALZ559"/>
      <c r="AMA559"/>
      <c r="AMB559"/>
      <c r="AMC559"/>
      <c r="AMD559"/>
      <c r="AME559"/>
      <c r="AMF559"/>
      <c r="AMG559"/>
      <c r="AMH559"/>
      <c r="AMI559"/>
      <c r="AMJ559"/>
    </row>
    <row r="560" spans="2:1024" s="100" customFormat="1" ht="37.5">
      <c r="B560" s="116"/>
      <c r="C560" s="38" t="s">
        <v>103</v>
      </c>
      <c r="D560" s="38">
        <v>934</v>
      </c>
      <c r="E560" s="140" t="s">
        <v>56</v>
      </c>
      <c r="F560" s="140" t="s">
        <v>56</v>
      </c>
      <c r="G560" s="79">
        <v>6910010500</v>
      </c>
      <c r="H560" s="80" t="s">
        <v>104</v>
      </c>
      <c r="I560" s="137">
        <f t="shared" si="137"/>
        <v>100000</v>
      </c>
      <c r="J560" s="137">
        <v>140000</v>
      </c>
      <c r="K560" s="74">
        <v>-40000</v>
      </c>
      <c r="L560" s="138">
        <v>0</v>
      </c>
      <c r="M560" s="137">
        <f t="shared" si="138"/>
        <v>100000</v>
      </c>
      <c r="N560" s="137">
        <v>100000</v>
      </c>
      <c r="O560" s="74">
        <v>0</v>
      </c>
      <c r="P560" s="139">
        <v>0</v>
      </c>
      <c r="ALP560"/>
      <c r="ALQ560"/>
      <c r="ALR560"/>
      <c r="ALS560"/>
      <c r="ALT560"/>
      <c r="ALU560"/>
      <c r="ALV560"/>
      <c r="ALW560"/>
      <c r="ALX560"/>
      <c r="ALY560"/>
      <c r="ALZ560"/>
      <c r="AMA560"/>
      <c r="AMB560"/>
      <c r="AMC560"/>
      <c r="AMD560"/>
      <c r="AME560"/>
      <c r="AMF560"/>
      <c r="AMG560"/>
      <c r="AMH560"/>
      <c r="AMI560"/>
      <c r="AMJ560"/>
    </row>
    <row r="561" spans="2:1024" s="100" customFormat="1" ht="37.5">
      <c r="B561" s="116"/>
      <c r="C561" s="38" t="s">
        <v>275</v>
      </c>
      <c r="D561" s="38">
        <v>934</v>
      </c>
      <c r="E561" s="140" t="s">
        <v>56</v>
      </c>
      <c r="F561" s="140" t="s">
        <v>56</v>
      </c>
      <c r="G561" s="79">
        <v>7100000000</v>
      </c>
      <c r="H561" s="80"/>
      <c r="I561" s="137">
        <f t="shared" si="137"/>
        <v>1100000</v>
      </c>
      <c r="J561" s="137">
        <f t="shared" ref="J561:L563" si="149">J562</f>
        <v>996000</v>
      </c>
      <c r="K561" s="74">
        <f t="shared" si="149"/>
        <v>104000</v>
      </c>
      <c r="L561" s="138">
        <f t="shared" si="149"/>
        <v>0</v>
      </c>
      <c r="M561" s="137">
        <f t="shared" si="138"/>
        <v>1100000</v>
      </c>
      <c r="N561" s="137">
        <f t="shared" ref="N561:P563" si="150">N562</f>
        <v>1100000</v>
      </c>
      <c r="O561" s="74">
        <f t="shared" si="150"/>
        <v>0</v>
      </c>
      <c r="P561" s="139">
        <f t="shared" si="150"/>
        <v>0</v>
      </c>
      <c r="ALP561"/>
      <c r="ALQ561"/>
      <c r="ALR561"/>
      <c r="ALS561"/>
      <c r="ALT561"/>
      <c r="ALU561"/>
      <c r="ALV561"/>
      <c r="ALW561"/>
      <c r="ALX561"/>
      <c r="ALY561"/>
      <c r="ALZ561"/>
      <c r="AMA561"/>
      <c r="AMB561"/>
      <c r="AMC561"/>
      <c r="AMD561"/>
      <c r="AME561"/>
      <c r="AMF561"/>
      <c r="AMG561"/>
      <c r="AMH561"/>
      <c r="AMI561"/>
      <c r="AMJ561"/>
    </row>
    <row r="562" spans="2:1024" s="100" customFormat="1" ht="56.25">
      <c r="B562" s="116"/>
      <c r="C562" s="38" t="s">
        <v>276</v>
      </c>
      <c r="D562" s="38">
        <v>934</v>
      </c>
      <c r="E562" s="140" t="s">
        <v>56</v>
      </c>
      <c r="F562" s="140" t="s">
        <v>56</v>
      </c>
      <c r="G562" s="79">
        <v>7110000000</v>
      </c>
      <c r="H562" s="80"/>
      <c r="I562" s="137">
        <f t="shared" si="137"/>
        <v>1100000</v>
      </c>
      <c r="J562" s="137">
        <f t="shared" si="149"/>
        <v>996000</v>
      </c>
      <c r="K562" s="74">
        <f t="shared" si="149"/>
        <v>104000</v>
      </c>
      <c r="L562" s="138">
        <f t="shared" si="149"/>
        <v>0</v>
      </c>
      <c r="M562" s="137">
        <f t="shared" si="138"/>
        <v>1100000</v>
      </c>
      <c r="N562" s="137">
        <f t="shared" si="150"/>
        <v>1100000</v>
      </c>
      <c r="O562" s="74">
        <f t="shared" si="150"/>
        <v>0</v>
      </c>
      <c r="P562" s="139">
        <f t="shared" si="150"/>
        <v>0</v>
      </c>
      <c r="ALP562"/>
      <c r="ALQ562"/>
      <c r="ALR562"/>
      <c r="ALS562"/>
      <c r="ALT562"/>
      <c r="ALU562"/>
      <c r="ALV562"/>
      <c r="ALW562"/>
      <c r="ALX562"/>
      <c r="ALY562"/>
      <c r="ALZ562"/>
      <c r="AMA562"/>
      <c r="AMB562"/>
      <c r="AMC562"/>
      <c r="AMD562"/>
      <c r="AME562"/>
      <c r="AMF562"/>
      <c r="AMG562"/>
      <c r="AMH562"/>
      <c r="AMI562"/>
      <c r="AMJ562"/>
    </row>
    <row r="563" spans="2:1024" s="100" customFormat="1" ht="37.5">
      <c r="B563" s="116"/>
      <c r="C563" s="38" t="s">
        <v>277</v>
      </c>
      <c r="D563" s="38">
        <v>934</v>
      </c>
      <c r="E563" s="140" t="s">
        <v>56</v>
      </c>
      <c r="F563" s="140" t="s">
        <v>56</v>
      </c>
      <c r="G563" s="79">
        <v>7110010610</v>
      </c>
      <c r="H563" s="80"/>
      <c r="I563" s="137">
        <f t="shared" si="137"/>
        <v>1100000</v>
      </c>
      <c r="J563" s="137">
        <f t="shared" si="149"/>
        <v>996000</v>
      </c>
      <c r="K563" s="74">
        <f t="shared" si="149"/>
        <v>104000</v>
      </c>
      <c r="L563" s="138">
        <f t="shared" si="149"/>
        <v>0</v>
      </c>
      <c r="M563" s="137">
        <f t="shared" si="138"/>
        <v>1100000</v>
      </c>
      <c r="N563" s="137">
        <f t="shared" si="150"/>
        <v>1100000</v>
      </c>
      <c r="O563" s="74">
        <f t="shared" si="150"/>
        <v>0</v>
      </c>
      <c r="P563" s="139">
        <f t="shared" si="150"/>
        <v>0</v>
      </c>
      <c r="ALP563"/>
      <c r="ALQ563"/>
      <c r="ALR563"/>
      <c r="ALS563"/>
      <c r="ALT563"/>
      <c r="ALU563"/>
      <c r="ALV563"/>
      <c r="ALW563"/>
      <c r="ALX563"/>
      <c r="ALY563"/>
      <c r="ALZ563"/>
      <c r="AMA563"/>
      <c r="AMB563"/>
      <c r="AMC563"/>
      <c r="AMD563"/>
      <c r="AME563"/>
      <c r="AMF563"/>
      <c r="AMG563"/>
      <c r="AMH563"/>
      <c r="AMI563"/>
      <c r="AMJ563"/>
    </row>
    <row r="564" spans="2:1024" s="100" customFormat="1" ht="37.5">
      <c r="B564" s="116"/>
      <c r="C564" s="38" t="s">
        <v>103</v>
      </c>
      <c r="D564" s="38">
        <v>934</v>
      </c>
      <c r="E564" s="140" t="s">
        <v>56</v>
      </c>
      <c r="F564" s="140" t="s">
        <v>56</v>
      </c>
      <c r="G564" s="79">
        <v>7110010610</v>
      </c>
      <c r="H564" s="80" t="s">
        <v>104</v>
      </c>
      <c r="I564" s="137">
        <f t="shared" si="137"/>
        <v>1100000</v>
      </c>
      <c r="J564" s="137">
        <v>996000</v>
      </c>
      <c r="K564" s="74">
        <v>104000</v>
      </c>
      <c r="L564" s="138">
        <v>0</v>
      </c>
      <c r="M564" s="137">
        <f t="shared" si="138"/>
        <v>1100000</v>
      </c>
      <c r="N564" s="137">
        <v>1100000</v>
      </c>
      <c r="O564" s="74">
        <v>0</v>
      </c>
      <c r="P564" s="139">
        <v>0</v>
      </c>
      <c r="ALP564"/>
      <c r="ALQ564"/>
      <c r="ALR564"/>
      <c r="ALS564"/>
      <c r="ALT564"/>
      <c r="ALU564"/>
      <c r="ALV564"/>
      <c r="ALW564"/>
      <c r="ALX564"/>
      <c r="ALY564"/>
      <c r="ALZ564"/>
      <c r="AMA564"/>
      <c r="AMB564"/>
      <c r="AMC564"/>
      <c r="AMD564"/>
      <c r="AME564"/>
      <c r="AMF564"/>
      <c r="AMG564"/>
      <c r="AMH564"/>
      <c r="AMI564"/>
      <c r="AMJ564"/>
    </row>
    <row r="565" spans="2:1024" s="100" customFormat="1">
      <c r="B565" s="116"/>
      <c r="C565" s="38" t="s">
        <v>61</v>
      </c>
      <c r="D565" s="38">
        <v>934</v>
      </c>
      <c r="E565" s="140" t="s">
        <v>56</v>
      </c>
      <c r="F565" s="140" t="s">
        <v>38</v>
      </c>
      <c r="G565" s="79"/>
      <c r="H565" s="80"/>
      <c r="I565" s="137">
        <f t="shared" si="137"/>
        <v>2076100</v>
      </c>
      <c r="J565" s="137">
        <f t="shared" ref="J565:L567" si="151">J566</f>
        <v>1920000</v>
      </c>
      <c r="K565" s="74">
        <f t="shared" si="151"/>
        <v>156100</v>
      </c>
      <c r="L565" s="138">
        <f t="shared" si="151"/>
        <v>0</v>
      </c>
      <c r="M565" s="137">
        <f t="shared" si="138"/>
        <v>2045100</v>
      </c>
      <c r="N565" s="137">
        <f t="shared" ref="N565:P567" si="152">N566</f>
        <v>2045100</v>
      </c>
      <c r="O565" s="74">
        <f t="shared" si="152"/>
        <v>0</v>
      </c>
      <c r="P565" s="139">
        <f t="shared" si="152"/>
        <v>0</v>
      </c>
      <c r="ALP565"/>
      <c r="ALQ565"/>
      <c r="ALR565"/>
      <c r="ALS565"/>
      <c r="ALT565"/>
      <c r="ALU565"/>
      <c r="ALV565"/>
      <c r="ALW565"/>
      <c r="ALX565"/>
      <c r="ALY565"/>
      <c r="ALZ565"/>
      <c r="AMA565"/>
      <c r="AMB565"/>
      <c r="AMC565"/>
      <c r="AMD565"/>
      <c r="AME565"/>
      <c r="AMF565"/>
      <c r="AMG565"/>
      <c r="AMH565"/>
      <c r="AMI565"/>
      <c r="AMJ565"/>
    </row>
    <row r="566" spans="2:1024" s="100" customFormat="1" ht="37.5">
      <c r="B566" s="116"/>
      <c r="C566" s="38" t="s">
        <v>97</v>
      </c>
      <c r="D566" s="38">
        <v>934</v>
      </c>
      <c r="E566" s="140" t="s">
        <v>56</v>
      </c>
      <c r="F566" s="140" t="s">
        <v>38</v>
      </c>
      <c r="G566" s="79">
        <v>5000000000</v>
      </c>
      <c r="H566" s="80"/>
      <c r="I566" s="137">
        <f t="shared" si="137"/>
        <v>2076100</v>
      </c>
      <c r="J566" s="137">
        <f t="shared" si="151"/>
        <v>1920000</v>
      </c>
      <c r="K566" s="74">
        <f t="shared" si="151"/>
        <v>156100</v>
      </c>
      <c r="L566" s="138">
        <f t="shared" si="151"/>
        <v>0</v>
      </c>
      <c r="M566" s="137">
        <f t="shared" si="138"/>
        <v>2045100</v>
      </c>
      <c r="N566" s="137">
        <f t="shared" si="152"/>
        <v>2045100</v>
      </c>
      <c r="O566" s="74">
        <f t="shared" si="152"/>
        <v>0</v>
      </c>
      <c r="P566" s="139">
        <f t="shared" si="152"/>
        <v>0</v>
      </c>
      <c r="ALP566"/>
      <c r="ALQ566"/>
      <c r="ALR566"/>
      <c r="ALS566"/>
      <c r="ALT566"/>
      <c r="ALU566"/>
      <c r="ALV566"/>
      <c r="ALW566"/>
      <c r="ALX566"/>
      <c r="ALY566"/>
      <c r="ALZ566"/>
      <c r="AMA566"/>
      <c r="AMB566"/>
      <c r="AMC566"/>
      <c r="AMD566"/>
      <c r="AME566"/>
      <c r="AMF566"/>
      <c r="AMG566"/>
      <c r="AMH566"/>
      <c r="AMI566"/>
      <c r="AMJ566"/>
    </row>
    <row r="567" spans="2:1024" s="100" customFormat="1" ht="37.5">
      <c r="B567" s="116"/>
      <c r="C567" s="38" t="s">
        <v>105</v>
      </c>
      <c r="D567" s="38">
        <v>934</v>
      </c>
      <c r="E567" s="140" t="s">
        <v>56</v>
      </c>
      <c r="F567" s="140" t="s">
        <v>38</v>
      </c>
      <c r="G567" s="79">
        <v>5020000000</v>
      </c>
      <c r="H567" s="80"/>
      <c r="I567" s="137">
        <f t="shared" si="137"/>
        <v>2076100</v>
      </c>
      <c r="J567" s="137">
        <f t="shared" si="151"/>
        <v>1920000</v>
      </c>
      <c r="K567" s="74">
        <f t="shared" si="151"/>
        <v>156100</v>
      </c>
      <c r="L567" s="138">
        <f t="shared" si="151"/>
        <v>0</v>
      </c>
      <c r="M567" s="137">
        <f t="shared" si="138"/>
        <v>2045100</v>
      </c>
      <c r="N567" s="137">
        <f t="shared" si="152"/>
        <v>2045100</v>
      </c>
      <c r="O567" s="74">
        <f t="shared" si="152"/>
        <v>0</v>
      </c>
      <c r="P567" s="139">
        <f t="shared" si="152"/>
        <v>0</v>
      </c>
      <c r="ALP567"/>
      <c r="ALQ567"/>
      <c r="ALR567"/>
      <c r="ALS567"/>
      <c r="ALT567"/>
      <c r="ALU567"/>
      <c r="ALV567"/>
      <c r="ALW567"/>
      <c r="ALX567"/>
      <c r="ALY567"/>
      <c r="ALZ567"/>
      <c r="AMA567"/>
      <c r="AMB567"/>
      <c r="AMC567"/>
      <c r="AMD567"/>
      <c r="AME567"/>
      <c r="AMF567"/>
      <c r="AMG567"/>
      <c r="AMH567"/>
      <c r="AMI567"/>
      <c r="AMJ567"/>
    </row>
    <row r="568" spans="2:1024" s="100" customFormat="1" ht="31.9" customHeight="1">
      <c r="B568" s="116"/>
      <c r="C568" s="38" t="s">
        <v>346</v>
      </c>
      <c r="D568" s="38">
        <v>934</v>
      </c>
      <c r="E568" s="140" t="s">
        <v>56</v>
      </c>
      <c r="F568" s="140" t="s">
        <v>38</v>
      </c>
      <c r="G568" s="79">
        <v>5020000190</v>
      </c>
      <c r="H568" s="80"/>
      <c r="I568" s="137">
        <f t="shared" si="137"/>
        <v>2076100</v>
      </c>
      <c r="J568" s="137">
        <f>J569+J570</f>
        <v>1920000</v>
      </c>
      <c r="K568" s="74">
        <f>K569+K570</f>
        <v>156100</v>
      </c>
      <c r="L568" s="138">
        <f>L569+L570</f>
        <v>0</v>
      </c>
      <c r="M568" s="137">
        <f t="shared" si="138"/>
        <v>2045100</v>
      </c>
      <c r="N568" s="137">
        <f>N569+N570</f>
        <v>2045100</v>
      </c>
      <c r="O568" s="74">
        <f>O569+O570</f>
        <v>0</v>
      </c>
      <c r="P568" s="139">
        <f>P569+P570</f>
        <v>0</v>
      </c>
      <c r="ALP568"/>
      <c r="ALQ568"/>
      <c r="ALR568"/>
      <c r="ALS568"/>
      <c r="ALT568"/>
      <c r="ALU568"/>
      <c r="ALV568"/>
      <c r="ALW568"/>
      <c r="ALX568"/>
      <c r="ALY568"/>
      <c r="ALZ568"/>
      <c r="AMA568"/>
      <c r="AMB568"/>
      <c r="AMC568"/>
      <c r="AMD568"/>
      <c r="AME568"/>
      <c r="AMF568"/>
      <c r="AMG568"/>
      <c r="AMH568"/>
      <c r="AMI568"/>
      <c r="AMJ568"/>
    </row>
    <row r="569" spans="2:1024" s="100" customFormat="1" ht="75">
      <c r="B569" s="116"/>
      <c r="C569" s="38" t="s">
        <v>100</v>
      </c>
      <c r="D569" s="38">
        <v>934</v>
      </c>
      <c r="E569" s="140" t="s">
        <v>56</v>
      </c>
      <c r="F569" s="140" t="s">
        <v>38</v>
      </c>
      <c r="G569" s="79">
        <v>5020000190</v>
      </c>
      <c r="H569" s="80" t="s">
        <v>101</v>
      </c>
      <c r="I569" s="137">
        <f t="shared" si="137"/>
        <v>2075400</v>
      </c>
      <c r="J569" s="137">
        <v>1919300</v>
      </c>
      <c r="K569" s="74">
        <v>156100</v>
      </c>
      <c r="L569" s="138"/>
      <c r="M569" s="137">
        <f t="shared" si="138"/>
        <v>2044400</v>
      </c>
      <c r="N569" s="137">
        <v>2044400</v>
      </c>
      <c r="O569" s="74"/>
      <c r="P569" s="139"/>
      <c r="ALP569"/>
      <c r="ALQ569"/>
      <c r="ALR569"/>
      <c r="ALS569"/>
      <c r="ALT569"/>
      <c r="ALU569"/>
      <c r="ALV569"/>
      <c r="ALW569"/>
      <c r="ALX569"/>
      <c r="ALY569"/>
      <c r="ALZ569"/>
      <c r="AMA569"/>
      <c r="AMB569"/>
      <c r="AMC569"/>
      <c r="AMD569"/>
      <c r="AME569"/>
      <c r="AMF569"/>
      <c r="AMG569"/>
      <c r="AMH569"/>
      <c r="AMI569"/>
      <c r="AMJ569"/>
    </row>
    <row r="570" spans="2:1024" s="100" customFormat="1">
      <c r="B570" s="116"/>
      <c r="C570" s="38" t="s">
        <v>106</v>
      </c>
      <c r="D570" s="38">
        <v>934</v>
      </c>
      <c r="E570" s="140" t="s">
        <v>56</v>
      </c>
      <c r="F570" s="140" t="s">
        <v>38</v>
      </c>
      <c r="G570" s="79">
        <v>5020000190</v>
      </c>
      <c r="H570" s="80" t="s">
        <v>107</v>
      </c>
      <c r="I570" s="137">
        <f t="shared" si="137"/>
        <v>700</v>
      </c>
      <c r="J570" s="137">
        <v>700</v>
      </c>
      <c r="K570" s="74">
        <v>0</v>
      </c>
      <c r="L570" s="138"/>
      <c r="M570" s="137">
        <f t="shared" si="138"/>
        <v>700</v>
      </c>
      <c r="N570" s="137">
        <v>700</v>
      </c>
      <c r="O570" s="74"/>
      <c r="P570" s="139"/>
      <c r="ALP570"/>
      <c r="ALQ570"/>
      <c r="ALR570"/>
      <c r="ALS570"/>
      <c r="ALT570"/>
      <c r="ALU570"/>
      <c r="ALV570"/>
      <c r="ALW570"/>
      <c r="ALX570"/>
      <c r="ALY570"/>
      <c r="ALZ570"/>
      <c r="AMA570"/>
      <c r="AMB570"/>
      <c r="AMC570"/>
      <c r="AMD570"/>
      <c r="AME570"/>
      <c r="AMF570"/>
      <c r="AMG570"/>
      <c r="AMH570"/>
      <c r="AMI570"/>
      <c r="AMJ570"/>
    </row>
    <row r="571" spans="2:1024" s="115" customFormat="1" ht="75">
      <c r="B571" s="116" t="s">
        <v>224</v>
      </c>
      <c r="C571" s="29" t="s">
        <v>348</v>
      </c>
      <c r="D571" s="29">
        <v>953</v>
      </c>
      <c r="E571" s="144"/>
      <c r="F571" s="144"/>
      <c r="G571" s="85"/>
      <c r="H571" s="86"/>
      <c r="I571" s="131">
        <f t="shared" si="137"/>
        <v>114071300</v>
      </c>
      <c r="J571" s="131">
        <f>J572+J583</f>
        <v>112548700</v>
      </c>
      <c r="K571" s="72">
        <f>K583+K572</f>
        <v>1522600</v>
      </c>
      <c r="L571" s="132">
        <f>L583+L572</f>
        <v>0</v>
      </c>
      <c r="M571" s="131">
        <f t="shared" si="138"/>
        <v>116352800</v>
      </c>
      <c r="N571" s="131">
        <f>N583+N572</f>
        <v>116352800</v>
      </c>
      <c r="O571" s="72">
        <f>O583+O572</f>
        <v>0</v>
      </c>
      <c r="P571" s="133">
        <f>P583+P572</f>
        <v>0</v>
      </c>
      <c r="ALP571" s="41"/>
      <c r="ALQ571" s="41"/>
      <c r="ALR571" s="41"/>
      <c r="ALS571" s="41"/>
      <c r="ALT571" s="41"/>
      <c r="ALU571" s="41"/>
      <c r="ALV571" s="41"/>
      <c r="ALW571" s="41"/>
      <c r="ALX571" s="41"/>
      <c r="ALY571"/>
      <c r="ALZ571"/>
      <c r="AMA571"/>
      <c r="AMB571"/>
      <c r="AMC571"/>
      <c r="AMD571"/>
      <c r="AME571"/>
      <c r="AMF571"/>
      <c r="AMG571"/>
      <c r="AMH571"/>
      <c r="AMI571"/>
      <c r="AMJ571"/>
    </row>
    <row r="572" spans="2:1024" s="100" customFormat="1">
      <c r="B572" s="136"/>
      <c r="C572" s="38" t="s">
        <v>55</v>
      </c>
      <c r="D572" s="140">
        <v>953</v>
      </c>
      <c r="E572" s="140" t="s">
        <v>56</v>
      </c>
      <c r="F572" s="140" t="s">
        <v>82</v>
      </c>
      <c r="G572" s="79"/>
      <c r="H572" s="80"/>
      <c r="I572" s="137">
        <f t="shared" si="137"/>
        <v>275300</v>
      </c>
      <c r="J572" s="137">
        <f>J573</f>
        <v>284300</v>
      </c>
      <c r="K572" s="74">
        <f>K573+K578</f>
        <v>-9000</v>
      </c>
      <c r="L572" s="138">
        <f>L573</f>
        <v>0</v>
      </c>
      <c r="M572" s="137">
        <f t="shared" si="138"/>
        <v>275300</v>
      </c>
      <c r="N572" s="137">
        <f>N573+N578</f>
        <v>275300</v>
      </c>
      <c r="O572" s="74">
        <f t="shared" ref="O572:P576" si="153">O573</f>
        <v>0</v>
      </c>
      <c r="P572" s="139">
        <f t="shared" si="153"/>
        <v>0</v>
      </c>
      <c r="ALP572"/>
      <c r="ALQ572"/>
      <c r="ALR572"/>
      <c r="ALS572"/>
      <c r="ALT572"/>
      <c r="ALU572"/>
      <c r="ALV572"/>
      <c r="ALW572"/>
      <c r="ALX572"/>
      <c r="ALY572"/>
      <c r="ALZ572"/>
      <c r="AMA572"/>
      <c r="AMB572"/>
      <c r="AMC572"/>
      <c r="AMD572"/>
      <c r="AME572"/>
      <c r="AMF572"/>
      <c r="AMG572"/>
      <c r="AMH572"/>
      <c r="AMI572"/>
      <c r="AMJ572"/>
    </row>
    <row r="573" spans="2:1024" s="100" customFormat="1" hidden="1">
      <c r="B573" s="136"/>
      <c r="C573" s="38" t="s">
        <v>60</v>
      </c>
      <c r="D573" s="140">
        <v>953</v>
      </c>
      <c r="E573" s="140" t="s">
        <v>56</v>
      </c>
      <c r="F573" s="140" t="s">
        <v>56</v>
      </c>
      <c r="G573" s="79"/>
      <c r="H573" s="80"/>
      <c r="I573" s="137">
        <f t="shared" si="137"/>
        <v>0</v>
      </c>
      <c r="J573" s="137">
        <f>J574</f>
        <v>284300</v>
      </c>
      <c r="K573" s="74">
        <f>K574</f>
        <v>-284300</v>
      </c>
      <c r="L573" s="138">
        <f>L574</f>
        <v>0</v>
      </c>
      <c r="M573" s="137">
        <f t="shared" si="138"/>
        <v>0</v>
      </c>
      <c r="N573" s="137">
        <f>N574</f>
        <v>0</v>
      </c>
      <c r="O573" s="74">
        <f t="shared" si="153"/>
        <v>0</v>
      </c>
      <c r="P573" s="139">
        <f t="shared" si="153"/>
        <v>0</v>
      </c>
      <c r="ALP573"/>
      <c r="ALQ573"/>
      <c r="ALR573"/>
      <c r="ALS573"/>
      <c r="ALT573"/>
      <c r="ALU573"/>
      <c r="ALV573"/>
      <c r="ALW573"/>
      <c r="ALX573"/>
      <c r="ALY573"/>
      <c r="ALZ573"/>
      <c r="AMA573"/>
      <c r="AMB573"/>
      <c r="AMC573"/>
      <c r="AMD573"/>
      <c r="AME573"/>
      <c r="AMF573"/>
      <c r="AMG573"/>
      <c r="AMH573"/>
      <c r="AMI573"/>
      <c r="AMJ573"/>
    </row>
    <row r="574" spans="2:1024" s="100" customFormat="1" ht="37.5" hidden="1">
      <c r="B574" s="136"/>
      <c r="C574" s="38" t="s">
        <v>144</v>
      </c>
      <c r="D574" s="140">
        <v>953</v>
      </c>
      <c r="E574" s="140" t="s">
        <v>56</v>
      </c>
      <c r="F574" s="140" t="s">
        <v>56</v>
      </c>
      <c r="G574" s="79">
        <v>5400000000</v>
      </c>
      <c r="H574" s="80"/>
      <c r="I574" s="137">
        <f t="shared" si="137"/>
        <v>0</v>
      </c>
      <c r="J574" s="137">
        <f>J575</f>
        <v>284300</v>
      </c>
      <c r="K574" s="74">
        <f>K575</f>
        <v>-284300</v>
      </c>
      <c r="L574" s="138">
        <f>L575</f>
        <v>0</v>
      </c>
      <c r="M574" s="137">
        <f t="shared" si="138"/>
        <v>0</v>
      </c>
      <c r="N574" s="137">
        <f>N575</f>
        <v>0</v>
      </c>
      <c r="O574" s="74">
        <f t="shared" si="153"/>
        <v>0</v>
      </c>
      <c r="P574" s="139">
        <f t="shared" si="153"/>
        <v>0</v>
      </c>
      <c r="ALP574"/>
      <c r="ALQ574"/>
      <c r="ALR574"/>
      <c r="ALS574"/>
      <c r="ALT574"/>
      <c r="ALU574"/>
      <c r="ALV574"/>
      <c r="ALW574"/>
      <c r="ALX574"/>
      <c r="ALY574"/>
      <c r="ALZ574"/>
      <c r="AMA574"/>
      <c r="AMB574"/>
      <c r="AMC574"/>
      <c r="AMD574"/>
      <c r="AME574"/>
      <c r="AMF574"/>
      <c r="AMG574"/>
      <c r="AMH574"/>
      <c r="AMI574"/>
      <c r="AMJ574"/>
    </row>
    <row r="575" spans="2:1024" s="100" customFormat="1" hidden="1">
      <c r="B575" s="136"/>
      <c r="C575" s="38" t="s">
        <v>145</v>
      </c>
      <c r="D575" s="140">
        <v>953</v>
      </c>
      <c r="E575" s="140" t="s">
        <v>56</v>
      </c>
      <c r="F575" s="140" t="s">
        <v>56</v>
      </c>
      <c r="G575" s="79">
        <v>5410000000</v>
      </c>
      <c r="H575" s="80"/>
      <c r="I575" s="137">
        <f t="shared" si="137"/>
        <v>0</v>
      </c>
      <c r="J575" s="137">
        <f>J576</f>
        <v>284300</v>
      </c>
      <c r="K575" s="74">
        <f>K576</f>
        <v>-284300</v>
      </c>
      <c r="L575" s="138">
        <f>L576</f>
        <v>0</v>
      </c>
      <c r="M575" s="137">
        <f t="shared" si="138"/>
        <v>0</v>
      </c>
      <c r="N575" s="137">
        <f>N576</f>
        <v>0</v>
      </c>
      <c r="O575" s="74">
        <f t="shared" si="153"/>
        <v>0</v>
      </c>
      <c r="P575" s="139">
        <f t="shared" si="153"/>
        <v>0</v>
      </c>
      <c r="ALP575"/>
      <c r="ALQ575"/>
      <c r="ALR575"/>
      <c r="ALS575"/>
      <c r="ALT575"/>
      <c r="ALU575"/>
      <c r="ALV575"/>
      <c r="ALW575"/>
      <c r="ALX575"/>
      <c r="ALY575"/>
      <c r="ALZ575"/>
      <c r="AMA575"/>
      <c r="AMB575"/>
      <c r="AMC575"/>
      <c r="AMD575"/>
      <c r="AME575"/>
      <c r="AMF575"/>
      <c r="AMG575"/>
      <c r="AMH575"/>
      <c r="AMI575"/>
      <c r="AMJ575"/>
    </row>
    <row r="576" spans="2:1024" s="100" customFormat="1" ht="131.25" hidden="1">
      <c r="B576" s="136"/>
      <c r="C576" s="38" t="s">
        <v>148</v>
      </c>
      <c r="D576" s="140">
        <v>953</v>
      </c>
      <c r="E576" s="140" t="s">
        <v>56</v>
      </c>
      <c r="F576" s="140" t="s">
        <v>56</v>
      </c>
      <c r="G576" s="79">
        <v>5410069120</v>
      </c>
      <c r="H576" s="80"/>
      <c r="I576" s="137">
        <f t="shared" si="137"/>
        <v>0</v>
      </c>
      <c r="J576" s="137">
        <f>J577</f>
        <v>284300</v>
      </c>
      <c r="K576" s="74">
        <f>K577</f>
        <v>-284300</v>
      </c>
      <c r="L576" s="138">
        <f>L577</f>
        <v>0</v>
      </c>
      <c r="M576" s="137">
        <f t="shared" si="138"/>
        <v>0</v>
      </c>
      <c r="N576" s="137">
        <f>N577</f>
        <v>0</v>
      </c>
      <c r="O576" s="74">
        <f t="shared" si="153"/>
        <v>0</v>
      </c>
      <c r="P576" s="139">
        <f t="shared" si="153"/>
        <v>0</v>
      </c>
      <c r="ALP576"/>
      <c r="ALQ576"/>
      <c r="ALR576"/>
      <c r="ALS576"/>
      <c r="ALT576"/>
      <c r="ALU576"/>
      <c r="ALV576"/>
      <c r="ALW576"/>
      <c r="ALX576"/>
      <c r="ALY576"/>
      <c r="ALZ576"/>
      <c r="AMA576"/>
      <c r="AMB576"/>
      <c r="AMC576"/>
      <c r="AMD576"/>
      <c r="AME576"/>
      <c r="AMF576"/>
      <c r="AMG576"/>
      <c r="AMH576"/>
      <c r="AMI576"/>
      <c r="AMJ576"/>
    </row>
    <row r="577" spans="2:1024" s="100" customFormat="1" ht="37.5" hidden="1">
      <c r="B577" s="136"/>
      <c r="C577" s="38" t="s">
        <v>103</v>
      </c>
      <c r="D577" s="140">
        <v>953</v>
      </c>
      <c r="E577" s="140" t="s">
        <v>56</v>
      </c>
      <c r="F577" s="140" t="s">
        <v>56</v>
      </c>
      <c r="G577" s="79">
        <v>5410069120</v>
      </c>
      <c r="H577" s="80" t="s">
        <v>104</v>
      </c>
      <c r="I577" s="137">
        <f t="shared" si="137"/>
        <v>0</v>
      </c>
      <c r="J577" s="137">
        <v>284300</v>
      </c>
      <c r="K577" s="74">
        <v>-284300</v>
      </c>
      <c r="L577" s="138"/>
      <c r="M577" s="137">
        <f t="shared" si="138"/>
        <v>0</v>
      </c>
      <c r="N577" s="137"/>
      <c r="O577" s="74">
        <f t="shared" ref="O577:O582" si="154">O578</f>
        <v>0</v>
      </c>
      <c r="P577" s="139"/>
      <c r="ALP577"/>
      <c r="ALQ577"/>
      <c r="ALR577"/>
      <c r="ALS577"/>
      <c r="ALT577"/>
      <c r="ALU577"/>
      <c r="ALV577"/>
      <c r="ALW577"/>
      <c r="ALX577"/>
      <c r="ALY577"/>
      <c r="ALZ577"/>
      <c r="AMA577"/>
      <c r="AMB577"/>
      <c r="AMC577"/>
      <c r="AMD577"/>
      <c r="AME577"/>
      <c r="AMF577"/>
      <c r="AMG577"/>
      <c r="AMH577"/>
      <c r="AMI577"/>
      <c r="AMJ577"/>
    </row>
    <row r="578" spans="2:1024" s="100" customFormat="1">
      <c r="B578" s="136"/>
      <c r="C578" s="38" t="s">
        <v>61</v>
      </c>
      <c r="D578" s="140">
        <v>953</v>
      </c>
      <c r="E578" s="140" t="s">
        <v>56</v>
      </c>
      <c r="F578" s="140" t="s">
        <v>38</v>
      </c>
      <c r="G578" s="79"/>
      <c r="H578" s="80"/>
      <c r="I578" s="137">
        <f t="shared" si="137"/>
        <v>275300</v>
      </c>
      <c r="J578" s="137"/>
      <c r="K578" s="74">
        <f t="shared" ref="K578:L581" si="155">K579</f>
        <v>275300</v>
      </c>
      <c r="L578" s="138">
        <f t="shared" si="155"/>
        <v>0</v>
      </c>
      <c r="M578" s="137">
        <f t="shared" si="138"/>
        <v>275300</v>
      </c>
      <c r="N578" s="137">
        <f>N579</f>
        <v>275300</v>
      </c>
      <c r="O578" s="74">
        <f t="shared" si="154"/>
        <v>0</v>
      </c>
      <c r="P578" s="74">
        <f>P579</f>
        <v>0</v>
      </c>
      <c r="ALP578"/>
      <c r="ALQ578"/>
      <c r="ALR578"/>
      <c r="ALS578"/>
      <c r="ALT578"/>
      <c r="ALU578"/>
      <c r="ALV578"/>
      <c r="ALW578"/>
      <c r="ALX578"/>
      <c r="ALY578"/>
      <c r="ALZ578"/>
      <c r="AMA578"/>
      <c r="AMB578"/>
      <c r="AMC578"/>
      <c r="AMD578"/>
      <c r="AME578"/>
      <c r="AMF578"/>
      <c r="AMG578"/>
      <c r="AMH578"/>
      <c r="AMI578"/>
      <c r="AMJ578"/>
    </row>
    <row r="579" spans="2:1024" s="100" customFormat="1" ht="37.5">
      <c r="B579" s="136"/>
      <c r="C579" s="38" t="s">
        <v>144</v>
      </c>
      <c r="D579" s="140">
        <v>953</v>
      </c>
      <c r="E579" s="140" t="s">
        <v>56</v>
      </c>
      <c r="F579" s="140" t="s">
        <v>38</v>
      </c>
      <c r="G579" s="79">
        <v>5400000000</v>
      </c>
      <c r="H579" s="80"/>
      <c r="I579" s="137">
        <f t="shared" si="137"/>
        <v>275300</v>
      </c>
      <c r="J579" s="137"/>
      <c r="K579" s="74">
        <f t="shared" si="155"/>
        <v>275300</v>
      </c>
      <c r="L579" s="138">
        <f t="shared" si="155"/>
        <v>0</v>
      </c>
      <c r="M579" s="137">
        <f t="shared" si="138"/>
        <v>275300</v>
      </c>
      <c r="N579" s="137">
        <f>N580</f>
        <v>275300</v>
      </c>
      <c r="O579" s="74">
        <f t="shared" si="154"/>
        <v>0</v>
      </c>
      <c r="P579" s="74">
        <f>P580</f>
        <v>0</v>
      </c>
      <c r="ALP579"/>
      <c r="ALQ579"/>
      <c r="ALR579"/>
      <c r="ALS579"/>
      <c r="ALT579"/>
      <c r="ALU579"/>
      <c r="ALV579"/>
      <c r="ALW579"/>
      <c r="ALX579"/>
      <c r="ALY579"/>
      <c r="ALZ579"/>
      <c r="AMA579"/>
      <c r="AMB579"/>
      <c r="AMC579"/>
      <c r="AMD579"/>
      <c r="AME579"/>
      <c r="AMF579"/>
      <c r="AMG579"/>
      <c r="AMH579"/>
      <c r="AMI579"/>
      <c r="AMJ579"/>
    </row>
    <row r="580" spans="2:1024" s="100" customFormat="1">
      <c r="B580" s="136"/>
      <c r="C580" s="38" t="s">
        <v>145</v>
      </c>
      <c r="D580" s="140">
        <v>953</v>
      </c>
      <c r="E580" s="140" t="s">
        <v>56</v>
      </c>
      <c r="F580" s="140" t="s">
        <v>38</v>
      </c>
      <c r="G580" s="79">
        <v>5410000000</v>
      </c>
      <c r="H580" s="80"/>
      <c r="I580" s="137">
        <f t="shared" si="137"/>
        <v>275300</v>
      </c>
      <c r="J580" s="137"/>
      <c r="K580" s="74">
        <f t="shared" si="155"/>
        <v>275300</v>
      </c>
      <c r="L580" s="138">
        <f t="shared" si="155"/>
        <v>0</v>
      </c>
      <c r="M580" s="137">
        <f t="shared" si="138"/>
        <v>275300</v>
      </c>
      <c r="N580" s="137">
        <f>N581</f>
        <v>275300</v>
      </c>
      <c r="O580" s="74">
        <f t="shared" si="154"/>
        <v>0</v>
      </c>
      <c r="P580" s="74">
        <f>P581</f>
        <v>0</v>
      </c>
      <c r="ALP580"/>
      <c r="ALQ580"/>
      <c r="ALR580"/>
      <c r="ALS580"/>
      <c r="ALT580"/>
      <c r="ALU580"/>
      <c r="ALV580"/>
      <c r="ALW580"/>
      <c r="ALX580"/>
      <c r="ALY580"/>
      <c r="ALZ580"/>
      <c r="AMA580"/>
      <c r="AMB580"/>
      <c r="AMC580"/>
      <c r="AMD580"/>
      <c r="AME580"/>
      <c r="AMF580"/>
      <c r="AMG580"/>
      <c r="AMH580"/>
      <c r="AMI580"/>
      <c r="AMJ580"/>
    </row>
    <row r="581" spans="2:1024" s="100" customFormat="1" ht="131.25">
      <c r="B581" s="136"/>
      <c r="C581" s="38" t="s">
        <v>148</v>
      </c>
      <c r="D581" s="140">
        <v>953</v>
      </c>
      <c r="E581" s="140" t="s">
        <v>56</v>
      </c>
      <c r="F581" s="140" t="s">
        <v>38</v>
      </c>
      <c r="G581" s="79">
        <v>5410069120</v>
      </c>
      <c r="H581" s="80"/>
      <c r="I581" s="137">
        <f t="shared" si="137"/>
        <v>275300</v>
      </c>
      <c r="J581" s="137"/>
      <c r="K581" s="74">
        <f t="shared" si="155"/>
        <v>275300</v>
      </c>
      <c r="L581" s="138">
        <f t="shared" si="155"/>
        <v>0</v>
      </c>
      <c r="M581" s="137">
        <f t="shared" si="138"/>
        <v>275300</v>
      </c>
      <c r="N581" s="137">
        <f>N582</f>
        <v>275300</v>
      </c>
      <c r="O581" s="74">
        <f t="shared" si="154"/>
        <v>0</v>
      </c>
      <c r="P581" s="74">
        <f>P582</f>
        <v>0</v>
      </c>
      <c r="ALP581"/>
      <c r="ALQ581"/>
      <c r="ALR581"/>
      <c r="ALS581"/>
      <c r="ALT581"/>
      <c r="ALU581"/>
      <c r="ALV581"/>
      <c r="ALW581"/>
      <c r="ALX581"/>
      <c r="ALY581"/>
      <c r="ALZ581"/>
      <c r="AMA581"/>
      <c r="AMB581"/>
      <c r="AMC581"/>
      <c r="AMD581"/>
      <c r="AME581"/>
      <c r="AMF581"/>
      <c r="AMG581"/>
      <c r="AMH581"/>
      <c r="AMI581"/>
      <c r="AMJ581"/>
    </row>
    <row r="582" spans="2:1024" s="100" customFormat="1" ht="37.5">
      <c r="B582" s="136"/>
      <c r="C582" s="38" t="s">
        <v>103</v>
      </c>
      <c r="D582" s="140">
        <v>953</v>
      </c>
      <c r="E582" s="140" t="s">
        <v>56</v>
      </c>
      <c r="F582" s="140" t="s">
        <v>38</v>
      </c>
      <c r="G582" s="79">
        <v>5410069120</v>
      </c>
      <c r="H582" s="80" t="s">
        <v>104</v>
      </c>
      <c r="I582" s="137">
        <f t="shared" si="137"/>
        <v>275300</v>
      </c>
      <c r="J582" s="137"/>
      <c r="K582" s="74">
        <v>275300</v>
      </c>
      <c r="L582" s="138"/>
      <c r="M582" s="137">
        <f t="shared" si="138"/>
        <v>275300</v>
      </c>
      <c r="N582" s="137">
        <v>275300</v>
      </c>
      <c r="O582" s="74">
        <f t="shared" si="154"/>
        <v>0</v>
      </c>
      <c r="P582" s="139"/>
      <c r="ALP582"/>
      <c r="ALQ582"/>
      <c r="ALR582"/>
      <c r="ALS582"/>
      <c r="ALT582"/>
      <c r="ALU582"/>
      <c r="ALV582"/>
      <c r="ALW582"/>
      <c r="ALX582"/>
      <c r="ALY582"/>
      <c r="ALZ582"/>
      <c r="AMA582"/>
      <c r="AMB582"/>
      <c r="AMC582"/>
      <c r="AMD582"/>
      <c r="AME582"/>
      <c r="AMF582"/>
      <c r="AMG582"/>
      <c r="AMH582"/>
      <c r="AMI582"/>
      <c r="AMJ582"/>
    </row>
    <row r="583" spans="2:1024" s="100" customFormat="1">
      <c r="B583" s="136"/>
      <c r="C583" s="38" t="s">
        <v>69</v>
      </c>
      <c r="D583" s="38">
        <v>953</v>
      </c>
      <c r="E583" s="140" t="s">
        <v>40</v>
      </c>
      <c r="F583" s="140" t="s">
        <v>82</v>
      </c>
      <c r="G583" s="79"/>
      <c r="H583" s="80"/>
      <c r="I583" s="137">
        <f t="shared" si="137"/>
        <v>113796000</v>
      </c>
      <c r="J583" s="150">
        <f>J584+J595</f>
        <v>112264400</v>
      </c>
      <c r="K583" s="74">
        <f>K584+K595</f>
        <v>1531600</v>
      </c>
      <c r="L583" s="138">
        <f>L584+L595</f>
        <v>0</v>
      </c>
      <c r="M583" s="137">
        <f t="shared" si="138"/>
        <v>116077500</v>
      </c>
      <c r="N583" s="137">
        <f>N584+N595</f>
        <v>116077500</v>
      </c>
      <c r="O583" s="74">
        <f>O584+O595</f>
        <v>0</v>
      </c>
      <c r="P583" s="139">
        <f>P584+P595</f>
        <v>0</v>
      </c>
      <c r="ALP583"/>
      <c r="ALQ583"/>
      <c r="ALR583"/>
      <c r="ALS583"/>
      <c r="ALT583"/>
      <c r="ALU583"/>
      <c r="ALV583"/>
      <c r="ALW583"/>
      <c r="ALX583"/>
      <c r="ALY583"/>
      <c r="ALZ583"/>
      <c r="AMA583"/>
      <c r="AMB583"/>
      <c r="AMC583"/>
      <c r="AMD583"/>
      <c r="AME583"/>
      <c r="AMF583"/>
      <c r="AMG583"/>
      <c r="AMH583"/>
      <c r="AMI583"/>
      <c r="AMJ583"/>
    </row>
    <row r="584" spans="2:1024" s="100" customFormat="1">
      <c r="B584" s="34"/>
      <c r="C584" s="38" t="s">
        <v>71</v>
      </c>
      <c r="D584" s="140">
        <v>953</v>
      </c>
      <c r="E584" s="134">
        <v>10</v>
      </c>
      <c r="F584" s="140" t="s">
        <v>24</v>
      </c>
      <c r="G584" s="79"/>
      <c r="H584" s="34"/>
      <c r="I584" s="137">
        <f t="shared" ref="I584:I647" si="156">SUM(J584:L584)</f>
        <v>98986600</v>
      </c>
      <c r="J584" s="137">
        <f t="shared" ref="J584:L585" si="157">J585</f>
        <v>97978800</v>
      </c>
      <c r="K584" s="74">
        <f t="shared" si="157"/>
        <v>1007800</v>
      </c>
      <c r="L584" s="138">
        <f t="shared" si="157"/>
        <v>0</v>
      </c>
      <c r="M584" s="137">
        <f t="shared" ref="M584:M647" si="158">SUM(N584:P584)</f>
        <v>101268100</v>
      </c>
      <c r="N584" s="137">
        <f t="shared" ref="N584:P585" si="159">N585</f>
        <v>101268100</v>
      </c>
      <c r="O584" s="74">
        <f t="shared" si="159"/>
        <v>0</v>
      </c>
      <c r="P584" s="139">
        <f t="shared" si="159"/>
        <v>0</v>
      </c>
      <c r="ALP584"/>
      <c r="ALQ584"/>
      <c r="ALR584"/>
      <c r="ALS584"/>
      <c r="ALT584"/>
      <c r="ALU584"/>
      <c r="ALV584"/>
      <c r="ALW584"/>
      <c r="ALX584"/>
      <c r="ALY584"/>
      <c r="ALZ584"/>
      <c r="AMA584"/>
      <c r="AMB584"/>
      <c r="AMC584"/>
      <c r="AMD584"/>
      <c r="AME584"/>
      <c r="AMF584"/>
      <c r="AMG584"/>
      <c r="AMH584"/>
      <c r="AMI584"/>
      <c r="AMJ584"/>
    </row>
    <row r="585" spans="2:1024" s="100" customFormat="1" ht="37.5">
      <c r="B585" s="34"/>
      <c r="C585" s="38" t="s">
        <v>144</v>
      </c>
      <c r="D585" s="140">
        <v>953</v>
      </c>
      <c r="E585" s="134">
        <v>10</v>
      </c>
      <c r="F585" s="140" t="s">
        <v>24</v>
      </c>
      <c r="G585" s="79">
        <v>5400000000</v>
      </c>
      <c r="H585" s="34"/>
      <c r="I585" s="137">
        <f t="shared" si="156"/>
        <v>98986600</v>
      </c>
      <c r="J585" s="137">
        <f t="shared" si="157"/>
        <v>97978800</v>
      </c>
      <c r="K585" s="74">
        <f t="shared" si="157"/>
        <v>1007800</v>
      </c>
      <c r="L585" s="138">
        <f t="shared" si="157"/>
        <v>0</v>
      </c>
      <c r="M585" s="137">
        <f t="shared" si="158"/>
        <v>101268100</v>
      </c>
      <c r="N585" s="137">
        <f t="shared" si="159"/>
        <v>101268100</v>
      </c>
      <c r="O585" s="74">
        <f t="shared" si="159"/>
        <v>0</v>
      </c>
      <c r="P585" s="139">
        <f t="shared" si="159"/>
        <v>0</v>
      </c>
      <c r="ALP585"/>
      <c r="ALQ585"/>
      <c r="ALR585"/>
      <c r="ALS585"/>
      <c r="ALT585"/>
      <c r="ALU585"/>
      <c r="ALV585"/>
      <c r="ALW585"/>
      <c r="ALX585"/>
      <c r="ALY585"/>
      <c r="ALZ585"/>
      <c r="AMA585"/>
      <c r="AMB585"/>
      <c r="AMC585"/>
      <c r="AMD585"/>
      <c r="AME585"/>
      <c r="AMF585"/>
      <c r="AMG585"/>
      <c r="AMH585"/>
      <c r="AMI585"/>
      <c r="AMJ585"/>
    </row>
    <row r="586" spans="2:1024" s="100" customFormat="1">
      <c r="B586" s="116"/>
      <c r="C586" s="38" t="s">
        <v>145</v>
      </c>
      <c r="D586" s="38">
        <v>953</v>
      </c>
      <c r="E586" s="140" t="s">
        <v>40</v>
      </c>
      <c r="F586" s="140" t="s">
        <v>24</v>
      </c>
      <c r="G586" s="79">
        <v>5410000000</v>
      </c>
      <c r="H586" s="84"/>
      <c r="I586" s="137">
        <f t="shared" si="156"/>
        <v>98986600</v>
      </c>
      <c r="J586" s="137">
        <f>J587+J589+J591+J593</f>
        <v>97978800</v>
      </c>
      <c r="K586" s="137">
        <f>K587+K589+K591+K593</f>
        <v>1007800</v>
      </c>
      <c r="L586" s="138">
        <f>L587+L589+L591+L593</f>
        <v>0</v>
      </c>
      <c r="M586" s="137">
        <f t="shared" si="158"/>
        <v>101268100</v>
      </c>
      <c r="N586" s="137">
        <f>N587+N589+N591+N593</f>
        <v>101268100</v>
      </c>
      <c r="O586" s="74">
        <f>O587+O589+O591+O593</f>
        <v>0</v>
      </c>
      <c r="P586" s="139">
        <f>P587+P589+P591+P593</f>
        <v>0</v>
      </c>
      <c r="ALP586"/>
      <c r="ALQ586"/>
      <c r="ALR586"/>
      <c r="ALS586"/>
      <c r="ALT586"/>
      <c r="ALU586"/>
      <c r="ALV586"/>
      <c r="ALW586"/>
      <c r="ALX586"/>
      <c r="ALY586"/>
      <c r="ALZ586"/>
      <c r="AMA586"/>
      <c r="AMB586"/>
      <c r="AMC586"/>
      <c r="AMD586"/>
      <c r="AME586"/>
      <c r="AMF586"/>
      <c r="AMG586"/>
      <c r="AMH586"/>
      <c r="AMI586"/>
      <c r="AMJ586"/>
    </row>
    <row r="587" spans="2:1024" s="100" customFormat="1" ht="112.5">
      <c r="B587" s="116"/>
      <c r="C587" s="38" t="s">
        <v>146</v>
      </c>
      <c r="D587" s="38">
        <v>953</v>
      </c>
      <c r="E587" s="140" t="s">
        <v>40</v>
      </c>
      <c r="F587" s="140" t="s">
        <v>24</v>
      </c>
      <c r="G587" s="79">
        <v>5410069100</v>
      </c>
      <c r="H587" s="84"/>
      <c r="I587" s="137">
        <f t="shared" si="156"/>
        <v>56811400</v>
      </c>
      <c r="J587" s="137">
        <f>J588</f>
        <v>56200400</v>
      </c>
      <c r="K587" s="74">
        <f>K588</f>
        <v>611000</v>
      </c>
      <c r="L587" s="138">
        <f>L588</f>
        <v>0</v>
      </c>
      <c r="M587" s="137">
        <f t="shared" si="158"/>
        <v>59084400</v>
      </c>
      <c r="N587" s="137">
        <f>N588</f>
        <v>59084400</v>
      </c>
      <c r="O587" s="74">
        <f>O588</f>
        <v>0</v>
      </c>
      <c r="P587" s="139">
        <f>P588</f>
        <v>0</v>
      </c>
      <c r="ALP587"/>
      <c r="ALQ587"/>
      <c r="ALR587"/>
      <c r="ALS587"/>
      <c r="ALT587"/>
      <c r="ALU587"/>
      <c r="ALV587"/>
      <c r="ALW587"/>
      <c r="ALX587"/>
      <c r="ALY587"/>
      <c r="ALZ587"/>
      <c r="AMA587"/>
      <c r="AMB587"/>
      <c r="AMC587"/>
      <c r="AMD587"/>
      <c r="AME587"/>
      <c r="AMF587"/>
      <c r="AMG587"/>
      <c r="AMH587"/>
      <c r="AMI587"/>
      <c r="AMJ587"/>
    </row>
    <row r="588" spans="2:1024" s="100" customFormat="1">
      <c r="B588" s="116"/>
      <c r="C588" s="38" t="s">
        <v>142</v>
      </c>
      <c r="D588" s="38">
        <v>953</v>
      </c>
      <c r="E588" s="140" t="s">
        <v>40</v>
      </c>
      <c r="F588" s="140" t="s">
        <v>24</v>
      </c>
      <c r="G588" s="79">
        <v>5410069100</v>
      </c>
      <c r="H588" s="84">
        <v>300</v>
      </c>
      <c r="I588" s="137">
        <f t="shared" si="156"/>
        <v>56811400</v>
      </c>
      <c r="J588" s="137">
        <v>56200400</v>
      </c>
      <c r="K588" s="74">
        <v>611000</v>
      </c>
      <c r="L588" s="138"/>
      <c r="M588" s="137">
        <f t="shared" si="158"/>
        <v>59084400</v>
      </c>
      <c r="N588" s="137">
        <v>59084400</v>
      </c>
      <c r="O588" s="74"/>
      <c r="P588" s="139"/>
      <c r="ALP588"/>
      <c r="ALQ588"/>
      <c r="ALR588"/>
      <c r="ALS588"/>
      <c r="ALT588"/>
      <c r="ALU588"/>
      <c r="ALV588"/>
      <c r="ALW588"/>
      <c r="ALX588"/>
      <c r="ALY588"/>
      <c r="ALZ588"/>
      <c r="AMA588"/>
      <c r="AMB588"/>
      <c r="AMC588"/>
      <c r="AMD588"/>
      <c r="AME588"/>
      <c r="AMF588"/>
      <c r="AMG588"/>
      <c r="AMH588"/>
      <c r="AMI588"/>
      <c r="AMJ588"/>
    </row>
    <row r="589" spans="2:1024" s="100" customFormat="1" ht="75">
      <c r="B589" s="116"/>
      <c r="C589" s="38" t="s">
        <v>147</v>
      </c>
      <c r="D589" s="38">
        <v>953</v>
      </c>
      <c r="E589" s="140" t="s">
        <v>40</v>
      </c>
      <c r="F589" s="140" t="s">
        <v>24</v>
      </c>
      <c r="G589" s="79">
        <v>5410069110</v>
      </c>
      <c r="H589" s="84"/>
      <c r="I589" s="137">
        <f t="shared" si="156"/>
        <v>213200</v>
      </c>
      <c r="J589" s="137">
        <f>J590</f>
        <v>409300</v>
      </c>
      <c r="K589" s="74">
        <f>K590</f>
        <v>-196100</v>
      </c>
      <c r="L589" s="138">
        <f>L590</f>
        <v>0</v>
      </c>
      <c r="M589" s="137">
        <f t="shared" si="158"/>
        <v>221700</v>
      </c>
      <c r="N589" s="137">
        <f>N590</f>
        <v>221700</v>
      </c>
      <c r="O589" s="74">
        <f>O590</f>
        <v>0</v>
      </c>
      <c r="P589" s="139">
        <f>P590</f>
        <v>0</v>
      </c>
      <c r="ALP589"/>
      <c r="ALQ589"/>
      <c r="ALR589"/>
      <c r="ALS589"/>
      <c r="ALT589"/>
      <c r="ALU589"/>
      <c r="ALV589"/>
      <c r="ALW589"/>
      <c r="ALX589"/>
      <c r="ALY589"/>
      <c r="ALZ589"/>
      <c r="AMA589"/>
      <c r="AMB589"/>
      <c r="AMC589"/>
      <c r="AMD589"/>
      <c r="AME589"/>
      <c r="AMF589"/>
      <c r="AMG589"/>
      <c r="AMH589"/>
      <c r="AMI589"/>
      <c r="AMJ589"/>
    </row>
    <row r="590" spans="2:1024" s="100" customFormat="1">
      <c r="B590" s="116"/>
      <c r="C590" s="38" t="s">
        <v>142</v>
      </c>
      <c r="D590" s="38">
        <v>953</v>
      </c>
      <c r="E590" s="140" t="s">
        <v>40</v>
      </c>
      <c r="F590" s="140" t="s">
        <v>24</v>
      </c>
      <c r="G590" s="79">
        <v>5410069110</v>
      </c>
      <c r="H590" s="84">
        <v>300</v>
      </c>
      <c r="I590" s="137">
        <f t="shared" si="156"/>
        <v>213200</v>
      </c>
      <c r="J590" s="137">
        <v>409300</v>
      </c>
      <c r="K590" s="74">
        <v>-196100</v>
      </c>
      <c r="L590" s="138"/>
      <c r="M590" s="137">
        <f t="shared" si="158"/>
        <v>221700</v>
      </c>
      <c r="N590" s="137">
        <v>221700</v>
      </c>
      <c r="O590" s="74"/>
      <c r="P590" s="139"/>
      <c r="ALP590"/>
      <c r="ALQ590"/>
      <c r="ALR590"/>
      <c r="ALS590"/>
      <c r="ALT590"/>
      <c r="ALU590"/>
      <c r="ALV590"/>
      <c r="ALW590"/>
      <c r="ALX590"/>
      <c r="ALY590"/>
      <c r="ALZ590"/>
      <c r="AMA590"/>
      <c r="AMB590"/>
      <c r="AMC590"/>
      <c r="AMD590"/>
      <c r="AME590"/>
      <c r="AMF590"/>
      <c r="AMG590"/>
      <c r="AMH590"/>
      <c r="AMI590"/>
      <c r="AMJ590"/>
    </row>
    <row r="591" spans="2:1024" s="100" customFormat="1" ht="75">
      <c r="B591" s="116"/>
      <c r="C591" s="38" t="s">
        <v>149</v>
      </c>
      <c r="D591" s="38">
        <v>953</v>
      </c>
      <c r="E591" s="140" t="s">
        <v>40</v>
      </c>
      <c r="F591" s="140" t="s">
        <v>24</v>
      </c>
      <c r="G591" s="79">
        <v>5410069130</v>
      </c>
      <c r="H591" s="84"/>
      <c r="I591" s="137">
        <f t="shared" si="156"/>
        <v>41749900</v>
      </c>
      <c r="J591" s="137">
        <f>J592</f>
        <v>40961100</v>
      </c>
      <c r="K591" s="74">
        <f>K592</f>
        <v>788800</v>
      </c>
      <c r="L591" s="138">
        <f>L592</f>
        <v>0</v>
      </c>
      <c r="M591" s="137">
        <f t="shared" si="158"/>
        <v>41749900</v>
      </c>
      <c r="N591" s="137">
        <f>N592</f>
        <v>41749900</v>
      </c>
      <c r="O591" s="74">
        <f>O592</f>
        <v>0</v>
      </c>
      <c r="P591" s="139">
        <f>P592</f>
        <v>0</v>
      </c>
      <c r="ALP591"/>
      <c r="ALQ591"/>
      <c r="ALR591"/>
      <c r="ALS591"/>
      <c r="ALT591"/>
      <c r="ALU591"/>
      <c r="ALV591"/>
      <c r="ALW591"/>
      <c r="ALX591"/>
      <c r="ALY591"/>
      <c r="ALZ591"/>
      <c r="AMA591"/>
      <c r="AMB591"/>
      <c r="AMC591"/>
      <c r="AMD591"/>
      <c r="AME591"/>
      <c r="AMF591"/>
      <c r="AMG591"/>
      <c r="AMH591"/>
      <c r="AMI591"/>
      <c r="AMJ591"/>
    </row>
    <row r="592" spans="2:1024" s="100" customFormat="1">
      <c r="B592" s="116"/>
      <c r="C592" s="38" t="s">
        <v>142</v>
      </c>
      <c r="D592" s="38">
        <v>953</v>
      </c>
      <c r="E592" s="140" t="s">
        <v>40</v>
      </c>
      <c r="F592" s="140" t="s">
        <v>24</v>
      </c>
      <c r="G592" s="79">
        <v>5410069130</v>
      </c>
      <c r="H592" s="84">
        <v>300</v>
      </c>
      <c r="I592" s="137">
        <f t="shared" si="156"/>
        <v>41749900</v>
      </c>
      <c r="J592" s="137">
        <v>40961100</v>
      </c>
      <c r="K592" s="74">
        <v>788800</v>
      </c>
      <c r="L592" s="138"/>
      <c r="M592" s="137">
        <f t="shared" si="158"/>
        <v>41749900</v>
      </c>
      <c r="N592" s="137">
        <v>41749900</v>
      </c>
      <c r="O592" s="74"/>
      <c r="P592" s="139"/>
      <c r="ALP592"/>
      <c r="ALQ592"/>
      <c r="ALR592"/>
      <c r="ALS592"/>
      <c r="ALT592"/>
      <c r="ALU592"/>
      <c r="ALV592"/>
      <c r="ALW592"/>
      <c r="ALX592"/>
      <c r="ALY592"/>
      <c r="ALZ592"/>
      <c r="AMA592"/>
      <c r="AMB592"/>
      <c r="AMC592"/>
      <c r="AMD592"/>
      <c r="AME592"/>
      <c r="AMF592"/>
      <c r="AMG592"/>
      <c r="AMH592"/>
      <c r="AMI592"/>
      <c r="AMJ592"/>
    </row>
    <row r="593" spans="1:1024" s="100" customFormat="1" ht="93.75">
      <c r="B593" s="116"/>
      <c r="C593" s="38" t="s">
        <v>150</v>
      </c>
      <c r="D593" s="38">
        <v>953</v>
      </c>
      <c r="E593" s="140" t="s">
        <v>40</v>
      </c>
      <c r="F593" s="140" t="s">
        <v>24</v>
      </c>
      <c r="G593" s="79">
        <v>5410069140</v>
      </c>
      <c r="H593" s="84"/>
      <c r="I593" s="137">
        <f t="shared" si="156"/>
        <v>212100</v>
      </c>
      <c r="J593" s="137">
        <f>J594</f>
        <v>408000</v>
      </c>
      <c r="K593" s="74">
        <f>K594</f>
        <v>-195900</v>
      </c>
      <c r="L593" s="138">
        <f>L594</f>
        <v>0</v>
      </c>
      <c r="M593" s="137">
        <f t="shared" si="158"/>
        <v>212100</v>
      </c>
      <c r="N593" s="137">
        <f>N594</f>
        <v>212100</v>
      </c>
      <c r="O593" s="74">
        <f>O594</f>
        <v>0</v>
      </c>
      <c r="P593" s="139">
        <f>P594</f>
        <v>0</v>
      </c>
      <c r="ALP593"/>
      <c r="ALQ593"/>
      <c r="ALR593"/>
      <c r="ALS593"/>
      <c r="ALT593"/>
      <c r="ALU593"/>
      <c r="ALV593"/>
      <c r="ALW593"/>
      <c r="ALX593"/>
      <c r="ALY593"/>
      <c r="ALZ593"/>
      <c r="AMA593"/>
      <c r="AMB593"/>
      <c r="AMC593"/>
      <c r="AMD593"/>
      <c r="AME593"/>
      <c r="AMF593"/>
      <c r="AMG593"/>
      <c r="AMH593"/>
      <c r="AMI593"/>
      <c r="AMJ593"/>
    </row>
    <row r="594" spans="1:1024" s="100" customFormat="1">
      <c r="B594" s="116"/>
      <c r="C594" s="38" t="s">
        <v>142</v>
      </c>
      <c r="D594" s="38">
        <v>953</v>
      </c>
      <c r="E594" s="140" t="s">
        <v>40</v>
      </c>
      <c r="F594" s="140" t="s">
        <v>24</v>
      </c>
      <c r="G594" s="79">
        <v>5410069140</v>
      </c>
      <c r="H594" s="84">
        <v>300</v>
      </c>
      <c r="I594" s="137">
        <f t="shared" si="156"/>
        <v>212100</v>
      </c>
      <c r="J594" s="137">
        <v>408000</v>
      </c>
      <c r="K594" s="74">
        <v>-195900</v>
      </c>
      <c r="L594" s="138"/>
      <c r="M594" s="137">
        <f t="shared" si="158"/>
        <v>212100</v>
      </c>
      <c r="N594" s="137">
        <v>212100</v>
      </c>
      <c r="O594" s="74"/>
      <c r="P594" s="139"/>
      <c r="ALP594"/>
      <c r="ALQ594"/>
      <c r="ALR594"/>
      <c r="ALS594"/>
      <c r="ALT594"/>
      <c r="ALU594"/>
      <c r="ALV594"/>
      <c r="ALW594"/>
      <c r="ALX594"/>
      <c r="ALY594"/>
      <c r="ALZ594"/>
      <c r="AMA594"/>
      <c r="AMB594"/>
      <c r="AMC594"/>
      <c r="AMD594"/>
      <c r="AME594"/>
      <c r="AMF594"/>
      <c r="AMG594"/>
      <c r="AMH594"/>
      <c r="AMI594"/>
      <c r="AMJ594"/>
    </row>
    <row r="595" spans="1:1024" s="100" customFormat="1">
      <c r="B595" s="136"/>
      <c r="C595" s="38" t="s">
        <v>72</v>
      </c>
      <c r="D595" s="38">
        <v>953</v>
      </c>
      <c r="E595" s="140" t="s">
        <v>40</v>
      </c>
      <c r="F595" s="140" t="s">
        <v>28</v>
      </c>
      <c r="G595" s="79"/>
      <c r="H595" s="80"/>
      <c r="I595" s="137">
        <f t="shared" si="156"/>
        <v>14809400</v>
      </c>
      <c r="J595" s="137">
        <f t="shared" ref="J595:L596" si="160">J596</f>
        <v>14285600</v>
      </c>
      <c r="K595" s="74">
        <f t="shared" si="160"/>
        <v>523800</v>
      </c>
      <c r="L595" s="138">
        <f t="shared" si="160"/>
        <v>0</v>
      </c>
      <c r="M595" s="137">
        <f t="shared" si="158"/>
        <v>14809400</v>
      </c>
      <c r="N595" s="137">
        <f t="shared" ref="N595:P596" si="161">N596</f>
        <v>14809400</v>
      </c>
      <c r="O595" s="74">
        <f t="shared" si="161"/>
        <v>0</v>
      </c>
      <c r="P595" s="139">
        <f t="shared" si="161"/>
        <v>0</v>
      </c>
      <c r="ALP595"/>
      <c r="ALQ595"/>
      <c r="ALR595"/>
      <c r="ALS595"/>
      <c r="ALT595"/>
      <c r="ALU595"/>
      <c r="ALV595"/>
      <c r="ALW595"/>
      <c r="ALX595"/>
      <c r="ALY595"/>
      <c r="ALZ595"/>
      <c r="AMA595"/>
      <c r="AMB595"/>
      <c r="AMC595"/>
      <c r="AMD595"/>
      <c r="AME595"/>
      <c r="AMF595"/>
      <c r="AMG595"/>
      <c r="AMH595"/>
      <c r="AMI595"/>
      <c r="AMJ595"/>
    </row>
    <row r="596" spans="1:1024" s="100" customFormat="1" ht="37.5">
      <c r="B596" s="116"/>
      <c r="C596" s="38" t="s">
        <v>97</v>
      </c>
      <c r="D596" s="38">
        <v>953</v>
      </c>
      <c r="E596" s="140" t="s">
        <v>40</v>
      </c>
      <c r="F596" s="140" t="s">
        <v>28</v>
      </c>
      <c r="G596" s="79">
        <v>5000000000</v>
      </c>
      <c r="H596" s="84"/>
      <c r="I596" s="137">
        <f t="shared" si="156"/>
        <v>14809400</v>
      </c>
      <c r="J596" s="137">
        <f t="shared" si="160"/>
        <v>14285600</v>
      </c>
      <c r="K596" s="74">
        <f t="shared" si="160"/>
        <v>523800</v>
      </c>
      <c r="L596" s="138">
        <f t="shared" si="160"/>
        <v>0</v>
      </c>
      <c r="M596" s="137">
        <f t="shared" si="158"/>
        <v>14809400</v>
      </c>
      <c r="N596" s="137">
        <f t="shared" si="161"/>
        <v>14809400</v>
      </c>
      <c r="O596" s="74">
        <f t="shared" si="161"/>
        <v>0</v>
      </c>
      <c r="P596" s="139">
        <f t="shared" si="161"/>
        <v>0</v>
      </c>
      <c r="ALP596"/>
      <c r="ALQ596"/>
      <c r="ALR596"/>
      <c r="ALS596"/>
      <c r="ALT596"/>
      <c r="ALU596"/>
      <c r="ALV596"/>
      <c r="ALW596"/>
      <c r="ALX596"/>
      <c r="ALY596"/>
      <c r="ALZ596"/>
      <c r="AMA596"/>
      <c r="AMB596"/>
      <c r="AMC596"/>
      <c r="AMD596"/>
      <c r="AME596"/>
      <c r="AMF596"/>
      <c r="AMG596"/>
      <c r="AMH596"/>
      <c r="AMI596"/>
      <c r="AMJ596"/>
    </row>
    <row r="597" spans="1:1024" s="100" customFormat="1" ht="37.5">
      <c r="B597" s="116"/>
      <c r="C597" s="38" t="s">
        <v>105</v>
      </c>
      <c r="D597" s="38">
        <v>953</v>
      </c>
      <c r="E597" s="140" t="s">
        <v>40</v>
      </c>
      <c r="F597" s="140" t="s">
        <v>28</v>
      </c>
      <c r="G597" s="79">
        <v>5020000000</v>
      </c>
      <c r="H597" s="84"/>
      <c r="I597" s="137">
        <f t="shared" si="156"/>
        <v>14809400</v>
      </c>
      <c r="J597" s="137">
        <f>J598+J604+J600</f>
        <v>14285600</v>
      </c>
      <c r="K597" s="74">
        <f>K598+K604+K600</f>
        <v>523800</v>
      </c>
      <c r="L597" s="138">
        <f>L598+L604+L600</f>
        <v>0</v>
      </c>
      <c r="M597" s="137">
        <f t="shared" si="158"/>
        <v>14809400</v>
      </c>
      <c r="N597" s="137">
        <f>N598+N604+N600</f>
        <v>14809400</v>
      </c>
      <c r="O597" s="74">
        <f>O598+O604+O600</f>
        <v>0</v>
      </c>
      <c r="P597" s="139">
        <f>P598+P604+P600</f>
        <v>0</v>
      </c>
      <c r="ALP597"/>
      <c r="ALQ597"/>
      <c r="ALR597"/>
      <c r="ALS597"/>
      <c r="ALT597"/>
      <c r="ALU597"/>
      <c r="ALV597"/>
      <c r="ALW597"/>
      <c r="ALX597"/>
      <c r="ALY597"/>
      <c r="ALZ597"/>
      <c r="AMA597"/>
      <c r="AMB597"/>
      <c r="AMC597"/>
      <c r="AMD597"/>
      <c r="AME597"/>
      <c r="AMF597"/>
      <c r="AMG597"/>
      <c r="AMH597"/>
      <c r="AMI597"/>
      <c r="AMJ597"/>
    </row>
    <row r="598" spans="1:1024" ht="165.2" customHeight="1">
      <c r="A598" s="100"/>
      <c r="C598" s="38" t="s">
        <v>110</v>
      </c>
      <c r="D598" s="38">
        <v>953</v>
      </c>
      <c r="E598" s="140" t="s">
        <v>40</v>
      </c>
      <c r="F598" s="140" t="s">
        <v>28</v>
      </c>
      <c r="G598" s="79">
        <v>5020069170</v>
      </c>
      <c r="H598" s="34"/>
      <c r="I598" s="137">
        <f t="shared" si="156"/>
        <v>1360400</v>
      </c>
      <c r="J598" s="137">
        <f>J599</f>
        <v>1314600</v>
      </c>
      <c r="K598" s="74">
        <f>K599</f>
        <v>45800</v>
      </c>
      <c r="L598" s="138">
        <f>L599</f>
        <v>0</v>
      </c>
      <c r="M598" s="137">
        <f t="shared" si="158"/>
        <v>1360400</v>
      </c>
      <c r="N598" s="137">
        <f>N599</f>
        <v>1360400</v>
      </c>
      <c r="O598" s="74">
        <f>O599</f>
        <v>0</v>
      </c>
      <c r="P598" s="139">
        <f>P599</f>
        <v>0</v>
      </c>
    </row>
    <row r="599" spans="1:1024" ht="75">
      <c r="A599" s="100"/>
      <c r="C599" s="38" t="s">
        <v>111</v>
      </c>
      <c r="D599" s="38">
        <v>953</v>
      </c>
      <c r="E599" s="140" t="s">
        <v>40</v>
      </c>
      <c r="F599" s="140" t="s">
        <v>28</v>
      </c>
      <c r="G599" s="79">
        <v>5020069170</v>
      </c>
      <c r="H599" s="34">
        <v>100</v>
      </c>
      <c r="I599" s="137">
        <f t="shared" si="156"/>
        <v>1360400</v>
      </c>
      <c r="J599" s="137">
        <v>1314600</v>
      </c>
      <c r="K599" s="74">
        <v>45800</v>
      </c>
      <c r="L599" s="138"/>
      <c r="M599" s="137">
        <f t="shared" si="158"/>
        <v>1360400</v>
      </c>
      <c r="N599" s="137">
        <v>1360400</v>
      </c>
      <c r="O599" s="74"/>
      <c r="P599" s="139"/>
    </row>
    <row r="600" spans="1:1024" ht="72.95" customHeight="1">
      <c r="A600" s="100"/>
      <c r="C600" s="38" t="s">
        <v>112</v>
      </c>
      <c r="D600" s="38">
        <v>953</v>
      </c>
      <c r="E600" s="140" t="s">
        <v>40</v>
      </c>
      <c r="F600" s="140" t="s">
        <v>28</v>
      </c>
      <c r="G600" s="79">
        <v>5020069180</v>
      </c>
      <c r="H600" s="84"/>
      <c r="I600" s="137">
        <f t="shared" si="156"/>
        <v>1015700</v>
      </c>
      <c r="J600" s="151">
        <f>J601+J602+J603</f>
        <v>979900</v>
      </c>
      <c r="K600" s="152">
        <f>K601+K602+K603</f>
        <v>35800</v>
      </c>
      <c r="L600" s="153">
        <f>L601+L602+L603</f>
        <v>0</v>
      </c>
      <c r="M600" s="137">
        <f t="shared" si="158"/>
        <v>1015700</v>
      </c>
      <c r="N600" s="151">
        <f>N601+N602+N603</f>
        <v>1015700</v>
      </c>
      <c r="O600" s="152">
        <f>O601+O602+O603</f>
        <v>0</v>
      </c>
      <c r="P600" s="154">
        <f>P601+P602+P603</f>
        <v>0</v>
      </c>
    </row>
    <row r="601" spans="1:1024" ht="75">
      <c r="A601" s="100"/>
      <c r="C601" s="38" t="s">
        <v>111</v>
      </c>
      <c r="D601" s="38">
        <v>953</v>
      </c>
      <c r="E601" s="140" t="s">
        <v>40</v>
      </c>
      <c r="F601" s="140" t="s">
        <v>28</v>
      </c>
      <c r="G601" s="79">
        <v>5020069180</v>
      </c>
      <c r="H601" s="84">
        <v>100</v>
      </c>
      <c r="I601" s="137">
        <f t="shared" si="156"/>
        <v>1015700</v>
      </c>
      <c r="J601" s="151">
        <v>979900</v>
      </c>
      <c r="K601" s="152">
        <v>35800</v>
      </c>
      <c r="L601" s="153"/>
      <c r="M601" s="137">
        <f t="shared" si="158"/>
        <v>1015700</v>
      </c>
      <c r="N601" s="151">
        <v>1015700</v>
      </c>
      <c r="O601" s="152"/>
      <c r="P601" s="154"/>
    </row>
    <row r="602" spans="1:1024" ht="37.5">
      <c r="A602" s="100"/>
      <c r="C602" s="38" t="s">
        <v>103</v>
      </c>
      <c r="D602" s="38">
        <v>953</v>
      </c>
      <c r="E602" s="140" t="s">
        <v>40</v>
      </c>
      <c r="F602" s="140" t="s">
        <v>28</v>
      </c>
      <c r="G602" s="79">
        <v>5020069180</v>
      </c>
      <c r="H602" s="84">
        <v>200</v>
      </c>
      <c r="I602" s="137">
        <f t="shared" si="156"/>
        <v>0</v>
      </c>
      <c r="J602" s="151"/>
      <c r="K602" s="152"/>
      <c r="L602" s="153"/>
      <c r="M602" s="137">
        <f t="shared" si="158"/>
        <v>0</v>
      </c>
      <c r="N602" s="151"/>
      <c r="O602" s="152"/>
      <c r="P602" s="154"/>
    </row>
    <row r="603" spans="1:1024">
      <c r="A603" s="100"/>
      <c r="C603" s="38" t="s">
        <v>106</v>
      </c>
      <c r="D603" s="38">
        <v>953</v>
      </c>
      <c r="E603" s="140" t="s">
        <v>40</v>
      </c>
      <c r="F603" s="140" t="s">
        <v>28</v>
      </c>
      <c r="G603" s="79">
        <v>5020069180</v>
      </c>
      <c r="H603" s="84">
        <v>800</v>
      </c>
      <c r="I603" s="137">
        <f t="shared" si="156"/>
        <v>0</v>
      </c>
      <c r="J603" s="151"/>
      <c r="K603" s="152"/>
      <c r="L603" s="153"/>
      <c r="M603" s="137">
        <f t="shared" si="158"/>
        <v>0</v>
      </c>
      <c r="N603" s="151"/>
      <c r="O603" s="152"/>
      <c r="P603" s="154"/>
    </row>
    <row r="604" spans="1:1024" ht="56.25">
      <c r="A604" s="100"/>
      <c r="C604" s="38" t="s">
        <v>113</v>
      </c>
      <c r="D604" s="38">
        <v>953</v>
      </c>
      <c r="E604" s="140" t="s">
        <v>40</v>
      </c>
      <c r="F604" s="140" t="s">
        <v>28</v>
      </c>
      <c r="G604" s="79">
        <v>5020069190</v>
      </c>
      <c r="H604" s="84"/>
      <c r="I604" s="137">
        <f t="shared" si="156"/>
        <v>12433300</v>
      </c>
      <c r="J604" s="151">
        <f>J605+J606+J607</f>
        <v>11991100</v>
      </c>
      <c r="K604" s="152">
        <f>K605+K606+K607</f>
        <v>442200</v>
      </c>
      <c r="L604" s="153">
        <f>L605+L606+L607</f>
        <v>0</v>
      </c>
      <c r="M604" s="137">
        <f t="shared" si="158"/>
        <v>12433300</v>
      </c>
      <c r="N604" s="151">
        <f>N605+N606+N607</f>
        <v>12433300</v>
      </c>
      <c r="O604" s="152">
        <f>O605+O606+O607</f>
        <v>0</v>
      </c>
      <c r="P604" s="154">
        <f>P605+P606+P607</f>
        <v>0</v>
      </c>
    </row>
    <row r="605" spans="1:1024" ht="75">
      <c r="A605" s="100"/>
      <c r="C605" s="38" t="s">
        <v>111</v>
      </c>
      <c r="D605" s="38">
        <v>953</v>
      </c>
      <c r="E605" s="140" t="s">
        <v>40</v>
      </c>
      <c r="F605" s="140" t="s">
        <v>28</v>
      </c>
      <c r="G605" s="79">
        <v>5020069190</v>
      </c>
      <c r="H605" s="84">
        <v>100</v>
      </c>
      <c r="I605" s="137">
        <f t="shared" si="156"/>
        <v>11732800</v>
      </c>
      <c r="J605" s="151">
        <v>11290600</v>
      </c>
      <c r="K605" s="152">
        <v>442200</v>
      </c>
      <c r="L605" s="153"/>
      <c r="M605" s="137">
        <f t="shared" si="158"/>
        <v>12433300</v>
      </c>
      <c r="N605" s="151">
        <v>12433300</v>
      </c>
      <c r="O605" s="152"/>
      <c r="P605" s="154"/>
    </row>
    <row r="606" spans="1:1024" ht="37.5">
      <c r="A606" s="100"/>
      <c r="C606" s="38" t="s">
        <v>103</v>
      </c>
      <c r="D606" s="38">
        <v>953</v>
      </c>
      <c r="E606" s="140" t="s">
        <v>40</v>
      </c>
      <c r="F606" s="140" t="s">
        <v>28</v>
      </c>
      <c r="G606" s="79">
        <v>5020069190</v>
      </c>
      <c r="H606" s="84">
        <v>200</v>
      </c>
      <c r="I606" s="137">
        <f t="shared" si="156"/>
        <v>700000</v>
      </c>
      <c r="J606" s="151">
        <v>700000</v>
      </c>
      <c r="K606" s="152">
        <v>0</v>
      </c>
      <c r="L606" s="153"/>
      <c r="M606" s="137">
        <f t="shared" si="158"/>
        <v>0</v>
      </c>
      <c r="N606" s="151"/>
      <c r="O606" s="152"/>
      <c r="P606" s="154"/>
    </row>
    <row r="607" spans="1:1024">
      <c r="A607" s="100"/>
      <c r="C607" s="38" t="s">
        <v>106</v>
      </c>
      <c r="D607" s="38">
        <v>953</v>
      </c>
      <c r="E607" s="140" t="s">
        <v>40</v>
      </c>
      <c r="F607" s="140" t="s">
        <v>28</v>
      </c>
      <c r="G607" s="79">
        <v>5020069190</v>
      </c>
      <c r="H607" s="84">
        <v>800</v>
      </c>
      <c r="I607" s="137">
        <f t="shared" si="156"/>
        <v>500</v>
      </c>
      <c r="J607" s="151">
        <v>500</v>
      </c>
      <c r="K607" s="152">
        <v>0</v>
      </c>
      <c r="L607" s="153"/>
      <c r="M607" s="137">
        <f t="shared" si="158"/>
        <v>0</v>
      </c>
      <c r="N607" s="151"/>
      <c r="O607" s="152"/>
      <c r="P607" s="154"/>
    </row>
    <row r="608" spans="1:1024">
      <c r="A608" s="100"/>
      <c r="D608" s="17"/>
      <c r="E608" s="36"/>
      <c r="F608" s="36"/>
      <c r="G608" s="118"/>
      <c r="H608" s="119"/>
      <c r="I608" s="155"/>
      <c r="M608" s="156"/>
      <c r="N608" s="157"/>
      <c r="O608" s="157"/>
      <c r="P608" s="158"/>
    </row>
    <row r="609" spans="3:9">
      <c r="C609" s="15" t="s">
        <v>85</v>
      </c>
      <c r="D609" s="35"/>
      <c r="E609"/>
      <c r="F609"/>
      <c r="G609"/>
      <c r="H609"/>
      <c r="I609" s="19"/>
    </row>
    <row r="610" spans="3:9" ht="17.649999999999999" customHeight="1">
      <c r="C610" s="7" t="s">
        <v>86</v>
      </c>
      <c r="D610" s="7"/>
      <c r="E610"/>
      <c r="F610"/>
      <c r="G610"/>
      <c r="H610"/>
      <c r="I610" s="19"/>
    </row>
    <row r="611" spans="3:9" ht="17.649999999999999" customHeight="1">
      <c r="C611" s="7" t="s">
        <v>87</v>
      </c>
      <c r="D611" s="7"/>
      <c r="E611"/>
      <c r="F611"/>
      <c r="G611" s="48"/>
      <c r="H611" s="19"/>
      <c r="I611" s="19"/>
    </row>
    <row r="612" spans="3:9">
      <c r="C612" s="38" t="s">
        <v>88</v>
      </c>
      <c r="G612" s="48" t="s">
        <v>89</v>
      </c>
    </row>
  </sheetData>
  <mergeCells count="15">
    <mergeCell ref="N5:N7"/>
    <mergeCell ref="O5:O7"/>
    <mergeCell ref="P5:P7"/>
    <mergeCell ref="C610:D610"/>
    <mergeCell ref="C611:D611"/>
    <mergeCell ref="H2:M2"/>
    <mergeCell ref="C3:M3"/>
    <mergeCell ref="B5:B6"/>
    <mergeCell ref="C5:C6"/>
    <mergeCell ref="D5:H5"/>
    <mergeCell ref="I5:I6"/>
    <mergeCell ref="J5:J7"/>
    <mergeCell ref="K5:K7"/>
    <mergeCell ref="L5:L7"/>
    <mergeCell ref="M5:M6"/>
  </mergeCells>
  <pageMargins left="0.196527777777778" right="0.196527777777778" top="0.78749999999999998" bottom="0.196527777777778" header="0.51180555555555496" footer="0.51180555555555496"/>
  <pageSetup paperSize="9" scale="80"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1408</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19</vt:i4>
      </vt:variant>
    </vt:vector>
  </HeadingPairs>
  <TitlesOfParts>
    <vt:vector size="22" baseType="lpstr">
      <vt:lpstr>приложение 7</vt:lpstr>
      <vt:lpstr>приложение 9</vt:lpstr>
      <vt:lpstr>приложение 11</vt:lpstr>
      <vt:lpstr>'приложение 11'!_ФильтрБазыДанных</vt:lpstr>
      <vt:lpstr>'приложение 9'!Excel_BuiltIn__FilterDatabase</vt:lpstr>
      <vt:lpstr>'приложение 11'!Excel_BuiltIn_Print_Area</vt:lpstr>
      <vt:lpstr>'приложение 7'!Excel_BuiltIn_Print_Area</vt:lpstr>
      <vt:lpstr>'приложение 9'!Excel_BuiltIn_Print_Area</vt:lpstr>
      <vt:lpstr>'приложение 9'!Print_Area_0</vt:lpstr>
      <vt:lpstr>'приложение 11'!Print_Area_0_0</vt:lpstr>
      <vt:lpstr>'приложение 7'!Print_Area_0_0</vt:lpstr>
      <vt:lpstr>'приложение 11'!Print_Area_0_0_0</vt:lpstr>
      <vt:lpstr>'приложение 11'!Print_Area_0_0_0_0</vt:lpstr>
      <vt:lpstr>'приложение 11'!Print_Area_0_0_0_0_0</vt:lpstr>
      <vt:lpstr>'приложение 11'!Print_Area_0_0_0_0_0_0</vt:lpstr>
      <vt:lpstr>'приложение 11'!Print_Area_0_0_0_0_0_0_0</vt:lpstr>
      <vt:lpstr>'приложение 11'!Print_Area_0_0_0_0_0_0_0_0</vt:lpstr>
      <vt:lpstr>'приложение 11'!Print_Area_0_0_0_0_0_0_0_0_0</vt:lpstr>
      <vt:lpstr>'приложение 11'!Z_EF5A4981_C8E4_11D8_A2FC_006098EF8BA8__wvu_PrintArea</vt:lpstr>
      <vt:lpstr>'приложение 11'!Область_печати</vt:lpstr>
      <vt:lpstr>'приложение 7'!Область_печати</vt:lpstr>
      <vt:lpstr>'приложение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524</cp:revision>
  <cp:lastPrinted>2025-11-13T09:39:37Z</cp:lastPrinted>
  <dcterms:modified xsi:type="dcterms:W3CDTF">2025-12-22T11:20:20Z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false</vt:bool>
  </property>
</Properties>
</file>