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Desktop\43 сессия 28.01.2025\Решение № 248 корректировка бюджета\"/>
    </mc:Choice>
  </mc:AlternateContent>
  <xr:revisionPtr revIDLastSave="0" documentId="13_ncr:1_{E38792DE-A717-461D-9C89-8186DFC4CF83}"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7" sheetId="1" r:id="rId1"/>
    <sheet name="приложение 9" sheetId="2" r:id="rId2"/>
    <sheet name="приложение 11" sheetId="3" r:id="rId3"/>
  </sheets>
  <definedNames>
    <definedName name="_xlnm._FilterDatabase" localSheetId="2">'приложение 11'!$G:$G</definedName>
    <definedName name="Excel_BuiltIn__FilterDatabase" localSheetId="1">'приложение 9'!$C$2:$C$341</definedName>
    <definedName name="Excel_BuiltIn_Print_Area" localSheetId="2">'приложение 11'!$B$1:$N$623</definedName>
    <definedName name="Excel_BuiltIn_Print_Area" localSheetId="0">'приложение 7'!$A$1:$H$59</definedName>
    <definedName name="Excel_BuiltIn_Print_Area" localSheetId="1">'приложение 9'!$A$2:$F$346</definedName>
    <definedName name="Print_Area_0" localSheetId="1">'приложение 9'!$A$2:$F$348</definedName>
    <definedName name="Print_Area_0_0" localSheetId="2">'приложение 11'!$A$1:$Y$627</definedName>
    <definedName name="Print_Area_0_0" localSheetId="0">'приложение 7'!$A$1:$H$54</definedName>
    <definedName name="Print_Area_0_0_0" localSheetId="2">'приложение 11'!$A$1:$Q$627</definedName>
    <definedName name="Print_Area_0_0_0_0" localSheetId="2">'приложение 11'!$B$1:$P$626</definedName>
    <definedName name="Print_Area_0_0_0_0_0" localSheetId="2">'приложение 11'!$A$1:$Q$626</definedName>
    <definedName name="Print_Area_0_0_0_0_0_0" localSheetId="2">'приложение 11'!$A$1:$T$626</definedName>
    <definedName name="Print_Area_0_0_0_0_0_0_0" localSheetId="2">'приложение 11'!$B$1:$O$626</definedName>
    <definedName name="Print_Area_0_0_0_0_0_0_0_0" localSheetId="2">'приложение 11'!$A$1:$P$626</definedName>
    <definedName name="Print_Area_0_0_0_0_0_0_0_0_0" localSheetId="2">'приложение 11'!$A$1:$P$626</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11'!$A$3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11'!$B$1:$P$627</definedName>
    <definedName name="_xlnm.Print_Area" localSheetId="0">'приложение 7'!$A$1:$H$56</definedName>
    <definedName name="_xlnm.Print_Area" localSheetId="1">'приложение 9'!$A$2:$F$350</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O622" i="3" l="1"/>
  <c r="I622" i="3"/>
  <c r="O621" i="3"/>
  <c r="I621" i="3"/>
  <c r="O620" i="3"/>
  <c r="I620" i="3"/>
  <c r="T619" i="3"/>
  <c r="S619" i="3"/>
  <c r="R619" i="3"/>
  <c r="Q619" i="3"/>
  <c r="P619" i="3"/>
  <c r="O619" i="3"/>
  <c r="N619" i="3"/>
  <c r="M619" i="3"/>
  <c r="L619" i="3"/>
  <c r="K619" i="3"/>
  <c r="J619" i="3"/>
  <c r="O618" i="3"/>
  <c r="I618" i="3"/>
  <c r="O617" i="3"/>
  <c r="I617" i="3"/>
  <c r="O616" i="3"/>
  <c r="I616" i="3"/>
  <c r="T615" i="3"/>
  <c r="S615" i="3"/>
  <c r="R615" i="3"/>
  <c r="Q615" i="3"/>
  <c r="Q612" i="3" s="1"/>
  <c r="Q611" i="3" s="1"/>
  <c r="Q610" i="3" s="1"/>
  <c r="P615" i="3"/>
  <c r="O615" i="3" s="1"/>
  <c r="N615" i="3"/>
  <c r="I615" i="3" s="1"/>
  <c r="M615" i="3"/>
  <c r="M612" i="3" s="1"/>
  <c r="M611" i="3" s="1"/>
  <c r="M610" i="3" s="1"/>
  <c r="L615" i="3"/>
  <c r="K615" i="3"/>
  <c r="J615" i="3"/>
  <c r="O614" i="3"/>
  <c r="I614" i="3"/>
  <c r="T613" i="3"/>
  <c r="T612" i="3" s="1"/>
  <c r="S613" i="3"/>
  <c r="R613" i="3"/>
  <c r="Q613" i="3"/>
  <c r="P613" i="3"/>
  <c r="N613" i="3"/>
  <c r="N612" i="3" s="1"/>
  <c r="M613" i="3"/>
  <c r="L613" i="3"/>
  <c r="L612" i="3" s="1"/>
  <c r="K613" i="3"/>
  <c r="J613" i="3"/>
  <c r="I613" i="3" s="1"/>
  <c r="S612" i="3"/>
  <c r="S611" i="3" s="1"/>
  <c r="S610" i="3" s="1"/>
  <c r="R612" i="3"/>
  <c r="R611" i="3" s="1"/>
  <c r="P612" i="3"/>
  <c r="K612" i="3"/>
  <c r="K611" i="3" s="1"/>
  <c r="K610" i="3" s="1"/>
  <c r="J612" i="3"/>
  <c r="T611" i="3"/>
  <c r="T610" i="3" s="1"/>
  <c r="N611" i="3"/>
  <c r="N610" i="3" s="1"/>
  <c r="L611" i="3"/>
  <c r="L610" i="3" s="1"/>
  <c r="R610" i="3"/>
  <c r="O609" i="3"/>
  <c r="I609" i="3"/>
  <c r="T608" i="3"/>
  <c r="S608" i="3"/>
  <c r="R608" i="3"/>
  <c r="Q608" i="3"/>
  <c r="P608" i="3"/>
  <c r="N608" i="3"/>
  <c r="I608" i="3" s="1"/>
  <c r="M608" i="3"/>
  <c r="L608" i="3"/>
  <c r="K608" i="3"/>
  <c r="J608" i="3"/>
  <c r="O607" i="3"/>
  <c r="I607" i="3"/>
  <c r="T606" i="3"/>
  <c r="O606" i="3" s="1"/>
  <c r="S606" i="3"/>
  <c r="R606" i="3"/>
  <c r="Q606" i="3"/>
  <c r="P606" i="3"/>
  <c r="N606" i="3"/>
  <c r="N601" i="3" s="1"/>
  <c r="N600" i="3" s="1"/>
  <c r="N599" i="3" s="1"/>
  <c r="M606" i="3"/>
  <c r="L606" i="3"/>
  <c r="K606" i="3"/>
  <c r="J606" i="3"/>
  <c r="I606" i="3" s="1"/>
  <c r="O605" i="3"/>
  <c r="I605" i="3"/>
  <c r="T604" i="3"/>
  <c r="S604" i="3"/>
  <c r="R604" i="3"/>
  <c r="Q604" i="3"/>
  <c r="Q601" i="3" s="1"/>
  <c r="Q600" i="3" s="1"/>
  <c r="Q599" i="3" s="1"/>
  <c r="Q598" i="3" s="1"/>
  <c r="Q597" i="3" s="1"/>
  <c r="P604" i="3"/>
  <c r="O604" i="3" s="1"/>
  <c r="N604" i="3"/>
  <c r="M604" i="3"/>
  <c r="M601" i="3" s="1"/>
  <c r="M600" i="3" s="1"/>
  <c r="M599" i="3" s="1"/>
  <c r="M598" i="3" s="1"/>
  <c r="L604" i="3"/>
  <c r="K604" i="3"/>
  <c r="J604" i="3"/>
  <c r="O603" i="3"/>
  <c r="I603" i="3"/>
  <c r="T602" i="3"/>
  <c r="S602" i="3"/>
  <c r="S601" i="3" s="1"/>
  <c r="S600" i="3" s="1"/>
  <c r="S599" i="3" s="1"/>
  <c r="S598" i="3" s="1"/>
  <c r="S586" i="3" s="1"/>
  <c r="R602" i="3"/>
  <c r="R601" i="3" s="1"/>
  <c r="R600" i="3" s="1"/>
  <c r="R599" i="3" s="1"/>
  <c r="R598" i="3" s="1"/>
  <c r="R586" i="3" s="1"/>
  <c r="Q602" i="3"/>
  <c r="P602" i="3"/>
  <c r="N602" i="3"/>
  <c r="M602" i="3"/>
  <c r="L602" i="3"/>
  <c r="K602" i="3"/>
  <c r="K601" i="3" s="1"/>
  <c r="J602" i="3"/>
  <c r="T601" i="3"/>
  <c r="T600" i="3" s="1"/>
  <c r="T599" i="3" s="1"/>
  <c r="T598" i="3" s="1"/>
  <c r="T586" i="3" s="1"/>
  <c r="L601" i="3"/>
  <c r="L600" i="3" s="1"/>
  <c r="L599" i="3" s="1"/>
  <c r="L598" i="3" s="1"/>
  <c r="K600" i="3"/>
  <c r="K599" i="3" s="1"/>
  <c r="K598" i="3"/>
  <c r="K586" i="3" s="1"/>
  <c r="I597" i="3"/>
  <c r="T596" i="3"/>
  <c r="S596" i="3"/>
  <c r="S595" i="3" s="1"/>
  <c r="S594" i="3" s="1"/>
  <c r="R596" i="3"/>
  <c r="P596" i="3"/>
  <c r="N596" i="3"/>
  <c r="N595" i="3" s="1"/>
  <c r="N594" i="3" s="1"/>
  <c r="N593" i="3" s="1"/>
  <c r="M596" i="3"/>
  <c r="L596" i="3"/>
  <c r="K596" i="3"/>
  <c r="K595" i="3" s="1"/>
  <c r="K594" i="3" s="1"/>
  <c r="I596" i="3"/>
  <c r="T595" i="3"/>
  <c r="T594" i="3" s="1"/>
  <c r="T593" i="3" s="1"/>
  <c r="R595" i="3"/>
  <c r="R594" i="3" s="1"/>
  <c r="R593" i="3" s="1"/>
  <c r="P595" i="3"/>
  <c r="M595" i="3"/>
  <c r="L595" i="3"/>
  <c r="L594" i="3" s="1"/>
  <c r="L593" i="3" s="1"/>
  <c r="P594" i="3"/>
  <c r="P593" i="3" s="1"/>
  <c r="M594" i="3"/>
  <c r="M593" i="3" s="1"/>
  <c r="S593" i="3"/>
  <c r="K593" i="3"/>
  <c r="K587" i="3" s="1"/>
  <c r="I592" i="3"/>
  <c r="T591" i="3"/>
  <c r="S591" i="3"/>
  <c r="R591" i="3"/>
  <c r="P591" i="3"/>
  <c r="N591" i="3"/>
  <c r="N590" i="3" s="1"/>
  <c r="M591" i="3"/>
  <c r="I591" i="3" s="1"/>
  <c r="L591" i="3"/>
  <c r="K591" i="3"/>
  <c r="J591" i="3"/>
  <c r="T590" i="3"/>
  <c r="T589" i="3" s="1"/>
  <c r="S590" i="3"/>
  <c r="R590" i="3"/>
  <c r="R589" i="3" s="1"/>
  <c r="L590" i="3"/>
  <c r="K590" i="3"/>
  <c r="J590" i="3"/>
  <c r="J589" i="3" s="1"/>
  <c r="S589" i="3"/>
  <c r="N589" i="3"/>
  <c r="N588" i="3" s="1"/>
  <c r="K589" i="3"/>
  <c r="T588" i="3"/>
  <c r="T587" i="3" s="1"/>
  <c r="S588" i="3"/>
  <c r="R588" i="3"/>
  <c r="R587" i="3" s="1"/>
  <c r="K588" i="3"/>
  <c r="J588" i="3"/>
  <c r="J587" i="3" s="1"/>
  <c r="S587" i="3"/>
  <c r="N587" i="3"/>
  <c r="O585" i="3"/>
  <c r="I585" i="3"/>
  <c r="O584" i="3"/>
  <c r="I584" i="3"/>
  <c r="T583" i="3"/>
  <c r="T582" i="3" s="1"/>
  <c r="S583" i="3"/>
  <c r="R583" i="3"/>
  <c r="R582" i="3" s="1"/>
  <c r="Q583" i="3"/>
  <c r="P583" i="3"/>
  <c r="O583" i="3" s="1"/>
  <c r="N583" i="3"/>
  <c r="M583" i="3"/>
  <c r="L583" i="3"/>
  <c r="L582" i="3" s="1"/>
  <c r="K583" i="3"/>
  <c r="J583" i="3"/>
  <c r="J582" i="3" s="1"/>
  <c r="S582" i="3"/>
  <c r="Q582" i="3"/>
  <c r="Q581" i="3" s="1"/>
  <c r="P582" i="3"/>
  <c r="N582" i="3"/>
  <c r="N581" i="3" s="1"/>
  <c r="M582" i="3"/>
  <c r="M581" i="3" s="1"/>
  <c r="M580" i="3" s="1"/>
  <c r="I580" i="3" s="1"/>
  <c r="K582" i="3"/>
  <c r="I582" i="3"/>
  <c r="T581" i="3"/>
  <c r="T580" i="3" s="1"/>
  <c r="S581" i="3"/>
  <c r="R581" i="3"/>
  <c r="R580" i="3" s="1"/>
  <c r="L581" i="3"/>
  <c r="L580" i="3" s="1"/>
  <c r="K581" i="3"/>
  <c r="J581" i="3"/>
  <c r="J580" i="3" s="1"/>
  <c r="S580" i="3"/>
  <c r="Q580" i="3"/>
  <c r="N580" i="3"/>
  <c r="K580" i="3"/>
  <c r="O579" i="3"/>
  <c r="I579" i="3"/>
  <c r="T578" i="3"/>
  <c r="S578" i="3"/>
  <c r="R578" i="3"/>
  <c r="Q578" i="3"/>
  <c r="P578" i="3"/>
  <c r="N578" i="3"/>
  <c r="N577" i="3" s="1"/>
  <c r="M578" i="3"/>
  <c r="M577" i="3" s="1"/>
  <c r="M576" i="3" s="1"/>
  <c r="L578" i="3"/>
  <c r="L577" i="3" s="1"/>
  <c r="L576" i="3" s="1"/>
  <c r="K578" i="3"/>
  <c r="J578" i="3"/>
  <c r="S577" i="3"/>
  <c r="R577" i="3"/>
  <c r="R576" i="3" s="1"/>
  <c r="Q577" i="3"/>
  <c r="Q576" i="3" s="1"/>
  <c r="P577" i="3"/>
  <c r="P576" i="3" s="1"/>
  <c r="K577" i="3"/>
  <c r="J577" i="3"/>
  <c r="S576" i="3"/>
  <c r="N576" i="3"/>
  <c r="K576" i="3"/>
  <c r="O575" i="3"/>
  <c r="I575" i="3"/>
  <c r="T574" i="3"/>
  <c r="T573" i="3" s="1"/>
  <c r="S574" i="3"/>
  <c r="S573" i="3" s="1"/>
  <c r="S572" i="3" s="1"/>
  <c r="R574" i="3"/>
  <c r="R573" i="3" s="1"/>
  <c r="Q574" i="3"/>
  <c r="P574" i="3"/>
  <c r="N574" i="3"/>
  <c r="M574" i="3"/>
  <c r="L574" i="3"/>
  <c r="L573" i="3" s="1"/>
  <c r="K574" i="3"/>
  <c r="K573" i="3" s="1"/>
  <c r="K572" i="3" s="1"/>
  <c r="J574" i="3"/>
  <c r="J573" i="3" s="1"/>
  <c r="Q573" i="3"/>
  <c r="Q572" i="3" s="1"/>
  <c r="P573" i="3"/>
  <c r="N573" i="3"/>
  <c r="N572" i="3" s="1"/>
  <c r="M573" i="3"/>
  <c r="M572" i="3" s="1"/>
  <c r="T572" i="3"/>
  <c r="R572" i="3"/>
  <c r="L572" i="3"/>
  <c r="J572" i="3"/>
  <c r="I572" i="3" s="1"/>
  <c r="O571" i="3"/>
  <c r="I571" i="3"/>
  <c r="T570" i="3"/>
  <c r="S570" i="3"/>
  <c r="R570" i="3"/>
  <c r="R569" i="3" s="1"/>
  <c r="R568" i="3" s="1"/>
  <c r="Q570" i="3"/>
  <c r="Q569" i="3" s="1"/>
  <c r="Q568" i="3" s="1"/>
  <c r="P570" i="3"/>
  <c r="N570" i="3"/>
  <c r="M570" i="3"/>
  <c r="L570" i="3"/>
  <c r="K570" i="3"/>
  <c r="J570" i="3"/>
  <c r="T569" i="3"/>
  <c r="T568" i="3" s="1"/>
  <c r="S569" i="3"/>
  <c r="S568" i="3" s="1"/>
  <c r="N569" i="3"/>
  <c r="N568" i="3" s="1"/>
  <c r="M569" i="3"/>
  <c r="M568" i="3" s="1"/>
  <c r="L569" i="3"/>
  <c r="L568" i="3" s="1"/>
  <c r="K569" i="3"/>
  <c r="K568" i="3"/>
  <c r="O567" i="3"/>
  <c r="I567" i="3"/>
  <c r="O566" i="3"/>
  <c r="I566" i="3"/>
  <c r="O565" i="3"/>
  <c r="I565" i="3"/>
  <c r="T564" i="3"/>
  <c r="T563" i="3" s="1"/>
  <c r="S564" i="3"/>
  <c r="S563" i="3" s="1"/>
  <c r="S562" i="3" s="1"/>
  <c r="R564" i="3"/>
  <c r="R563" i="3" s="1"/>
  <c r="R562" i="3" s="1"/>
  <c r="Q564" i="3"/>
  <c r="P564" i="3"/>
  <c r="O564" i="3" s="1"/>
  <c r="N564" i="3"/>
  <c r="M564" i="3"/>
  <c r="L564" i="3"/>
  <c r="K564" i="3"/>
  <c r="K563" i="3" s="1"/>
  <c r="K562" i="3" s="1"/>
  <c r="J564" i="3"/>
  <c r="J563" i="3" s="1"/>
  <c r="Q563" i="3"/>
  <c r="P563" i="3"/>
  <c r="N563" i="3"/>
  <c r="N562" i="3" s="1"/>
  <c r="M563" i="3"/>
  <c r="M562" i="3" s="1"/>
  <c r="T562" i="3"/>
  <c r="Q562" i="3"/>
  <c r="J562" i="3"/>
  <c r="O561" i="3"/>
  <c r="I561" i="3"/>
  <c r="O560" i="3"/>
  <c r="I560" i="3"/>
  <c r="O559" i="3"/>
  <c r="I559" i="3"/>
  <c r="T558" i="3"/>
  <c r="T557" i="3" s="1"/>
  <c r="S558" i="3"/>
  <c r="R558" i="3"/>
  <c r="Q558" i="3"/>
  <c r="P558" i="3"/>
  <c r="N558" i="3"/>
  <c r="N557" i="3" s="1"/>
  <c r="M558" i="3"/>
  <c r="M557" i="3" s="1"/>
  <c r="L558" i="3"/>
  <c r="L557" i="3" s="1"/>
  <c r="K558" i="3"/>
  <c r="K557" i="3" s="1"/>
  <c r="J558" i="3"/>
  <c r="R557" i="3"/>
  <c r="Q557" i="3"/>
  <c r="P557" i="3"/>
  <c r="J557" i="3"/>
  <c r="O556" i="3"/>
  <c r="I556" i="3"/>
  <c r="O555" i="3"/>
  <c r="I555" i="3"/>
  <c r="O554" i="3"/>
  <c r="I554" i="3"/>
  <c r="T553" i="3"/>
  <c r="T552" i="3" s="1"/>
  <c r="S553" i="3"/>
  <c r="S552" i="3" s="1"/>
  <c r="R553" i="3"/>
  <c r="R552" i="3" s="1"/>
  <c r="Q553" i="3"/>
  <c r="P553" i="3"/>
  <c r="N553" i="3"/>
  <c r="M553" i="3"/>
  <c r="L553" i="3"/>
  <c r="L552" i="3" s="1"/>
  <c r="L551" i="3" s="1"/>
  <c r="K553" i="3"/>
  <c r="K552" i="3" s="1"/>
  <c r="J553" i="3"/>
  <c r="J552" i="3" s="1"/>
  <c r="I553" i="3"/>
  <c r="Q552" i="3"/>
  <c r="P552" i="3"/>
  <c r="N552" i="3"/>
  <c r="N551" i="3" s="1"/>
  <c r="M552" i="3"/>
  <c r="T551" i="3"/>
  <c r="R551" i="3"/>
  <c r="R550" i="3" s="1"/>
  <c r="R549" i="3" s="1"/>
  <c r="Q551" i="3"/>
  <c r="Q550" i="3" s="1"/>
  <c r="M551" i="3"/>
  <c r="N550" i="3"/>
  <c r="N549" i="3" s="1"/>
  <c r="N542" i="3" s="1"/>
  <c r="M550" i="3"/>
  <c r="M549" i="3" s="1"/>
  <c r="M542" i="3" s="1"/>
  <c r="O548" i="3"/>
  <c r="I548" i="3"/>
  <c r="T547" i="3"/>
  <c r="S547" i="3"/>
  <c r="R547" i="3"/>
  <c r="R546" i="3" s="1"/>
  <c r="Q547" i="3"/>
  <c r="Q546" i="3" s="1"/>
  <c r="Q545" i="3" s="1"/>
  <c r="Q544" i="3" s="1"/>
  <c r="Q543" i="3" s="1"/>
  <c r="P547" i="3"/>
  <c r="P546" i="3" s="1"/>
  <c r="O546" i="3" s="1"/>
  <c r="N547" i="3"/>
  <c r="M547" i="3"/>
  <c r="L547" i="3"/>
  <c r="K547" i="3"/>
  <c r="J547" i="3"/>
  <c r="T546" i="3"/>
  <c r="T545" i="3" s="1"/>
  <c r="T544" i="3" s="1"/>
  <c r="T543" i="3" s="1"/>
  <c r="S546" i="3"/>
  <c r="S545" i="3" s="1"/>
  <c r="S544" i="3" s="1"/>
  <c r="S543" i="3" s="1"/>
  <c r="N546" i="3"/>
  <c r="N545" i="3" s="1"/>
  <c r="M546" i="3"/>
  <c r="M545" i="3" s="1"/>
  <c r="M544" i="3" s="1"/>
  <c r="M543" i="3" s="1"/>
  <c r="L546" i="3"/>
  <c r="L545" i="3" s="1"/>
  <c r="K546" i="3"/>
  <c r="R545" i="3"/>
  <c r="R544" i="3" s="1"/>
  <c r="R543" i="3" s="1"/>
  <c r="P545" i="3"/>
  <c r="K545" i="3"/>
  <c r="N544" i="3"/>
  <c r="N543" i="3" s="1"/>
  <c r="L544" i="3"/>
  <c r="L543" i="3" s="1"/>
  <c r="K544" i="3"/>
  <c r="K543" i="3" s="1"/>
  <c r="O541" i="3"/>
  <c r="I541" i="3"/>
  <c r="O540" i="3"/>
  <c r="I540" i="3"/>
  <c r="T539" i="3"/>
  <c r="T538" i="3" s="1"/>
  <c r="S539" i="3"/>
  <c r="R539" i="3"/>
  <c r="Q539" i="3"/>
  <c r="P539" i="3"/>
  <c r="O539" i="3"/>
  <c r="N539" i="3"/>
  <c r="N538" i="3" s="1"/>
  <c r="N537" i="3" s="1"/>
  <c r="N536" i="3" s="1"/>
  <c r="M539" i="3"/>
  <c r="M538" i="3" s="1"/>
  <c r="M537" i="3" s="1"/>
  <c r="M536" i="3" s="1"/>
  <c r="L539" i="3"/>
  <c r="L538" i="3" s="1"/>
  <c r="K539" i="3"/>
  <c r="J539" i="3"/>
  <c r="S538" i="3"/>
  <c r="R538" i="3"/>
  <c r="R537" i="3" s="1"/>
  <c r="R536" i="3" s="1"/>
  <c r="Q538" i="3"/>
  <c r="Q537" i="3" s="1"/>
  <c r="Q536" i="3" s="1"/>
  <c r="P538" i="3"/>
  <c r="P537" i="3" s="1"/>
  <c r="K538" i="3"/>
  <c r="J538" i="3"/>
  <c r="T537" i="3"/>
  <c r="T536" i="3" s="1"/>
  <c r="S537" i="3"/>
  <c r="L537" i="3"/>
  <c r="L536" i="3" s="1"/>
  <c r="K537" i="3"/>
  <c r="K536" i="3" s="1"/>
  <c r="S536" i="3"/>
  <c r="O535" i="3"/>
  <c r="I535" i="3"/>
  <c r="T534" i="3"/>
  <c r="S534" i="3"/>
  <c r="R534" i="3"/>
  <c r="Q534" i="3"/>
  <c r="P534" i="3"/>
  <c r="N534" i="3"/>
  <c r="N533" i="3" s="1"/>
  <c r="M534" i="3"/>
  <c r="I534" i="3" s="1"/>
  <c r="L534" i="3"/>
  <c r="K534" i="3"/>
  <c r="J534" i="3"/>
  <c r="T533" i="3"/>
  <c r="S533" i="3"/>
  <c r="R533" i="3"/>
  <c r="Q533" i="3"/>
  <c r="M533" i="3"/>
  <c r="L533" i="3"/>
  <c r="K533" i="3"/>
  <c r="J533" i="3"/>
  <c r="I533" i="3" s="1"/>
  <c r="O532" i="3"/>
  <c r="I532" i="3"/>
  <c r="T531" i="3"/>
  <c r="S531" i="3"/>
  <c r="R531" i="3"/>
  <c r="Q531" i="3"/>
  <c r="P531" i="3"/>
  <c r="O531" i="3" s="1"/>
  <c r="N531" i="3"/>
  <c r="M531" i="3"/>
  <c r="L531" i="3"/>
  <c r="K531" i="3"/>
  <c r="J531" i="3"/>
  <c r="O530" i="3"/>
  <c r="I530" i="3"/>
  <c r="R529" i="3"/>
  <c r="O529" i="3" s="1"/>
  <c r="I529" i="3"/>
  <c r="O528" i="3"/>
  <c r="I528" i="3"/>
  <c r="T527" i="3"/>
  <c r="T526" i="3" s="1"/>
  <c r="T525" i="3" s="1"/>
  <c r="T524" i="3" s="1"/>
  <c r="S527" i="3"/>
  <c r="R527" i="3"/>
  <c r="Q527" i="3"/>
  <c r="O527" i="3" s="1"/>
  <c r="P527" i="3"/>
  <c r="N527" i="3"/>
  <c r="M527" i="3"/>
  <c r="L527" i="3"/>
  <c r="L526" i="3" s="1"/>
  <c r="L525" i="3" s="1"/>
  <c r="L524" i="3" s="1"/>
  <c r="K527" i="3"/>
  <c r="K526" i="3" s="1"/>
  <c r="J527" i="3"/>
  <c r="R526" i="3"/>
  <c r="N526" i="3"/>
  <c r="N525" i="3" s="1"/>
  <c r="N524" i="3" s="1"/>
  <c r="M526" i="3"/>
  <c r="M525" i="3" s="1"/>
  <c r="M524" i="3" s="1"/>
  <c r="J526" i="3"/>
  <c r="R525" i="3"/>
  <c r="R524" i="3" s="1"/>
  <c r="K525" i="3"/>
  <c r="K524" i="3" s="1"/>
  <c r="O523" i="3"/>
  <c r="I523" i="3"/>
  <c r="T522" i="3"/>
  <c r="S522" i="3"/>
  <c r="R522" i="3"/>
  <c r="Q522" i="3"/>
  <c r="P522" i="3"/>
  <c r="P521" i="3" s="1"/>
  <c r="N522" i="3"/>
  <c r="N521" i="3" s="1"/>
  <c r="N520" i="3" s="1"/>
  <c r="N519" i="3" s="1"/>
  <c r="M522" i="3"/>
  <c r="M521" i="3" s="1"/>
  <c r="L522" i="3"/>
  <c r="L521" i="3" s="1"/>
  <c r="L520" i="3" s="1"/>
  <c r="L519" i="3" s="1"/>
  <c r="K522" i="3"/>
  <c r="J522" i="3"/>
  <c r="T521" i="3"/>
  <c r="S521" i="3"/>
  <c r="S520" i="3" s="1"/>
  <c r="R521" i="3"/>
  <c r="R520" i="3" s="1"/>
  <c r="R519" i="3" s="1"/>
  <c r="Q521" i="3"/>
  <c r="Q520" i="3" s="1"/>
  <c r="K521" i="3"/>
  <c r="J521" i="3"/>
  <c r="J520" i="3" s="1"/>
  <c r="I521" i="3"/>
  <c r="T520" i="3"/>
  <c r="T519" i="3" s="1"/>
  <c r="M520" i="3"/>
  <c r="M519" i="3" s="1"/>
  <c r="K520" i="3"/>
  <c r="K519" i="3" s="1"/>
  <c r="S519" i="3"/>
  <c r="Q519" i="3"/>
  <c r="O518" i="3"/>
  <c r="I518" i="3"/>
  <c r="O517" i="3"/>
  <c r="I517" i="3"/>
  <c r="T516" i="3"/>
  <c r="S516" i="3"/>
  <c r="R516" i="3"/>
  <c r="R515" i="3" s="1"/>
  <c r="R514" i="3" s="1"/>
  <c r="R513" i="3" s="1"/>
  <c r="R512" i="3" s="1"/>
  <c r="Q516" i="3"/>
  <c r="Q515" i="3" s="1"/>
  <c r="Q514" i="3" s="1"/>
  <c r="Q513" i="3" s="1"/>
  <c r="P516" i="3"/>
  <c r="P515" i="3" s="1"/>
  <c r="O516" i="3"/>
  <c r="N516" i="3"/>
  <c r="M516" i="3"/>
  <c r="L516" i="3"/>
  <c r="L515" i="3" s="1"/>
  <c r="L514" i="3" s="1"/>
  <c r="L513" i="3" s="1"/>
  <c r="L512" i="3" s="1"/>
  <c r="K516" i="3"/>
  <c r="J516" i="3"/>
  <c r="J515" i="3" s="1"/>
  <c r="T515" i="3"/>
  <c r="T514" i="3" s="1"/>
  <c r="S515" i="3"/>
  <c r="S514" i="3" s="1"/>
  <c r="S513" i="3" s="1"/>
  <c r="N515" i="3"/>
  <c r="N514" i="3" s="1"/>
  <c r="N513" i="3" s="1"/>
  <c r="N512" i="3" s="1"/>
  <c r="M515" i="3"/>
  <c r="M514" i="3" s="1"/>
  <c r="K515" i="3"/>
  <c r="K514" i="3" s="1"/>
  <c r="K513" i="3" s="1"/>
  <c r="K512" i="3" s="1"/>
  <c r="T513" i="3"/>
  <c r="T512" i="3" s="1"/>
  <c r="T511" i="3" s="1"/>
  <c r="T504" i="3" s="1"/>
  <c r="M513" i="3"/>
  <c r="M512" i="3" s="1"/>
  <c r="M511" i="3" s="1"/>
  <c r="M504" i="3" s="1"/>
  <c r="S512" i="3"/>
  <c r="Q512" i="3"/>
  <c r="O510" i="3"/>
  <c r="I510" i="3"/>
  <c r="T509" i="3"/>
  <c r="T508" i="3" s="1"/>
  <c r="T507" i="3" s="1"/>
  <c r="T506" i="3" s="1"/>
  <c r="T505" i="3" s="1"/>
  <c r="S509" i="3"/>
  <c r="S508" i="3" s="1"/>
  <c r="S507" i="3" s="1"/>
  <c r="R509" i="3"/>
  <c r="O509" i="3" s="1"/>
  <c r="Q509" i="3"/>
  <c r="P509" i="3"/>
  <c r="N509" i="3"/>
  <c r="M509" i="3"/>
  <c r="M508" i="3" s="1"/>
  <c r="M507" i="3" s="1"/>
  <c r="M506" i="3" s="1"/>
  <c r="M505" i="3" s="1"/>
  <c r="L509" i="3"/>
  <c r="L508" i="3" s="1"/>
  <c r="L507" i="3" s="1"/>
  <c r="L506" i="3" s="1"/>
  <c r="L505" i="3" s="1"/>
  <c r="K509" i="3"/>
  <c r="K508" i="3" s="1"/>
  <c r="K507" i="3" s="1"/>
  <c r="K506" i="3" s="1"/>
  <c r="K505" i="3" s="1"/>
  <c r="J509" i="3"/>
  <c r="Q508" i="3"/>
  <c r="P508" i="3"/>
  <c r="P507" i="3" s="1"/>
  <c r="N508" i="3"/>
  <c r="N507" i="3" s="1"/>
  <c r="N506" i="3" s="1"/>
  <c r="J508" i="3"/>
  <c r="Q507" i="3"/>
  <c r="Q506" i="3" s="1"/>
  <c r="Q505" i="3" s="1"/>
  <c r="S506" i="3"/>
  <c r="S505" i="3" s="1"/>
  <c r="P506" i="3"/>
  <c r="N505" i="3"/>
  <c r="O503" i="3"/>
  <c r="I503" i="3"/>
  <c r="T502" i="3"/>
  <c r="S502" i="3"/>
  <c r="R502" i="3"/>
  <c r="R501" i="3" s="1"/>
  <c r="R500" i="3" s="1"/>
  <c r="Q502" i="3"/>
  <c r="Q501" i="3" s="1"/>
  <c r="P502" i="3"/>
  <c r="N502" i="3"/>
  <c r="M502" i="3"/>
  <c r="L502" i="3"/>
  <c r="K502" i="3"/>
  <c r="J502" i="3"/>
  <c r="J501" i="3" s="1"/>
  <c r="I502" i="3"/>
  <c r="T501" i="3"/>
  <c r="T500" i="3" s="1"/>
  <c r="S501" i="3"/>
  <c r="N501" i="3"/>
  <c r="N500" i="3" s="1"/>
  <c r="M501" i="3"/>
  <c r="M500" i="3" s="1"/>
  <c r="L501" i="3"/>
  <c r="L500" i="3" s="1"/>
  <c r="K501" i="3"/>
  <c r="K500" i="3" s="1"/>
  <c r="S500" i="3"/>
  <c r="Q500" i="3"/>
  <c r="O499" i="3"/>
  <c r="I499" i="3"/>
  <c r="T498" i="3"/>
  <c r="S498" i="3"/>
  <c r="R498" i="3"/>
  <c r="Q498" i="3"/>
  <c r="P498" i="3"/>
  <c r="P497" i="3" s="1"/>
  <c r="O498" i="3"/>
  <c r="N498" i="3"/>
  <c r="N497" i="3" s="1"/>
  <c r="N496" i="3" s="1"/>
  <c r="M498" i="3"/>
  <c r="M497" i="3" s="1"/>
  <c r="M496" i="3" s="1"/>
  <c r="L498" i="3"/>
  <c r="K498" i="3"/>
  <c r="J498" i="3"/>
  <c r="T497" i="3"/>
  <c r="T496" i="3" s="1"/>
  <c r="S497" i="3"/>
  <c r="S496" i="3" s="1"/>
  <c r="R497" i="3"/>
  <c r="R496" i="3" s="1"/>
  <c r="Q497" i="3"/>
  <c r="Q496" i="3" s="1"/>
  <c r="L497" i="3"/>
  <c r="L496" i="3" s="1"/>
  <c r="K497" i="3"/>
  <c r="K496" i="3" s="1"/>
  <c r="J497" i="3"/>
  <c r="O495" i="3"/>
  <c r="I495" i="3"/>
  <c r="O494" i="3"/>
  <c r="I494" i="3"/>
  <c r="O493" i="3"/>
  <c r="I493" i="3"/>
  <c r="T492" i="3"/>
  <c r="S492" i="3"/>
  <c r="R492" i="3"/>
  <c r="R491" i="3" s="1"/>
  <c r="R490" i="3" s="1"/>
  <c r="Q492" i="3"/>
  <c r="Q491" i="3" s="1"/>
  <c r="Q490" i="3" s="1"/>
  <c r="P492" i="3"/>
  <c r="N492" i="3"/>
  <c r="M492" i="3"/>
  <c r="L492" i="3"/>
  <c r="K492" i="3"/>
  <c r="J492" i="3"/>
  <c r="J491" i="3" s="1"/>
  <c r="I492" i="3"/>
  <c r="T491" i="3"/>
  <c r="T490" i="3" s="1"/>
  <c r="S491" i="3"/>
  <c r="N491" i="3"/>
  <c r="N490" i="3" s="1"/>
  <c r="M491" i="3"/>
  <c r="M490" i="3" s="1"/>
  <c r="L491" i="3"/>
  <c r="L490" i="3" s="1"/>
  <c r="K491" i="3"/>
  <c r="S490" i="3"/>
  <c r="K490" i="3"/>
  <c r="O489" i="3"/>
  <c r="I489" i="3"/>
  <c r="O488" i="3"/>
  <c r="I488" i="3"/>
  <c r="T487" i="3"/>
  <c r="S487" i="3"/>
  <c r="R487" i="3"/>
  <c r="R486" i="3" s="1"/>
  <c r="R485" i="3" s="1"/>
  <c r="R484" i="3" s="1"/>
  <c r="Q487" i="3"/>
  <c r="Q486" i="3" s="1"/>
  <c r="P487" i="3"/>
  <c r="N487" i="3"/>
  <c r="M487" i="3"/>
  <c r="L487" i="3"/>
  <c r="K487" i="3"/>
  <c r="J487" i="3"/>
  <c r="J486" i="3" s="1"/>
  <c r="I487" i="3"/>
  <c r="T486" i="3"/>
  <c r="T485" i="3" s="1"/>
  <c r="T484" i="3" s="1"/>
  <c r="S486" i="3"/>
  <c r="S485" i="3" s="1"/>
  <c r="N486" i="3"/>
  <c r="N485" i="3" s="1"/>
  <c r="M486" i="3"/>
  <c r="M485" i="3" s="1"/>
  <c r="M484" i="3" s="1"/>
  <c r="L486" i="3"/>
  <c r="L485" i="3" s="1"/>
  <c r="K486" i="3"/>
  <c r="K485" i="3" s="1"/>
  <c r="K484" i="3" s="1"/>
  <c r="Q485" i="3"/>
  <c r="L484" i="3"/>
  <c r="O483" i="3"/>
  <c r="I483" i="3"/>
  <c r="T482" i="3"/>
  <c r="S482" i="3"/>
  <c r="S479" i="3" s="1"/>
  <c r="R482" i="3"/>
  <c r="Q482" i="3"/>
  <c r="P482" i="3"/>
  <c r="N482" i="3"/>
  <c r="M482" i="3"/>
  <c r="L482" i="3"/>
  <c r="K482" i="3"/>
  <c r="K479" i="3" s="1"/>
  <c r="K475" i="3" s="1"/>
  <c r="K474" i="3" s="1"/>
  <c r="K473" i="3" s="1"/>
  <c r="J482" i="3"/>
  <c r="O481" i="3"/>
  <c r="I481" i="3"/>
  <c r="T480" i="3"/>
  <c r="S480" i="3"/>
  <c r="R480" i="3"/>
  <c r="R479" i="3" s="1"/>
  <c r="Q480" i="3"/>
  <c r="Q479" i="3" s="1"/>
  <c r="P480" i="3"/>
  <c r="N480" i="3"/>
  <c r="M480" i="3"/>
  <c r="L480" i="3"/>
  <c r="K480" i="3"/>
  <c r="J480" i="3"/>
  <c r="I480" i="3"/>
  <c r="T479" i="3"/>
  <c r="N479" i="3"/>
  <c r="M479" i="3"/>
  <c r="L479" i="3"/>
  <c r="O478" i="3"/>
  <c r="I478" i="3"/>
  <c r="T477" i="3"/>
  <c r="T476" i="3" s="1"/>
  <c r="T475" i="3" s="1"/>
  <c r="T474" i="3" s="1"/>
  <c r="T473" i="3" s="1"/>
  <c r="S477" i="3"/>
  <c r="S476" i="3" s="1"/>
  <c r="S475" i="3" s="1"/>
  <c r="S474" i="3" s="1"/>
  <c r="R477" i="3"/>
  <c r="Q477" i="3"/>
  <c r="Q476" i="3" s="1"/>
  <c r="Q475" i="3" s="1"/>
  <c r="Q474" i="3" s="1"/>
  <c r="P477" i="3"/>
  <c r="N477" i="3"/>
  <c r="M477" i="3"/>
  <c r="L477" i="3"/>
  <c r="L476" i="3" s="1"/>
  <c r="K477" i="3"/>
  <c r="K476" i="3" s="1"/>
  <c r="J477" i="3"/>
  <c r="P476" i="3"/>
  <c r="N476" i="3"/>
  <c r="N475" i="3" s="1"/>
  <c r="M476" i="3"/>
  <c r="N474" i="3"/>
  <c r="O472" i="3"/>
  <c r="I472" i="3"/>
  <c r="T471" i="3"/>
  <c r="S471" i="3"/>
  <c r="R471" i="3"/>
  <c r="Q471" i="3"/>
  <c r="Q470" i="3" s="1"/>
  <c r="Q469" i="3" s="1"/>
  <c r="Q468" i="3" s="1"/>
  <c r="P471" i="3"/>
  <c r="N471" i="3"/>
  <c r="M471" i="3"/>
  <c r="L471" i="3"/>
  <c r="K471" i="3"/>
  <c r="J471" i="3"/>
  <c r="I471" i="3"/>
  <c r="T470" i="3"/>
  <c r="T469" i="3" s="1"/>
  <c r="S470" i="3"/>
  <c r="S469" i="3" s="1"/>
  <c r="S468" i="3" s="1"/>
  <c r="R470" i="3"/>
  <c r="N470" i="3"/>
  <c r="M470" i="3"/>
  <c r="M469" i="3" s="1"/>
  <c r="M468" i="3" s="1"/>
  <c r="L470" i="3"/>
  <c r="K470" i="3"/>
  <c r="K469" i="3" s="1"/>
  <c r="J470" i="3"/>
  <c r="R469" i="3"/>
  <c r="N469" i="3"/>
  <c r="J469" i="3"/>
  <c r="T468" i="3"/>
  <c r="R468" i="3"/>
  <c r="N468" i="3"/>
  <c r="J468" i="3"/>
  <c r="O467" i="3"/>
  <c r="I467" i="3"/>
  <c r="R466" i="3"/>
  <c r="O466" i="3"/>
  <c r="I466" i="3"/>
  <c r="R465" i="3"/>
  <c r="O465" i="3" s="1"/>
  <c r="I465" i="3"/>
  <c r="O464" i="3"/>
  <c r="I464" i="3"/>
  <c r="T463" i="3"/>
  <c r="S463" i="3"/>
  <c r="S460" i="3" s="1"/>
  <c r="S459" i="3" s="1"/>
  <c r="S458" i="3" s="1"/>
  <c r="S457" i="3" s="1"/>
  <c r="R463" i="3"/>
  <c r="Q463" i="3"/>
  <c r="P463" i="3"/>
  <c r="N463" i="3"/>
  <c r="M463" i="3"/>
  <c r="L463" i="3"/>
  <c r="K463" i="3"/>
  <c r="K460" i="3" s="1"/>
  <c r="K459" i="3" s="1"/>
  <c r="K458" i="3" s="1"/>
  <c r="J463" i="3"/>
  <c r="O462" i="3"/>
  <c r="I462" i="3"/>
  <c r="T461" i="3"/>
  <c r="S461" i="3"/>
  <c r="R461" i="3"/>
  <c r="Q461" i="3"/>
  <c r="Q460" i="3" s="1"/>
  <c r="Q459" i="3" s="1"/>
  <c r="Q458" i="3" s="1"/>
  <c r="P461" i="3"/>
  <c r="N461" i="3"/>
  <c r="M461" i="3"/>
  <c r="L461" i="3"/>
  <c r="K461" i="3"/>
  <c r="J461" i="3"/>
  <c r="I461" i="3"/>
  <c r="T460" i="3"/>
  <c r="T459" i="3" s="1"/>
  <c r="N460" i="3"/>
  <c r="M460" i="3"/>
  <c r="M459" i="3" s="1"/>
  <c r="M458" i="3" s="1"/>
  <c r="L460" i="3"/>
  <c r="L459" i="3" s="1"/>
  <c r="N459" i="3"/>
  <c r="T458" i="3"/>
  <c r="N458" i="3"/>
  <c r="L458" i="3"/>
  <c r="N457" i="3"/>
  <c r="O456" i="3"/>
  <c r="I456" i="3"/>
  <c r="T455" i="3"/>
  <c r="S455" i="3"/>
  <c r="R455" i="3"/>
  <c r="Q455" i="3"/>
  <c r="P455" i="3"/>
  <c r="O455" i="3"/>
  <c r="N455" i="3"/>
  <c r="N454" i="3" s="1"/>
  <c r="M455" i="3"/>
  <c r="M454" i="3" s="1"/>
  <c r="M453" i="3" s="1"/>
  <c r="M452" i="3" s="1"/>
  <c r="M451" i="3" s="1"/>
  <c r="L455" i="3"/>
  <c r="K455" i="3"/>
  <c r="I455" i="3" s="1"/>
  <c r="J455" i="3"/>
  <c r="T454" i="3"/>
  <c r="S454" i="3"/>
  <c r="S453" i="3" s="1"/>
  <c r="R454" i="3"/>
  <c r="Q454" i="3"/>
  <c r="Q453" i="3" s="1"/>
  <c r="Q452" i="3" s="1"/>
  <c r="P454" i="3"/>
  <c r="L454" i="3"/>
  <c r="K454" i="3"/>
  <c r="K453" i="3" s="1"/>
  <c r="J454" i="3"/>
  <c r="T453" i="3"/>
  <c r="P453" i="3"/>
  <c r="N453" i="3"/>
  <c r="N452" i="3" s="1"/>
  <c r="N451" i="3" s="1"/>
  <c r="L453" i="3"/>
  <c r="T452" i="3"/>
  <c r="S452" i="3"/>
  <c r="S451" i="3" s="1"/>
  <c r="P452" i="3"/>
  <c r="L452" i="3"/>
  <c r="K452" i="3"/>
  <c r="K451" i="3" s="1"/>
  <c r="T451" i="3"/>
  <c r="P451" i="3"/>
  <c r="L451" i="3"/>
  <c r="O449" i="3"/>
  <c r="I449" i="3"/>
  <c r="P448" i="3"/>
  <c r="O448" i="3"/>
  <c r="N448" i="3"/>
  <c r="M448" i="3"/>
  <c r="M445" i="3" s="1"/>
  <c r="L448" i="3"/>
  <c r="L445" i="3" s="1"/>
  <c r="K448" i="3"/>
  <c r="O447" i="3"/>
  <c r="I447" i="3"/>
  <c r="R446" i="3"/>
  <c r="P446" i="3"/>
  <c r="O446" i="3"/>
  <c r="N446" i="3"/>
  <c r="N445" i="3" s="1"/>
  <c r="M446" i="3"/>
  <c r="L446" i="3"/>
  <c r="K446" i="3"/>
  <c r="R445" i="3"/>
  <c r="P445" i="3"/>
  <c r="O445" i="3"/>
  <c r="K445" i="3"/>
  <c r="O444" i="3"/>
  <c r="I444" i="3"/>
  <c r="R443" i="3"/>
  <c r="P443" i="3"/>
  <c r="N443" i="3"/>
  <c r="M443" i="3"/>
  <c r="I443" i="3" s="1"/>
  <c r="L443" i="3"/>
  <c r="K443" i="3"/>
  <c r="O442" i="3"/>
  <c r="I442" i="3"/>
  <c r="O441" i="3"/>
  <c r="I441" i="3"/>
  <c r="R440" i="3"/>
  <c r="O440" i="3" s="1"/>
  <c r="P440" i="3"/>
  <c r="N440" i="3"/>
  <c r="M440" i="3"/>
  <c r="L440" i="3"/>
  <c r="L437" i="3" s="1"/>
  <c r="L436" i="3" s="1"/>
  <c r="L435" i="3" s="1"/>
  <c r="L434" i="3" s="1"/>
  <c r="K440" i="3"/>
  <c r="O439" i="3"/>
  <c r="I439" i="3"/>
  <c r="R438" i="3"/>
  <c r="P438" i="3"/>
  <c r="O438" i="3"/>
  <c r="N438" i="3"/>
  <c r="M438" i="3"/>
  <c r="L438" i="3"/>
  <c r="K438" i="3"/>
  <c r="K437" i="3"/>
  <c r="K436" i="3"/>
  <c r="K435" i="3"/>
  <c r="K434" i="3"/>
  <c r="O433" i="3"/>
  <c r="I433" i="3"/>
  <c r="O432" i="3"/>
  <c r="I432" i="3"/>
  <c r="T431" i="3"/>
  <c r="S431" i="3"/>
  <c r="R431" i="3"/>
  <c r="Q431" i="3"/>
  <c r="P431" i="3"/>
  <c r="O431" i="3" s="1"/>
  <c r="N431" i="3"/>
  <c r="M431" i="3"/>
  <c r="M430" i="3" s="1"/>
  <c r="M429" i="3" s="1"/>
  <c r="L431" i="3"/>
  <c r="K431" i="3"/>
  <c r="J431" i="3"/>
  <c r="J430" i="3" s="1"/>
  <c r="T430" i="3"/>
  <c r="S430" i="3"/>
  <c r="R430" i="3"/>
  <c r="R429" i="3" s="1"/>
  <c r="R428" i="3" s="1"/>
  <c r="Q430" i="3"/>
  <c r="P430" i="3"/>
  <c r="N430" i="3"/>
  <c r="N429" i="3" s="1"/>
  <c r="N428" i="3" s="1"/>
  <c r="L430" i="3"/>
  <c r="K430" i="3"/>
  <c r="T429" i="3"/>
  <c r="T428" i="3" s="1"/>
  <c r="S429" i="3"/>
  <c r="S428" i="3" s="1"/>
  <c r="Q429" i="3"/>
  <c r="Q428" i="3" s="1"/>
  <c r="P429" i="3"/>
  <c r="L429" i="3"/>
  <c r="L428" i="3" s="1"/>
  <c r="K429" i="3"/>
  <c r="K428" i="3" s="1"/>
  <c r="P428" i="3"/>
  <c r="M428" i="3"/>
  <c r="O427" i="3"/>
  <c r="I427" i="3"/>
  <c r="T426" i="3"/>
  <c r="S426" i="3"/>
  <c r="S419" i="3" s="1"/>
  <c r="S418" i="3" s="1"/>
  <c r="R426" i="3"/>
  <c r="Q426" i="3"/>
  <c r="P426" i="3"/>
  <c r="O426" i="3" s="1"/>
  <c r="N426" i="3"/>
  <c r="M426" i="3"/>
  <c r="L426" i="3"/>
  <c r="K426" i="3"/>
  <c r="K419" i="3" s="1"/>
  <c r="K418" i="3" s="1"/>
  <c r="J426" i="3"/>
  <c r="O425" i="3"/>
  <c r="I425" i="3"/>
  <c r="T424" i="3"/>
  <c r="T419" i="3" s="1"/>
  <c r="T418" i="3" s="1"/>
  <c r="S424" i="3"/>
  <c r="R424" i="3"/>
  <c r="Q424" i="3"/>
  <c r="Q419" i="3" s="1"/>
  <c r="Q418" i="3" s="1"/>
  <c r="P424" i="3"/>
  <c r="N424" i="3"/>
  <c r="M424" i="3"/>
  <c r="L424" i="3"/>
  <c r="I424" i="3" s="1"/>
  <c r="K424" i="3"/>
  <c r="J424" i="3"/>
  <c r="O423" i="3"/>
  <c r="I423" i="3"/>
  <c r="T422" i="3"/>
  <c r="S422" i="3"/>
  <c r="R422" i="3"/>
  <c r="Q422" i="3"/>
  <c r="P422" i="3"/>
  <c r="N422" i="3"/>
  <c r="N419" i="3" s="1"/>
  <c r="N418" i="3" s="1"/>
  <c r="M422" i="3"/>
  <c r="M419" i="3" s="1"/>
  <c r="M418" i="3" s="1"/>
  <c r="L422" i="3"/>
  <c r="K422" i="3"/>
  <c r="J422" i="3"/>
  <c r="O421" i="3"/>
  <c r="I421" i="3"/>
  <c r="P420" i="3"/>
  <c r="O420" i="3" s="1"/>
  <c r="K420" i="3"/>
  <c r="I420" i="3" s="1"/>
  <c r="L419" i="3"/>
  <c r="L418" i="3" s="1"/>
  <c r="O417" i="3"/>
  <c r="I417" i="3"/>
  <c r="T416" i="3"/>
  <c r="T415" i="3" s="1"/>
  <c r="T414" i="3" s="1"/>
  <c r="S416" i="3"/>
  <c r="S415" i="3" s="1"/>
  <c r="O415" i="3" s="1"/>
  <c r="R416" i="3"/>
  <c r="Q416" i="3"/>
  <c r="P416" i="3"/>
  <c r="N416" i="3"/>
  <c r="N415" i="3" s="1"/>
  <c r="N414" i="3" s="1"/>
  <c r="M416" i="3"/>
  <c r="M415" i="3" s="1"/>
  <c r="M414" i="3" s="1"/>
  <c r="L416" i="3"/>
  <c r="L415" i="3" s="1"/>
  <c r="L414" i="3" s="1"/>
  <c r="K416" i="3"/>
  <c r="K415" i="3" s="1"/>
  <c r="K414" i="3" s="1"/>
  <c r="J416" i="3"/>
  <c r="R415" i="3"/>
  <c r="Q415" i="3"/>
  <c r="Q414" i="3" s="1"/>
  <c r="P415" i="3"/>
  <c r="P414" i="3" s="1"/>
  <c r="S414" i="3"/>
  <c r="R414" i="3"/>
  <c r="O413" i="3"/>
  <c r="I413" i="3"/>
  <c r="T412" i="3"/>
  <c r="T411" i="3" s="1"/>
  <c r="T406" i="3" s="1"/>
  <c r="T401" i="3" s="1"/>
  <c r="S412" i="3"/>
  <c r="S411" i="3" s="1"/>
  <c r="R412" i="3"/>
  <c r="R411" i="3" s="1"/>
  <c r="Q412" i="3"/>
  <c r="Q411" i="3" s="1"/>
  <c r="P412" i="3"/>
  <c r="N412" i="3"/>
  <c r="M412" i="3"/>
  <c r="L412" i="3"/>
  <c r="K412" i="3"/>
  <c r="K411" i="3" s="1"/>
  <c r="J412" i="3"/>
  <c r="J411" i="3" s="1"/>
  <c r="I412" i="3"/>
  <c r="P411" i="3"/>
  <c r="N411" i="3"/>
  <c r="M411" i="3"/>
  <c r="M406" i="3" s="1"/>
  <c r="M401" i="3" s="1"/>
  <c r="L411" i="3"/>
  <c r="O410" i="3"/>
  <c r="I410" i="3"/>
  <c r="T409" i="3"/>
  <c r="S409" i="3"/>
  <c r="R409" i="3"/>
  <c r="Q409" i="3"/>
  <c r="O409" i="3" s="1"/>
  <c r="N409" i="3"/>
  <c r="M409" i="3"/>
  <c r="L409" i="3"/>
  <c r="K409" i="3"/>
  <c r="J409" i="3"/>
  <c r="I409" i="3" s="1"/>
  <c r="O408" i="3"/>
  <c r="I408" i="3"/>
  <c r="T407" i="3"/>
  <c r="S407" i="3"/>
  <c r="R407" i="3"/>
  <c r="Q407" i="3"/>
  <c r="Q406" i="3" s="1"/>
  <c r="Q401" i="3" s="1"/>
  <c r="P407" i="3"/>
  <c r="N407" i="3"/>
  <c r="M407" i="3"/>
  <c r="L407" i="3"/>
  <c r="K407" i="3"/>
  <c r="J407" i="3"/>
  <c r="S406" i="3"/>
  <c r="S401" i="3" s="1"/>
  <c r="N406" i="3"/>
  <c r="L406" i="3"/>
  <c r="L401" i="3" s="1"/>
  <c r="K406" i="3"/>
  <c r="O405" i="3"/>
  <c r="I405" i="3"/>
  <c r="T404" i="3"/>
  <c r="S404" i="3"/>
  <c r="R404" i="3"/>
  <c r="R403" i="3" s="1"/>
  <c r="N404" i="3"/>
  <c r="N403" i="3" s="1"/>
  <c r="N402" i="3" s="1"/>
  <c r="M404" i="3"/>
  <c r="L404" i="3"/>
  <c r="K404" i="3"/>
  <c r="K403" i="3" s="1"/>
  <c r="J404" i="3"/>
  <c r="I404" i="3" s="1"/>
  <c r="T403" i="3"/>
  <c r="T402" i="3" s="1"/>
  <c r="S403" i="3"/>
  <c r="S402" i="3" s="1"/>
  <c r="M403" i="3"/>
  <c r="M402" i="3" s="1"/>
  <c r="L403" i="3"/>
  <c r="J403" i="3"/>
  <c r="L402" i="3"/>
  <c r="K402" i="3"/>
  <c r="K401" i="3" s="1"/>
  <c r="O400" i="3"/>
  <c r="I400" i="3"/>
  <c r="O399" i="3"/>
  <c r="I399" i="3"/>
  <c r="O398" i="3"/>
  <c r="I398" i="3"/>
  <c r="T397" i="3"/>
  <c r="T396" i="3" s="1"/>
  <c r="T395" i="3" s="1"/>
  <c r="S397" i="3"/>
  <c r="S396" i="3" s="1"/>
  <c r="S395" i="3" s="1"/>
  <c r="R397" i="3"/>
  <c r="R396" i="3" s="1"/>
  <c r="Q397" i="3"/>
  <c r="P397" i="3"/>
  <c r="O397" i="3" s="1"/>
  <c r="N397" i="3"/>
  <c r="M397" i="3"/>
  <c r="L397" i="3"/>
  <c r="L396" i="3" s="1"/>
  <c r="L395" i="3" s="1"/>
  <c r="K397" i="3"/>
  <c r="K396" i="3" s="1"/>
  <c r="K395" i="3" s="1"/>
  <c r="J397" i="3"/>
  <c r="Q396" i="3"/>
  <c r="P396" i="3"/>
  <c r="P395" i="3" s="1"/>
  <c r="N396" i="3"/>
  <c r="N395" i="3" s="1"/>
  <c r="M396" i="3"/>
  <c r="M395" i="3" s="1"/>
  <c r="R395" i="3"/>
  <c r="Q395" i="3"/>
  <c r="O394" i="3"/>
  <c r="I394" i="3"/>
  <c r="O393" i="3"/>
  <c r="I393" i="3"/>
  <c r="O392" i="3"/>
  <c r="I392" i="3"/>
  <c r="T391" i="3"/>
  <c r="T390" i="3" s="1"/>
  <c r="S391" i="3"/>
  <c r="S390" i="3" s="1"/>
  <c r="S389" i="3" s="1"/>
  <c r="R391" i="3"/>
  <c r="Q391" i="3"/>
  <c r="P391" i="3"/>
  <c r="N391" i="3"/>
  <c r="N390" i="3" s="1"/>
  <c r="N389" i="3" s="1"/>
  <c r="M391" i="3"/>
  <c r="M390" i="3" s="1"/>
  <c r="M389" i="3" s="1"/>
  <c r="L391" i="3"/>
  <c r="L390" i="3" s="1"/>
  <c r="K391" i="3"/>
  <c r="K390" i="3" s="1"/>
  <c r="J391" i="3"/>
  <c r="R390" i="3"/>
  <c r="R389" i="3" s="1"/>
  <c r="Q390" i="3"/>
  <c r="Q389" i="3" s="1"/>
  <c r="P390" i="3"/>
  <c r="J390" i="3"/>
  <c r="J389" i="3" s="1"/>
  <c r="T389" i="3"/>
  <c r="L389" i="3"/>
  <c r="K389" i="3"/>
  <c r="K388" i="3" s="1"/>
  <c r="O387" i="3"/>
  <c r="I387" i="3"/>
  <c r="P386" i="3"/>
  <c r="O386" i="3" s="1"/>
  <c r="N386" i="3"/>
  <c r="M386" i="3"/>
  <c r="L386" i="3"/>
  <c r="K386" i="3"/>
  <c r="I386" i="3"/>
  <c r="O385" i="3"/>
  <c r="I385" i="3"/>
  <c r="T384" i="3"/>
  <c r="S384" i="3"/>
  <c r="R384" i="3"/>
  <c r="Q384" i="3"/>
  <c r="Q383" i="3" s="1"/>
  <c r="P384" i="3"/>
  <c r="P383" i="3" s="1"/>
  <c r="O384" i="3"/>
  <c r="N384" i="3"/>
  <c r="M384" i="3"/>
  <c r="L384" i="3"/>
  <c r="K384" i="3"/>
  <c r="J384" i="3"/>
  <c r="T383" i="3"/>
  <c r="S383" i="3"/>
  <c r="R383" i="3"/>
  <c r="R374" i="3" s="1"/>
  <c r="R373" i="3" s="1"/>
  <c r="R372" i="3" s="1"/>
  <c r="N383" i="3"/>
  <c r="N374" i="3" s="1"/>
  <c r="N373" i="3" s="1"/>
  <c r="N372" i="3" s="1"/>
  <c r="M383" i="3"/>
  <c r="L383" i="3"/>
  <c r="K383" i="3"/>
  <c r="J383" i="3"/>
  <c r="O382" i="3"/>
  <c r="I382" i="3"/>
  <c r="T381" i="3"/>
  <c r="S381" i="3"/>
  <c r="R381" i="3"/>
  <c r="Q381" i="3"/>
  <c r="P381" i="3"/>
  <c r="N381" i="3"/>
  <c r="M381" i="3"/>
  <c r="L381" i="3"/>
  <c r="I381" i="3" s="1"/>
  <c r="K381" i="3"/>
  <c r="J381" i="3"/>
  <c r="O380" i="3"/>
  <c r="I380" i="3"/>
  <c r="O379" i="3"/>
  <c r="I379" i="3"/>
  <c r="T378" i="3"/>
  <c r="S378" i="3"/>
  <c r="R378" i="3"/>
  <c r="Q378" i="3"/>
  <c r="P378" i="3"/>
  <c r="N378" i="3"/>
  <c r="M378" i="3"/>
  <c r="L378" i="3"/>
  <c r="I378" i="3" s="1"/>
  <c r="K378" i="3"/>
  <c r="J378" i="3"/>
  <c r="O377" i="3"/>
  <c r="I377" i="3"/>
  <c r="O376" i="3"/>
  <c r="I376" i="3"/>
  <c r="T375" i="3"/>
  <c r="S375" i="3"/>
  <c r="S374" i="3" s="1"/>
  <c r="S373" i="3" s="1"/>
  <c r="S372" i="3" s="1"/>
  <c r="R375" i="3"/>
  <c r="Q375" i="3"/>
  <c r="P375" i="3"/>
  <c r="N375" i="3"/>
  <c r="M375" i="3"/>
  <c r="L375" i="3"/>
  <c r="K375" i="3"/>
  <c r="J375" i="3"/>
  <c r="I375" i="3"/>
  <c r="M374" i="3"/>
  <c r="M373" i="3" s="1"/>
  <c r="M372" i="3" s="1"/>
  <c r="O371" i="3"/>
  <c r="I371" i="3"/>
  <c r="T370" i="3"/>
  <c r="S370" i="3"/>
  <c r="S369" i="3" s="1"/>
  <c r="R370" i="3"/>
  <c r="Q370" i="3"/>
  <c r="P370" i="3"/>
  <c r="N370" i="3"/>
  <c r="M370" i="3"/>
  <c r="M369" i="3" s="1"/>
  <c r="L370" i="3"/>
  <c r="K370" i="3"/>
  <c r="K369" i="3" s="1"/>
  <c r="J370" i="3"/>
  <c r="T369" i="3"/>
  <c r="R369" i="3"/>
  <c r="O369" i="3" s="1"/>
  <c r="Q369" i="3"/>
  <c r="P369" i="3"/>
  <c r="N369" i="3"/>
  <c r="L369" i="3"/>
  <c r="J369" i="3"/>
  <c r="O368" i="3"/>
  <c r="I368" i="3"/>
  <c r="R367" i="3"/>
  <c r="N367" i="3"/>
  <c r="M367" i="3"/>
  <c r="L367" i="3"/>
  <c r="L364" i="3" s="1"/>
  <c r="J367" i="3"/>
  <c r="O366" i="3"/>
  <c r="I366" i="3"/>
  <c r="R365" i="3"/>
  <c r="O365" i="3"/>
  <c r="N365" i="3"/>
  <c r="M365" i="3"/>
  <c r="M364" i="3" s="1"/>
  <c r="L365" i="3"/>
  <c r="J365" i="3"/>
  <c r="N364" i="3"/>
  <c r="J364" i="3"/>
  <c r="O363" i="3"/>
  <c r="I363" i="3"/>
  <c r="P362" i="3"/>
  <c r="O362" i="3" s="1"/>
  <c r="N362" i="3"/>
  <c r="M362" i="3"/>
  <c r="L362" i="3"/>
  <c r="K362" i="3"/>
  <c r="I362" i="3"/>
  <c r="O361" i="3"/>
  <c r="I361" i="3"/>
  <c r="P360" i="3"/>
  <c r="O360" i="3"/>
  <c r="N360" i="3"/>
  <c r="M360" i="3"/>
  <c r="L360" i="3"/>
  <c r="K360" i="3"/>
  <c r="K343" i="3" s="1"/>
  <c r="I360" i="3"/>
  <c r="O359" i="3"/>
  <c r="M359" i="3"/>
  <c r="I359" i="3" s="1"/>
  <c r="T358" i="3"/>
  <c r="S358" i="3"/>
  <c r="R358" i="3"/>
  <c r="Q358" i="3"/>
  <c r="P358" i="3"/>
  <c r="N358" i="3"/>
  <c r="M358" i="3"/>
  <c r="L358" i="3"/>
  <c r="K358" i="3"/>
  <c r="J358" i="3"/>
  <c r="I358" i="3"/>
  <c r="O357" i="3"/>
  <c r="I357" i="3"/>
  <c r="R356" i="3"/>
  <c r="P356" i="3"/>
  <c r="O356" i="3"/>
  <c r="N356" i="3"/>
  <c r="M356" i="3"/>
  <c r="L356" i="3"/>
  <c r="K356" i="3"/>
  <c r="J356" i="3"/>
  <c r="O355" i="3"/>
  <c r="I355" i="3"/>
  <c r="T354" i="3"/>
  <c r="T343" i="3" s="1"/>
  <c r="S354" i="3"/>
  <c r="R354" i="3"/>
  <c r="Q354" i="3"/>
  <c r="O354" i="3" s="1"/>
  <c r="P354" i="3"/>
  <c r="N354" i="3"/>
  <c r="M354" i="3"/>
  <c r="L354" i="3"/>
  <c r="K354" i="3"/>
  <c r="J354" i="3"/>
  <c r="I354" i="3" s="1"/>
  <c r="O353" i="3"/>
  <c r="I353" i="3"/>
  <c r="P352" i="3"/>
  <c r="O352" i="3"/>
  <c r="K352" i="3"/>
  <c r="I352" i="3" s="1"/>
  <c r="O351" i="3"/>
  <c r="I351" i="3"/>
  <c r="P350" i="3"/>
  <c r="O350" i="3"/>
  <c r="K350" i="3"/>
  <c r="I350" i="3"/>
  <c r="O349" i="3"/>
  <c r="I349" i="3"/>
  <c r="S348" i="3"/>
  <c r="S343" i="3" s="1"/>
  <c r="P348" i="3"/>
  <c r="M348" i="3"/>
  <c r="K348" i="3"/>
  <c r="I348" i="3"/>
  <c r="O347" i="3"/>
  <c r="I347" i="3"/>
  <c r="P346" i="3"/>
  <c r="O346" i="3" s="1"/>
  <c r="K346" i="3"/>
  <c r="I346" i="3"/>
  <c r="O345" i="3"/>
  <c r="I345" i="3"/>
  <c r="T344" i="3"/>
  <c r="S344" i="3"/>
  <c r="R344" i="3"/>
  <c r="Q344" i="3"/>
  <c r="P344" i="3"/>
  <c r="N344" i="3"/>
  <c r="M344" i="3"/>
  <c r="I344" i="3" s="1"/>
  <c r="L344" i="3"/>
  <c r="K344" i="3"/>
  <c r="J344" i="3"/>
  <c r="N343" i="3"/>
  <c r="O342" i="3"/>
  <c r="I342" i="3"/>
  <c r="T341" i="3"/>
  <c r="S341" i="3"/>
  <c r="R341" i="3"/>
  <c r="Q341" i="3"/>
  <c r="P341" i="3"/>
  <c r="O341" i="3"/>
  <c r="N341" i="3"/>
  <c r="M341" i="3"/>
  <c r="L341" i="3"/>
  <c r="K341" i="3"/>
  <c r="J341" i="3"/>
  <c r="O340" i="3"/>
  <c r="I340" i="3"/>
  <c r="T339" i="3"/>
  <c r="S339" i="3"/>
  <c r="R339" i="3"/>
  <c r="Q339" i="3"/>
  <c r="O339" i="3" s="1"/>
  <c r="P339" i="3"/>
  <c r="N339" i="3"/>
  <c r="M339" i="3"/>
  <c r="L339" i="3"/>
  <c r="K339" i="3"/>
  <c r="J339" i="3"/>
  <c r="O338" i="3"/>
  <c r="I338" i="3"/>
  <c r="T337" i="3"/>
  <c r="S337" i="3"/>
  <c r="R337" i="3"/>
  <c r="Q337" i="3"/>
  <c r="P337" i="3"/>
  <c r="N337" i="3"/>
  <c r="M337" i="3"/>
  <c r="L337" i="3"/>
  <c r="K337" i="3"/>
  <c r="J337" i="3"/>
  <c r="O336" i="3"/>
  <c r="I336" i="3"/>
  <c r="T335" i="3"/>
  <c r="S335" i="3"/>
  <c r="R335" i="3"/>
  <c r="Q335" i="3"/>
  <c r="P335" i="3"/>
  <c r="N335" i="3"/>
  <c r="M335" i="3"/>
  <c r="L335" i="3"/>
  <c r="K335" i="3"/>
  <c r="J335" i="3"/>
  <c r="I335" i="3"/>
  <c r="O334" i="3"/>
  <c r="I334" i="3"/>
  <c r="T333" i="3"/>
  <c r="S333" i="3"/>
  <c r="R333" i="3"/>
  <c r="Q333" i="3"/>
  <c r="P333" i="3"/>
  <c r="O333" i="3"/>
  <c r="N333" i="3"/>
  <c r="M333" i="3"/>
  <c r="L333" i="3"/>
  <c r="K333" i="3"/>
  <c r="I333" i="3" s="1"/>
  <c r="J333" i="3"/>
  <c r="O332" i="3"/>
  <c r="I332" i="3"/>
  <c r="T331" i="3"/>
  <c r="S331" i="3"/>
  <c r="R331" i="3"/>
  <c r="Q331" i="3"/>
  <c r="P331" i="3"/>
  <c r="N331" i="3"/>
  <c r="M331" i="3"/>
  <c r="L331" i="3"/>
  <c r="K331" i="3"/>
  <c r="J331" i="3"/>
  <c r="I331" i="3" s="1"/>
  <c r="O330" i="3"/>
  <c r="I330" i="3"/>
  <c r="T329" i="3"/>
  <c r="S329" i="3"/>
  <c r="R329" i="3"/>
  <c r="Q329" i="3"/>
  <c r="P329" i="3"/>
  <c r="O329" i="3" s="1"/>
  <c r="N329" i="3"/>
  <c r="M329" i="3"/>
  <c r="L329" i="3"/>
  <c r="K329" i="3"/>
  <c r="J329" i="3"/>
  <c r="I329" i="3" s="1"/>
  <c r="T328" i="3"/>
  <c r="T327" i="3" s="1"/>
  <c r="S328" i="3"/>
  <c r="S327" i="3" s="1"/>
  <c r="S326" i="3" s="1"/>
  <c r="T326" i="3"/>
  <c r="O325" i="3"/>
  <c r="I325" i="3"/>
  <c r="T324" i="3"/>
  <c r="S324" i="3"/>
  <c r="R324" i="3"/>
  <c r="R323" i="3" s="1"/>
  <c r="Q324" i="3"/>
  <c r="P324" i="3"/>
  <c r="N324" i="3"/>
  <c r="M324" i="3"/>
  <c r="L324" i="3"/>
  <c r="L323" i="3" s="1"/>
  <c r="K324" i="3"/>
  <c r="J324" i="3"/>
  <c r="T323" i="3"/>
  <c r="S323" i="3"/>
  <c r="Q323" i="3"/>
  <c r="P323" i="3"/>
  <c r="N323" i="3"/>
  <c r="M323" i="3"/>
  <c r="K323" i="3"/>
  <c r="O322" i="3"/>
  <c r="I322" i="3"/>
  <c r="P321" i="3"/>
  <c r="K321" i="3"/>
  <c r="I321" i="3"/>
  <c r="O320" i="3"/>
  <c r="I320" i="3"/>
  <c r="T319" i="3"/>
  <c r="T318" i="3" s="1"/>
  <c r="S319" i="3"/>
  <c r="R319" i="3"/>
  <c r="R318" i="3" s="1"/>
  <c r="Q319" i="3"/>
  <c r="P319" i="3"/>
  <c r="N319" i="3"/>
  <c r="M319" i="3"/>
  <c r="L319" i="3"/>
  <c r="L318" i="3" s="1"/>
  <c r="K319" i="3"/>
  <c r="J319" i="3"/>
  <c r="J318" i="3" s="1"/>
  <c r="I319" i="3"/>
  <c r="S318" i="3"/>
  <c r="Q318" i="3"/>
  <c r="N318" i="3"/>
  <c r="M318" i="3"/>
  <c r="K318" i="3"/>
  <c r="O317" i="3"/>
  <c r="I317" i="3"/>
  <c r="T316" i="3"/>
  <c r="T309" i="3" s="1"/>
  <c r="T308" i="3" s="1"/>
  <c r="T307" i="3" s="1"/>
  <c r="S316" i="3"/>
  <c r="O316" i="3" s="1"/>
  <c r="R316" i="3"/>
  <c r="Q316" i="3"/>
  <c r="P316" i="3"/>
  <c r="N316" i="3"/>
  <c r="M316" i="3"/>
  <c r="L316" i="3"/>
  <c r="K316" i="3"/>
  <c r="J316" i="3"/>
  <c r="O315" i="3"/>
  <c r="I315" i="3"/>
  <c r="T314" i="3"/>
  <c r="S314" i="3"/>
  <c r="R314" i="3"/>
  <c r="Q314" i="3"/>
  <c r="P314" i="3"/>
  <c r="N314" i="3"/>
  <c r="M314" i="3"/>
  <c r="L314" i="3"/>
  <c r="K314" i="3"/>
  <c r="J314" i="3"/>
  <c r="O313" i="3"/>
  <c r="I313" i="3"/>
  <c r="T312" i="3"/>
  <c r="S312" i="3"/>
  <c r="R312" i="3"/>
  <c r="Q312" i="3"/>
  <c r="P312" i="3"/>
  <c r="N312" i="3"/>
  <c r="M312" i="3"/>
  <c r="L312" i="3"/>
  <c r="K312" i="3"/>
  <c r="I312" i="3" s="1"/>
  <c r="J312" i="3"/>
  <c r="O311" i="3"/>
  <c r="I311" i="3"/>
  <c r="T310" i="3"/>
  <c r="S310" i="3"/>
  <c r="R310" i="3"/>
  <c r="Q310" i="3"/>
  <c r="P310" i="3"/>
  <c r="N310" i="3"/>
  <c r="M310" i="3"/>
  <c r="L310" i="3"/>
  <c r="K310" i="3"/>
  <c r="J310" i="3"/>
  <c r="I310" i="3"/>
  <c r="R309" i="3"/>
  <c r="R308" i="3" s="1"/>
  <c r="R307" i="3" s="1"/>
  <c r="O305" i="3"/>
  <c r="I305" i="3"/>
  <c r="O304" i="3"/>
  <c r="I304" i="3"/>
  <c r="T303" i="3"/>
  <c r="S303" i="3"/>
  <c r="R303" i="3"/>
  <c r="O303" i="3" s="1"/>
  <c r="Q303" i="3"/>
  <c r="P303" i="3"/>
  <c r="P302" i="3" s="1"/>
  <c r="N303" i="3"/>
  <c r="M303" i="3"/>
  <c r="M302" i="3" s="1"/>
  <c r="M301" i="3" s="1"/>
  <c r="M300" i="3" s="1"/>
  <c r="M299" i="3" s="1"/>
  <c r="L303" i="3"/>
  <c r="K303" i="3"/>
  <c r="K302" i="3" s="1"/>
  <c r="K301" i="3" s="1"/>
  <c r="K300" i="3" s="1"/>
  <c r="K299" i="3" s="1"/>
  <c r="J303" i="3"/>
  <c r="T302" i="3"/>
  <c r="T301" i="3" s="1"/>
  <c r="T300" i="3" s="1"/>
  <c r="T299" i="3" s="1"/>
  <c r="S302" i="3"/>
  <c r="S301" i="3" s="1"/>
  <c r="S300" i="3" s="1"/>
  <c r="S299" i="3" s="1"/>
  <c r="R302" i="3"/>
  <c r="Q302" i="3"/>
  <c r="Q301" i="3" s="1"/>
  <c r="Q300" i="3" s="1"/>
  <c r="Q299" i="3" s="1"/>
  <c r="N302" i="3"/>
  <c r="N301" i="3" s="1"/>
  <c r="N300" i="3" s="1"/>
  <c r="N299" i="3" s="1"/>
  <c r="L302" i="3"/>
  <c r="L301" i="3" s="1"/>
  <c r="L300" i="3" s="1"/>
  <c r="L299" i="3" s="1"/>
  <c r="J302" i="3"/>
  <c r="R301" i="3"/>
  <c r="R300" i="3"/>
  <c r="R299" i="3" s="1"/>
  <c r="O297" i="3"/>
  <c r="I297" i="3"/>
  <c r="T296" i="3"/>
  <c r="S296" i="3"/>
  <c r="R296" i="3"/>
  <c r="R295" i="3" s="1"/>
  <c r="Q296" i="3"/>
  <c r="P296" i="3"/>
  <c r="N296" i="3"/>
  <c r="M296" i="3"/>
  <c r="L296" i="3"/>
  <c r="K296" i="3"/>
  <c r="J296" i="3"/>
  <c r="J295" i="3" s="1"/>
  <c r="T295" i="3"/>
  <c r="S295" i="3"/>
  <c r="Q295" i="3"/>
  <c r="P295" i="3"/>
  <c r="O295" i="3" s="1"/>
  <c r="N295" i="3"/>
  <c r="L295" i="3"/>
  <c r="K295" i="3"/>
  <c r="O294" i="3"/>
  <c r="I294" i="3"/>
  <c r="T293" i="3"/>
  <c r="T292" i="3" s="1"/>
  <c r="S293" i="3"/>
  <c r="R293" i="3"/>
  <c r="Q293" i="3"/>
  <c r="Q292" i="3" s="1"/>
  <c r="P293" i="3"/>
  <c r="O293" i="3"/>
  <c r="N293" i="3"/>
  <c r="M293" i="3"/>
  <c r="L293" i="3"/>
  <c r="L292" i="3" s="1"/>
  <c r="K293" i="3"/>
  <c r="J293" i="3"/>
  <c r="S292" i="3"/>
  <c r="R292" i="3"/>
  <c r="P292" i="3"/>
  <c r="N292" i="3"/>
  <c r="M292" i="3"/>
  <c r="K292" i="3"/>
  <c r="J292" i="3"/>
  <c r="O291" i="3"/>
  <c r="I291" i="3"/>
  <c r="O290" i="3"/>
  <c r="I290" i="3"/>
  <c r="O289" i="3"/>
  <c r="I289" i="3"/>
  <c r="T288" i="3"/>
  <c r="S288" i="3"/>
  <c r="R288" i="3"/>
  <c r="R287" i="3" s="1"/>
  <c r="R286" i="3" s="1"/>
  <c r="R285" i="3" s="1"/>
  <c r="R284" i="3" s="1"/>
  <c r="R283" i="3" s="1"/>
  <c r="Q288" i="3"/>
  <c r="Q287" i="3" s="1"/>
  <c r="Q286" i="3" s="1"/>
  <c r="Q285" i="3" s="1"/>
  <c r="Q284" i="3" s="1"/>
  <c r="Q283" i="3" s="1"/>
  <c r="P288" i="3"/>
  <c r="N288" i="3"/>
  <c r="M288" i="3"/>
  <c r="M287" i="3" s="1"/>
  <c r="L288" i="3"/>
  <c r="L287" i="3" s="1"/>
  <c r="K288" i="3"/>
  <c r="J288" i="3"/>
  <c r="J287" i="3" s="1"/>
  <c r="J286" i="3" s="1"/>
  <c r="I288" i="3"/>
  <c r="T287" i="3"/>
  <c r="T286" i="3" s="1"/>
  <c r="S287" i="3"/>
  <c r="P287" i="3"/>
  <c r="N287" i="3"/>
  <c r="N286" i="3" s="1"/>
  <c r="N285" i="3" s="1"/>
  <c r="N284" i="3" s="1"/>
  <c r="N283" i="3" s="1"/>
  <c r="K287" i="3"/>
  <c r="K286" i="3" s="1"/>
  <c r="P286" i="3"/>
  <c r="M286" i="3"/>
  <c r="T285" i="3"/>
  <c r="T284" i="3" s="1"/>
  <c r="T283" i="3" s="1"/>
  <c r="O282" i="3"/>
  <c r="I282" i="3"/>
  <c r="T281" i="3"/>
  <c r="T280" i="3" s="1"/>
  <c r="S281" i="3"/>
  <c r="S280" i="3" s="1"/>
  <c r="R281" i="3"/>
  <c r="Q281" i="3"/>
  <c r="Q280" i="3" s="1"/>
  <c r="P281" i="3"/>
  <c r="N281" i="3"/>
  <c r="N280" i="3" s="1"/>
  <c r="M281" i="3"/>
  <c r="L281" i="3"/>
  <c r="L280" i="3" s="1"/>
  <c r="K281" i="3"/>
  <c r="K280" i="3" s="1"/>
  <c r="J281" i="3"/>
  <c r="R280" i="3"/>
  <c r="P280" i="3"/>
  <c r="M280" i="3"/>
  <c r="J280" i="3"/>
  <c r="O279" i="3"/>
  <c r="I279" i="3"/>
  <c r="T278" i="3"/>
  <c r="S278" i="3"/>
  <c r="S277" i="3" s="1"/>
  <c r="R278" i="3"/>
  <c r="Q278" i="3"/>
  <c r="Q277" i="3" s="1"/>
  <c r="P278" i="3"/>
  <c r="N278" i="3"/>
  <c r="N277" i="3" s="1"/>
  <c r="M278" i="3"/>
  <c r="L278" i="3"/>
  <c r="I278" i="3" s="1"/>
  <c r="K278" i="3"/>
  <c r="K277" i="3" s="1"/>
  <c r="J278" i="3"/>
  <c r="T277" i="3"/>
  <c r="R277" i="3"/>
  <c r="M277" i="3"/>
  <c r="M276" i="3" s="1"/>
  <c r="J277" i="3"/>
  <c r="J276" i="3" s="1"/>
  <c r="Q276" i="3"/>
  <c r="O275" i="3"/>
  <c r="I275" i="3"/>
  <c r="O274" i="3"/>
  <c r="I274" i="3"/>
  <c r="T273" i="3"/>
  <c r="S273" i="3"/>
  <c r="R273" i="3"/>
  <c r="Q273" i="3"/>
  <c r="P273" i="3"/>
  <c r="N273" i="3"/>
  <c r="M273" i="3"/>
  <c r="L273" i="3"/>
  <c r="K273" i="3"/>
  <c r="J273" i="3"/>
  <c r="I273" i="3"/>
  <c r="O272" i="3"/>
  <c r="F19" i="2" s="1"/>
  <c r="I272" i="3"/>
  <c r="O271" i="3"/>
  <c r="I271" i="3"/>
  <c r="T270" i="3"/>
  <c r="T269" i="3" s="1"/>
  <c r="T268" i="3" s="1"/>
  <c r="S270" i="3"/>
  <c r="S269" i="3" s="1"/>
  <c r="S268" i="3" s="1"/>
  <c r="R270" i="3"/>
  <c r="Q270" i="3"/>
  <c r="P270" i="3"/>
  <c r="N270" i="3"/>
  <c r="N269" i="3" s="1"/>
  <c r="N268" i="3" s="1"/>
  <c r="M270" i="3"/>
  <c r="L270" i="3"/>
  <c r="I270" i="3" s="1"/>
  <c r="K270" i="3"/>
  <c r="K269" i="3" s="1"/>
  <c r="J270" i="3"/>
  <c r="R269" i="3"/>
  <c r="R268" i="3" s="1"/>
  <c r="M269" i="3"/>
  <c r="M268" i="3" s="1"/>
  <c r="J269" i="3"/>
  <c r="J268" i="3" s="1"/>
  <c r="M267" i="3"/>
  <c r="M266" i="3" s="1"/>
  <c r="M259" i="3" s="1"/>
  <c r="O265" i="3"/>
  <c r="I265" i="3"/>
  <c r="T264" i="3"/>
  <c r="T263" i="3" s="1"/>
  <c r="T262" i="3" s="1"/>
  <c r="T261" i="3" s="1"/>
  <c r="T260" i="3" s="1"/>
  <c r="S264" i="3"/>
  <c r="R264" i="3"/>
  <c r="Q264" i="3"/>
  <c r="Q263" i="3" s="1"/>
  <c r="Q262" i="3" s="1"/>
  <c r="Q261" i="3" s="1"/>
  <c r="Q260" i="3" s="1"/>
  <c r="P264" i="3"/>
  <c r="N264" i="3"/>
  <c r="N263" i="3" s="1"/>
  <c r="N262" i="3" s="1"/>
  <c r="M264" i="3"/>
  <c r="L264" i="3"/>
  <c r="L263" i="3" s="1"/>
  <c r="L262" i="3" s="1"/>
  <c r="L261" i="3" s="1"/>
  <c r="L260" i="3" s="1"/>
  <c r="K264" i="3"/>
  <c r="K263" i="3" s="1"/>
  <c r="K262" i="3" s="1"/>
  <c r="K261" i="3" s="1"/>
  <c r="K260" i="3" s="1"/>
  <c r="J264" i="3"/>
  <c r="R263" i="3"/>
  <c r="P263" i="3"/>
  <c r="P262" i="3" s="1"/>
  <c r="P261" i="3" s="1"/>
  <c r="M263" i="3"/>
  <c r="M262" i="3" s="1"/>
  <c r="M261" i="3" s="1"/>
  <c r="M260" i="3" s="1"/>
  <c r="J263" i="3"/>
  <c r="R262" i="3"/>
  <c r="R261" i="3" s="1"/>
  <c r="R260" i="3" s="1"/>
  <c r="N261" i="3"/>
  <c r="N260" i="3" s="1"/>
  <c r="O258" i="3"/>
  <c r="I258" i="3"/>
  <c r="T257" i="3"/>
  <c r="T256" i="3" s="1"/>
  <c r="S257" i="3"/>
  <c r="S256" i="3" s="1"/>
  <c r="S255" i="3" s="1"/>
  <c r="S254" i="3" s="1"/>
  <c r="R257" i="3"/>
  <c r="Q257" i="3"/>
  <c r="P257" i="3"/>
  <c r="N257" i="3"/>
  <c r="N256" i="3" s="1"/>
  <c r="N255" i="3" s="1"/>
  <c r="N254" i="3" s="1"/>
  <c r="M257" i="3"/>
  <c r="L257" i="3"/>
  <c r="K257" i="3"/>
  <c r="K256" i="3" s="1"/>
  <c r="J257" i="3"/>
  <c r="R256" i="3"/>
  <c r="Q256" i="3"/>
  <c r="Q255" i="3" s="1"/>
  <c r="Q254" i="3" s="1"/>
  <c r="M256" i="3"/>
  <c r="M255" i="3" s="1"/>
  <c r="M254" i="3" s="1"/>
  <c r="J256" i="3"/>
  <c r="T255" i="3"/>
  <c r="T254" i="3" s="1"/>
  <c r="R255" i="3"/>
  <c r="J255" i="3"/>
  <c r="R254" i="3"/>
  <c r="J254" i="3"/>
  <c r="O253" i="3"/>
  <c r="I253" i="3"/>
  <c r="O252" i="3"/>
  <c r="I252" i="3"/>
  <c r="T251" i="3"/>
  <c r="T250" i="3" s="1"/>
  <c r="T246" i="3" s="1"/>
  <c r="T245" i="3" s="1"/>
  <c r="T244" i="3" s="1"/>
  <c r="T243" i="3" s="1"/>
  <c r="S251" i="3"/>
  <c r="R251" i="3"/>
  <c r="Q251" i="3"/>
  <c r="P251" i="3"/>
  <c r="N251" i="3"/>
  <c r="M251" i="3"/>
  <c r="I251" i="3" s="1"/>
  <c r="L251" i="3"/>
  <c r="K251" i="3"/>
  <c r="J251" i="3"/>
  <c r="S250" i="3"/>
  <c r="R250" i="3"/>
  <c r="Q250" i="3"/>
  <c r="N250" i="3"/>
  <c r="M250" i="3"/>
  <c r="M246" i="3" s="1"/>
  <c r="M245" i="3" s="1"/>
  <c r="L250" i="3"/>
  <c r="L246" i="3" s="1"/>
  <c r="L245" i="3" s="1"/>
  <c r="K250" i="3"/>
  <c r="J250" i="3"/>
  <c r="O249" i="3"/>
  <c r="I249" i="3"/>
  <c r="T248" i="3"/>
  <c r="S248" i="3"/>
  <c r="S247" i="3" s="1"/>
  <c r="R248" i="3"/>
  <c r="Q248" i="3"/>
  <c r="Q247" i="3" s="1"/>
  <c r="P248" i="3"/>
  <c r="N248" i="3"/>
  <c r="M248" i="3"/>
  <c r="L248" i="3"/>
  <c r="K248" i="3"/>
  <c r="K247" i="3" s="1"/>
  <c r="K246" i="3" s="1"/>
  <c r="K245" i="3" s="1"/>
  <c r="J248" i="3"/>
  <c r="T247" i="3"/>
  <c r="R247" i="3"/>
  <c r="R246" i="3" s="1"/>
  <c r="P247" i="3"/>
  <c r="N247" i="3"/>
  <c r="N246" i="3" s="1"/>
  <c r="N245" i="3" s="1"/>
  <c r="N244" i="3" s="1"/>
  <c r="N243" i="3" s="1"/>
  <c r="M247" i="3"/>
  <c r="L247" i="3"/>
  <c r="J247" i="3"/>
  <c r="S246" i="3"/>
  <c r="S245" i="3" s="1"/>
  <c r="R245" i="3"/>
  <c r="R244" i="3" s="1"/>
  <c r="S244" i="3"/>
  <c r="S243" i="3" s="1"/>
  <c r="R243" i="3"/>
  <c r="O242" i="3"/>
  <c r="I242" i="3"/>
  <c r="O241" i="3"/>
  <c r="I241" i="3"/>
  <c r="T240" i="3"/>
  <c r="S240" i="3"/>
  <c r="R240" i="3"/>
  <c r="R239" i="3" s="1"/>
  <c r="R238" i="3" s="1"/>
  <c r="R237" i="3" s="1"/>
  <c r="R236" i="3" s="1"/>
  <c r="Q240" i="3"/>
  <c r="Q239" i="3" s="1"/>
  <c r="Q238" i="3" s="1"/>
  <c r="Q237" i="3" s="1"/>
  <c r="Q236" i="3" s="1"/>
  <c r="P240" i="3"/>
  <c r="N240" i="3"/>
  <c r="M240" i="3"/>
  <c r="L240" i="3"/>
  <c r="K240" i="3"/>
  <c r="J240" i="3"/>
  <c r="J239" i="3" s="1"/>
  <c r="J238" i="3" s="1"/>
  <c r="J237" i="3" s="1"/>
  <c r="J236" i="3" s="1"/>
  <c r="I240" i="3"/>
  <c r="T239" i="3"/>
  <c r="T238" i="3" s="1"/>
  <c r="T237" i="3" s="1"/>
  <c r="T236" i="3" s="1"/>
  <c r="S239" i="3"/>
  <c r="S238" i="3" s="1"/>
  <c r="S237" i="3" s="1"/>
  <c r="S236" i="3" s="1"/>
  <c r="N239" i="3"/>
  <c r="N238" i="3" s="1"/>
  <c r="N237" i="3" s="1"/>
  <c r="N236" i="3" s="1"/>
  <c r="M239" i="3"/>
  <c r="L239" i="3"/>
  <c r="K239" i="3"/>
  <c r="K238" i="3" s="1"/>
  <c r="I239" i="3"/>
  <c r="M238" i="3"/>
  <c r="M237" i="3" s="1"/>
  <c r="M236" i="3" s="1"/>
  <c r="M223" i="3" s="1"/>
  <c r="L238" i="3"/>
  <c r="L237" i="3"/>
  <c r="I237" i="3" s="1"/>
  <c r="G49" i="1" s="1"/>
  <c r="G48" i="1" s="1"/>
  <c r="K237" i="3"/>
  <c r="K236" i="3" s="1"/>
  <c r="O235" i="3"/>
  <c r="I235" i="3"/>
  <c r="T234" i="3"/>
  <c r="S234" i="3"/>
  <c r="R234" i="3"/>
  <c r="Q234" i="3"/>
  <c r="P234" i="3"/>
  <c r="P233" i="3" s="1"/>
  <c r="O234" i="3"/>
  <c r="N234" i="3"/>
  <c r="M234" i="3"/>
  <c r="M233" i="3" s="1"/>
  <c r="M232" i="3" s="1"/>
  <c r="M231" i="3" s="1"/>
  <c r="L234" i="3"/>
  <c r="K234" i="3"/>
  <c r="J234" i="3"/>
  <c r="T233" i="3"/>
  <c r="T232" i="3" s="1"/>
  <c r="T231" i="3" s="1"/>
  <c r="S233" i="3"/>
  <c r="S232" i="3" s="1"/>
  <c r="S231" i="3" s="1"/>
  <c r="R233" i="3"/>
  <c r="Q233" i="3"/>
  <c r="Q232" i="3" s="1"/>
  <c r="N233" i="3"/>
  <c r="L233" i="3"/>
  <c r="L232" i="3" s="1"/>
  <c r="L231" i="3" s="1"/>
  <c r="K233" i="3"/>
  <c r="J233" i="3"/>
  <c r="I233" i="3"/>
  <c r="R232" i="3"/>
  <c r="N232" i="3"/>
  <c r="N231" i="3" s="1"/>
  <c r="K232" i="3"/>
  <c r="K231" i="3" s="1"/>
  <c r="J232" i="3"/>
  <c r="R231" i="3"/>
  <c r="Q231" i="3"/>
  <c r="O230" i="3"/>
  <c r="I230" i="3"/>
  <c r="O229" i="3"/>
  <c r="I229" i="3"/>
  <c r="T228" i="3"/>
  <c r="T227" i="3" s="1"/>
  <c r="T226" i="3" s="1"/>
  <c r="T225" i="3" s="1"/>
  <c r="T224" i="3" s="1"/>
  <c r="S228" i="3"/>
  <c r="R228" i="3"/>
  <c r="Q228" i="3"/>
  <c r="Q227" i="3" s="1"/>
  <c r="P228" i="3"/>
  <c r="O228" i="3"/>
  <c r="N228" i="3"/>
  <c r="M228" i="3"/>
  <c r="L228" i="3"/>
  <c r="L227" i="3" s="1"/>
  <c r="L226" i="3" s="1"/>
  <c r="L225" i="3" s="1"/>
  <c r="L224" i="3" s="1"/>
  <c r="K228" i="3"/>
  <c r="J228" i="3"/>
  <c r="I228" i="3"/>
  <c r="S227" i="3"/>
  <c r="O227" i="3" s="1"/>
  <c r="R227" i="3"/>
  <c r="P227" i="3"/>
  <c r="P226" i="3" s="1"/>
  <c r="P225" i="3" s="1"/>
  <c r="N227" i="3"/>
  <c r="M227" i="3"/>
  <c r="M226" i="3" s="1"/>
  <c r="K227" i="3"/>
  <c r="K226" i="3" s="1"/>
  <c r="K225" i="3" s="1"/>
  <c r="K224" i="3" s="1"/>
  <c r="K223" i="3" s="1"/>
  <c r="J227" i="3"/>
  <c r="S226" i="3"/>
  <c r="O226" i="3" s="1"/>
  <c r="R226" i="3"/>
  <c r="Q226" i="3"/>
  <c r="Q225" i="3" s="1"/>
  <c r="Q224" i="3" s="1"/>
  <c r="N226" i="3"/>
  <c r="N225" i="3" s="1"/>
  <c r="S225" i="3"/>
  <c r="R225" i="3"/>
  <c r="M225" i="3"/>
  <c r="M224" i="3" s="1"/>
  <c r="R224" i="3"/>
  <c r="N224" i="3"/>
  <c r="N223" i="3" s="1"/>
  <c r="R223" i="3"/>
  <c r="O222" i="3"/>
  <c r="I222" i="3"/>
  <c r="O221" i="3"/>
  <c r="I221" i="3"/>
  <c r="T220" i="3"/>
  <c r="S220" i="3"/>
  <c r="S217" i="3" s="1"/>
  <c r="S216" i="3" s="1"/>
  <c r="R220" i="3"/>
  <c r="Q220" i="3"/>
  <c r="P220" i="3"/>
  <c r="N220" i="3"/>
  <c r="N217" i="3" s="1"/>
  <c r="N216" i="3" s="1"/>
  <c r="M220" i="3"/>
  <c r="L220" i="3"/>
  <c r="K220" i="3"/>
  <c r="K217" i="3" s="1"/>
  <c r="K216" i="3" s="1"/>
  <c r="J220" i="3"/>
  <c r="O219" i="3"/>
  <c r="I219" i="3"/>
  <c r="R218" i="3"/>
  <c r="P218" i="3"/>
  <c r="N218" i="3"/>
  <c r="M218" i="3"/>
  <c r="I218" i="3" s="1"/>
  <c r="L218" i="3"/>
  <c r="K218" i="3"/>
  <c r="J218" i="3"/>
  <c r="T217" i="3"/>
  <c r="T216" i="3" s="1"/>
  <c r="Q217" i="3"/>
  <c r="M217" i="3"/>
  <c r="L217" i="3"/>
  <c r="L216" i="3" s="1"/>
  <c r="Q216" i="3"/>
  <c r="M216" i="3"/>
  <c r="O215" i="3"/>
  <c r="I215" i="3"/>
  <c r="T214" i="3"/>
  <c r="T211" i="3" s="1"/>
  <c r="T210" i="3" s="1"/>
  <c r="T209" i="3" s="1"/>
  <c r="S214" i="3"/>
  <c r="S211" i="3" s="1"/>
  <c r="S210" i="3" s="1"/>
  <c r="R214" i="3"/>
  <c r="Q214" i="3"/>
  <c r="P214" i="3"/>
  <c r="N214" i="3"/>
  <c r="M214" i="3"/>
  <c r="L214" i="3"/>
  <c r="L211" i="3" s="1"/>
  <c r="L210" i="3" s="1"/>
  <c r="K214" i="3"/>
  <c r="K211" i="3" s="1"/>
  <c r="K210" i="3" s="1"/>
  <c r="J214" i="3"/>
  <c r="O213" i="3"/>
  <c r="I213" i="3"/>
  <c r="T212" i="3"/>
  <c r="S212" i="3"/>
  <c r="R212" i="3"/>
  <c r="Q212" i="3"/>
  <c r="Q211" i="3" s="1"/>
  <c r="Q210" i="3" s="1"/>
  <c r="P212" i="3"/>
  <c r="N212" i="3"/>
  <c r="M212" i="3"/>
  <c r="M211" i="3" s="1"/>
  <c r="M210" i="3" s="1"/>
  <c r="M209" i="3" s="1"/>
  <c r="M204" i="3" s="1"/>
  <c r="L212" i="3"/>
  <c r="K212" i="3"/>
  <c r="J212" i="3"/>
  <c r="J211" i="3" s="1"/>
  <c r="R211" i="3"/>
  <c r="R210" i="3" s="1"/>
  <c r="N211" i="3"/>
  <c r="N210" i="3" s="1"/>
  <c r="N209" i="3" s="1"/>
  <c r="Q209" i="3"/>
  <c r="Q204" i="3" s="1"/>
  <c r="O208" i="3"/>
  <c r="I208" i="3"/>
  <c r="T207" i="3"/>
  <c r="S207" i="3"/>
  <c r="R207" i="3"/>
  <c r="Q207" i="3"/>
  <c r="P207" i="3"/>
  <c r="N207" i="3"/>
  <c r="N206" i="3" s="1"/>
  <c r="M207" i="3"/>
  <c r="L207" i="3"/>
  <c r="L206" i="3" s="1"/>
  <c r="L205" i="3" s="1"/>
  <c r="K207" i="3"/>
  <c r="J207" i="3"/>
  <c r="T206" i="3"/>
  <c r="T205" i="3" s="1"/>
  <c r="S206" i="3"/>
  <c r="S205" i="3" s="1"/>
  <c r="R206" i="3"/>
  <c r="R205" i="3" s="1"/>
  <c r="Q206" i="3"/>
  <c r="M206" i="3"/>
  <c r="K206" i="3"/>
  <c r="K205" i="3" s="1"/>
  <c r="J206" i="3"/>
  <c r="Q205" i="3"/>
  <c r="N205" i="3"/>
  <c r="M205" i="3"/>
  <c r="O203" i="3"/>
  <c r="I203" i="3"/>
  <c r="R202" i="3"/>
  <c r="O202" i="3"/>
  <c r="L202" i="3"/>
  <c r="I202" i="3"/>
  <c r="O201" i="3"/>
  <c r="I201" i="3"/>
  <c r="O200" i="3"/>
  <c r="L200" i="3"/>
  <c r="I200" i="3" s="1"/>
  <c r="R199" i="3"/>
  <c r="O199" i="3"/>
  <c r="R198" i="3"/>
  <c r="O198" i="3"/>
  <c r="R197" i="3"/>
  <c r="O197" i="3"/>
  <c r="R196" i="3"/>
  <c r="R195" i="3" s="1"/>
  <c r="O195" i="3" s="1"/>
  <c r="O196" i="3"/>
  <c r="H38" i="1" s="1"/>
  <c r="H37" i="1" s="1"/>
  <c r="O194" i="3"/>
  <c r="I194" i="3"/>
  <c r="O193" i="3"/>
  <c r="I193" i="3"/>
  <c r="O192" i="3"/>
  <c r="I192" i="3"/>
  <c r="T191" i="3"/>
  <c r="T190" i="3" s="1"/>
  <c r="T189" i="3" s="1"/>
  <c r="T188" i="3" s="1"/>
  <c r="T182" i="3" s="1"/>
  <c r="S191" i="3"/>
  <c r="S190" i="3" s="1"/>
  <c r="S189" i="3" s="1"/>
  <c r="S188" i="3" s="1"/>
  <c r="S182" i="3" s="1"/>
  <c r="R191" i="3"/>
  <c r="Q191" i="3"/>
  <c r="P191" i="3"/>
  <c r="N191" i="3"/>
  <c r="M191" i="3"/>
  <c r="L191" i="3"/>
  <c r="K191" i="3"/>
  <c r="K190" i="3" s="1"/>
  <c r="J191" i="3"/>
  <c r="I191" i="3"/>
  <c r="R190" i="3"/>
  <c r="Q190" i="3"/>
  <c r="Q189" i="3" s="1"/>
  <c r="Q188" i="3" s="1"/>
  <c r="Q182" i="3" s="1"/>
  <c r="N190" i="3"/>
  <c r="M190" i="3"/>
  <c r="M189" i="3" s="1"/>
  <c r="M188" i="3" s="1"/>
  <c r="M182" i="3" s="1"/>
  <c r="L190" i="3"/>
  <c r="J190" i="3"/>
  <c r="I190" i="3"/>
  <c r="R189" i="3"/>
  <c r="N189" i="3"/>
  <c r="L189" i="3"/>
  <c r="L188" i="3" s="1"/>
  <c r="L182" i="3" s="1"/>
  <c r="K189" i="3"/>
  <c r="J189" i="3"/>
  <c r="R188" i="3"/>
  <c r="N188" i="3"/>
  <c r="J188" i="3"/>
  <c r="O187" i="3"/>
  <c r="I187" i="3"/>
  <c r="P186" i="3"/>
  <c r="O186" i="3"/>
  <c r="N186" i="3"/>
  <c r="M186" i="3"/>
  <c r="L186" i="3"/>
  <c r="K186" i="3"/>
  <c r="P185" i="3"/>
  <c r="O185" i="3" s="1"/>
  <c r="N185" i="3"/>
  <c r="N184" i="3" s="1"/>
  <c r="N183" i="3" s="1"/>
  <c r="M185" i="3"/>
  <c r="M184" i="3" s="1"/>
  <c r="M183" i="3" s="1"/>
  <c r="L185" i="3"/>
  <c r="P184" i="3"/>
  <c r="O184" i="3"/>
  <c r="L184" i="3"/>
  <c r="L183" i="3" s="1"/>
  <c r="P183" i="3"/>
  <c r="O183" i="3" s="1"/>
  <c r="R182" i="3"/>
  <c r="N182" i="3"/>
  <c r="J182" i="3"/>
  <c r="O181" i="3"/>
  <c r="I181" i="3"/>
  <c r="O180" i="3"/>
  <c r="I180" i="3"/>
  <c r="T179" i="3"/>
  <c r="S179" i="3"/>
  <c r="R179" i="3"/>
  <c r="Q179" i="3"/>
  <c r="Q178" i="3" s="1"/>
  <c r="P179" i="3"/>
  <c r="O179" i="3"/>
  <c r="N179" i="3"/>
  <c r="N178" i="3" s="1"/>
  <c r="M179" i="3"/>
  <c r="L179" i="3"/>
  <c r="K179" i="3"/>
  <c r="J179" i="3"/>
  <c r="I179" i="3"/>
  <c r="T178" i="3"/>
  <c r="S178" i="3"/>
  <c r="R178" i="3"/>
  <c r="P178" i="3"/>
  <c r="O178" i="3"/>
  <c r="M178" i="3"/>
  <c r="L178" i="3"/>
  <c r="K178" i="3"/>
  <c r="J178" i="3"/>
  <c r="O177" i="3"/>
  <c r="I177" i="3"/>
  <c r="T176" i="3"/>
  <c r="T175" i="3" s="1"/>
  <c r="S176" i="3"/>
  <c r="R176" i="3"/>
  <c r="Q176" i="3"/>
  <c r="Q175" i="3" s="1"/>
  <c r="P176" i="3"/>
  <c r="N176" i="3"/>
  <c r="M176" i="3"/>
  <c r="M175" i="3" s="1"/>
  <c r="L176" i="3"/>
  <c r="L175" i="3" s="1"/>
  <c r="K176" i="3"/>
  <c r="I176" i="3" s="1"/>
  <c r="J176" i="3"/>
  <c r="S175" i="3"/>
  <c r="R175" i="3"/>
  <c r="P175" i="3"/>
  <c r="O175" i="3" s="1"/>
  <c r="N175" i="3"/>
  <c r="J175" i="3"/>
  <c r="O174" i="3"/>
  <c r="F308" i="2" s="1"/>
  <c r="F307" i="2" s="1"/>
  <c r="F304" i="2" s="1"/>
  <c r="I174" i="3"/>
  <c r="E308" i="2" s="1"/>
  <c r="E307" i="2" s="1"/>
  <c r="T173" i="3"/>
  <c r="S173" i="3"/>
  <c r="R173" i="3"/>
  <c r="Q173" i="3"/>
  <c r="P173" i="3"/>
  <c r="N173" i="3"/>
  <c r="N170" i="3" s="1"/>
  <c r="N169" i="3" s="1"/>
  <c r="M173" i="3"/>
  <c r="L173" i="3"/>
  <c r="K173" i="3"/>
  <c r="J173" i="3"/>
  <c r="O172" i="3"/>
  <c r="I172" i="3"/>
  <c r="T171" i="3"/>
  <c r="T170" i="3" s="1"/>
  <c r="T169" i="3" s="1"/>
  <c r="S171" i="3"/>
  <c r="R171" i="3"/>
  <c r="P171" i="3"/>
  <c r="N171" i="3"/>
  <c r="M171" i="3"/>
  <c r="L171" i="3"/>
  <c r="L170" i="3" s="1"/>
  <c r="J171" i="3"/>
  <c r="J170" i="3" s="1"/>
  <c r="I171" i="3"/>
  <c r="R170" i="3"/>
  <c r="Q170" i="3"/>
  <c r="Q169" i="3" s="1"/>
  <c r="P170" i="3"/>
  <c r="K170" i="3"/>
  <c r="R169" i="3"/>
  <c r="J169" i="3"/>
  <c r="O168" i="3"/>
  <c r="I168" i="3"/>
  <c r="T167" i="3"/>
  <c r="S167" i="3"/>
  <c r="S166" i="3" s="1"/>
  <c r="R167" i="3"/>
  <c r="R166" i="3" s="1"/>
  <c r="R165" i="3" s="1"/>
  <c r="R164" i="3" s="1"/>
  <c r="R163" i="3" s="1"/>
  <c r="Q167" i="3"/>
  <c r="Q166" i="3" s="1"/>
  <c r="P167" i="3"/>
  <c r="P166" i="3" s="1"/>
  <c r="N167" i="3"/>
  <c r="M167" i="3"/>
  <c r="L167" i="3"/>
  <c r="K167" i="3"/>
  <c r="I167" i="3" s="1"/>
  <c r="J167" i="3"/>
  <c r="J166" i="3" s="1"/>
  <c r="T166" i="3"/>
  <c r="T165" i="3" s="1"/>
  <c r="T164" i="3" s="1"/>
  <c r="T163" i="3" s="1"/>
  <c r="N166" i="3"/>
  <c r="N165" i="3" s="1"/>
  <c r="M166" i="3"/>
  <c r="M165" i="3" s="1"/>
  <c r="L166" i="3"/>
  <c r="L165" i="3" s="1"/>
  <c r="K166" i="3"/>
  <c r="K165" i="3" s="1"/>
  <c r="S165" i="3"/>
  <c r="P165" i="3"/>
  <c r="O162" i="3"/>
  <c r="I162" i="3"/>
  <c r="P161" i="3"/>
  <c r="O161" i="3"/>
  <c r="N161" i="3"/>
  <c r="N160" i="3" s="1"/>
  <c r="N159" i="3" s="1"/>
  <c r="M161" i="3"/>
  <c r="M160" i="3" s="1"/>
  <c r="M159" i="3" s="1"/>
  <c r="L161" i="3"/>
  <c r="K161" i="3"/>
  <c r="K160" i="3" s="1"/>
  <c r="I161" i="3"/>
  <c r="P160" i="3"/>
  <c r="O160" i="3" s="1"/>
  <c r="L160" i="3"/>
  <c r="L159" i="3" s="1"/>
  <c r="P159" i="3"/>
  <c r="O159" i="3" s="1"/>
  <c r="K159" i="3"/>
  <c r="O158" i="3"/>
  <c r="I158" i="3"/>
  <c r="T157" i="3"/>
  <c r="T156" i="3" s="1"/>
  <c r="S157" i="3"/>
  <c r="R157" i="3"/>
  <c r="Q157" i="3"/>
  <c r="P157" i="3"/>
  <c r="N157" i="3"/>
  <c r="N156" i="3" s="1"/>
  <c r="N155" i="3" s="1"/>
  <c r="M157" i="3"/>
  <c r="M156" i="3" s="1"/>
  <c r="M155" i="3" s="1"/>
  <c r="L157" i="3"/>
  <c r="K157" i="3"/>
  <c r="J157" i="3"/>
  <c r="S156" i="3"/>
  <c r="S155" i="3" s="1"/>
  <c r="R156" i="3"/>
  <c r="R155" i="3" s="1"/>
  <c r="Q156" i="3"/>
  <c r="Q155" i="3" s="1"/>
  <c r="L156" i="3"/>
  <c r="K156" i="3"/>
  <c r="K155" i="3" s="1"/>
  <c r="J156" i="3"/>
  <c r="J155" i="3" s="1"/>
  <c r="I156" i="3"/>
  <c r="T155" i="3"/>
  <c r="L155" i="3"/>
  <c r="O154" i="3"/>
  <c r="I154" i="3"/>
  <c r="T153" i="3"/>
  <c r="T152" i="3" s="1"/>
  <c r="T151" i="3" s="1"/>
  <c r="S153" i="3"/>
  <c r="S152" i="3" s="1"/>
  <c r="S151" i="3" s="1"/>
  <c r="R153" i="3"/>
  <c r="O153" i="3" s="1"/>
  <c r="Q153" i="3"/>
  <c r="P153" i="3"/>
  <c r="N153" i="3"/>
  <c r="N152" i="3" s="1"/>
  <c r="N151" i="3" s="1"/>
  <c r="N150" i="3" s="1"/>
  <c r="M153" i="3"/>
  <c r="M152" i="3" s="1"/>
  <c r="M151" i="3" s="1"/>
  <c r="L153" i="3"/>
  <c r="L152" i="3" s="1"/>
  <c r="L151" i="3" s="1"/>
  <c r="L150" i="3" s="1"/>
  <c r="K153" i="3"/>
  <c r="K152" i="3" s="1"/>
  <c r="J153" i="3"/>
  <c r="I153" i="3" s="1"/>
  <c r="R152" i="3"/>
  <c r="Q152" i="3"/>
  <c r="Q151" i="3" s="1"/>
  <c r="Q150" i="3" s="1"/>
  <c r="P152" i="3"/>
  <c r="P151" i="3" s="1"/>
  <c r="J152" i="3"/>
  <c r="K151" i="3"/>
  <c r="K150" i="3" s="1"/>
  <c r="O149" i="3"/>
  <c r="I149" i="3"/>
  <c r="E247" i="2" s="1"/>
  <c r="E246" i="2" s="1"/>
  <c r="T148" i="3"/>
  <c r="T147" i="3" s="1"/>
  <c r="T146" i="3" s="1"/>
  <c r="S148" i="3"/>
  <c r="R148" i="3"/>
  <c r="Q148" i="3"/>
  <c r="P148" i="3"/>
  <c r="N148" i="3"/>
  <c r="N147" i="3" s="1"/>
  <c r="N146" i="3" s="1"/>
  <c r="N145" i="3" s="1"/>
  <c r="M148" i="3"/>
  <c r="M147" i="3" s="1"/>
  <c r="M146" i="3" s="1"/>
  <c r="M145" i="3" s="1"/>
  <c r="L148" i="3"/>
  <c r="I148" i="3" s="1"/>
  <c r="K148" i="3"/>
  <c r="J148" i="3"/>
  <c r="S147" i="3"/>
  <c r="S146" i="3" s="1"/>
  <c r="S145" i="3" s="1"/>
  <c r="R147" i="3"/>
  <c r="R146" i="3" s="1"/>
  <c r="R145" i="3" s="1"/>
  <c r="Q147" i="3"/>
  <c r="Q146" i="3" s="1"/>
  <c r="K147" i="3"/>
  <c r="K146" i="3" s="1"/>
  <c r="K145" i="3" s="1"/>
  <c r="J147" i="3"/>
  <c r="J146" i="3" s="1"/>
  <c r="T145" i="3"/>
  <c r="Q145" i="3"/>
  <c r="Q139" i="3" s="1"/>
  <c r="O144" i="3"/>
  <c r="F239" i="2" s="1"/>
  <c r="I144" i="3"/>
  <c r="T143" i="3"/>
  <c r="S143" i="3"/>
  <c r="R143" i="3"/>
  <c r="Q143" i="3"/>
  <c r="Q142" i="3" s="1"/>
  <c r="Q141" i="3" s="1"/>
  <c r="Q140" i="3" s="1"/>
  <c r="P143" i="3"/>
  <c r="P142" i="3" s="1"/>
  <c r="N143" i="3"/>
  <c r="N142" i="3" s="1"/>
  <c r="N141" i="3" s="1"/>
  <c r="N140" i="3" s="1"/>
  <c r="N139" i="3" s="1"/>
  <c r="M143" i="3"/>
  <c r="L143" i="3"/>
  <c r="K143" i="3"/>
  <c r="J143" i="3"/>
  <c r="T142" i="3"/>
  <c r="T141" i="3" s="1"/>
  <c r="T140" i="3" s="1"/>
  <c r="S142" i="3"/>
  <c r="S141" i="3" s="1"/>
  <c r="S140" i="3" s="1"/>
  <c r="M142" i="3"/>
  <c r="M141" i="3" s="1"/>
  <c r="M140" i="3" s="1"/>
  <c r="L142" i="3"/>
  <c r="L141" i="3" s="1"/>
  <c r="L140" i="3" s="1"/>
  <c r="K142" i="3"/>
  <c r="K141" i="3" s="1"/>
  <c r="K140" i="3"/>
  <c r="O138" i="3"/>
  <c r="I138" i="3"/>
  <c r="E298" i="2" s="1"/>
  <c r="P137" i="3"/>
  <c r="N137" i="3"/>
  <c r="M137" i="3"/>
  <c r="M136" i="3" s="1"/>
  <c r="M135" i="3" s="1"/>
  <c r="L137" i="3"/>
  <c r="L136" i="3" s="1"/>
  <c r="L135" i="3" s="1"/>
  <c r="K137" i="3"/>
  <c r="I137" i="3" s="1"/>
  <c r="N136" i="3"/>
  <c r="K136" i="3"/>
  <c r="N135" i="3"/>
  <c r="O134" i="3"/>
  <c r="I134" i="3"/>
  <c r="T133" i="3"/>
  <c r="T132" i="3" s="1"/>
  <c r="S133" i="3"/>
  <c r="R133" i="3"/>
  <c r="Q133" i="3"/>
  <c r="P133" i="3"/>
  <c r="N133" i="3"/>
  <c r="N132" i="3" s="1"/>
  <c r="N131" i="3" s="1"/>
  <c r="M133" i="3"/>
  <c r="M132" i="3" s="1"/>
  <c r="M131" i="3" s="1"/>
  <c r="L133" i="3"/>
  <c r="L132" i="3" s="1"/>
  <c r="L131" i="3" s="1"/>
  <c r="K133" i="3"/>
  <c r="J133" i="3"/>
  <c r="R132" i="3"/>
  <c r="R131" i="3" s="1"/>
  <c r="Q132" i="3"/>
  <c r="Q131" i="3" s="1"/>
  <c r="P132" i="3"/>
  <c r="J132" i="3"/>
  <c r="J131" i="3" s="1"/>
  <c r="T131" i="3"/>
  <c r="O130" i="3"/>
  <c r="I130" i="3"/>
  <c r="T129" i="3"/>
  <c r="T128" i="3" s="1"/>
  <c r="S129" i="3"/>
  <c r="S128" i="3" s="1"/>
  <c r="R129" i="3"/>
  <c r="R128" i="3" s="1"/>
  <c r="Q129" i="3"/>
  <c r="O129" i="3" s="1"/>
  <c r="P129" i="3"/>
  <c r="N129" i="3"/>
  <c r="M129" i="3"/>
  <c r="L129" i="3"/>
  <c r="L128" i="3" s="1"/>
  <c r="K129" i="3"/>
  <c r="K128" i="3" s="1"/>
  <c r="J129" i="3"/>
  <c r="Q128" i="3"/>
  <c r="P128" i="3"/>
  <c r="N128" i="3"/>
  <c r="M128" i="3"/>
  <c r="O127" i="3"/>
  <c r="I127" i="3"/>
  <c r="T126" i="3"/>
  <c r="T125" i="3" s="1"/>
  <c r="S126" i="3"/>
  <c r="R126" i="3"/>
  <c r="Q126" i="3"/>
  <c r="P126" i="3"/>
  <c r="O126" i="3"/>
  <c r="N126" i="3"/>
  <c r="N125" i="3" s="1"/>
  <c r="N124" i="3" s="1"/>
  <c r="M126" i="3"/>
  <c r="M125" i="3" s="1"/>
  <c r="M124" i="3" s="1"/>
  <c r="L126" i="3"/>
  <c r="L125" i="3" s="1"/>
  <c r="K126" i="3"/>
  <c r="I126" i="3" s="1"/>
  <c r="J126" i="3"/>
  <c r="S125" i="3"/>
  <c r="R125" i="3"/>
  <c r="Q125" i="3"/>
  <c r="Q124" i="3" s="1"/>
  <c r="P125" i="3"/>
  <c r="P124" i="3" s="1"/>
  <c r="O125" i="3"/>
  <c r="J125" i="3"/>
  <c r="S124" i="3"/>
  <c r="L124" i="3"/>
  <c r="O123" i="3"/>
  <c r="I123" i="3"/>
  <c r="T122" i="3"/>
  <c r="T121" i="3" s="1"/>
  <c r="T120" i="3" s="1"/>
  <c r="S122" i="3"/>
  <c r="S121" i="3" s="1"/>
  <c r="S120" i="3" s="1"/>
  <c r="R122" i="3"/>
  <c r="R121" i="3" s="1"/>
  <c r="R120" i="3" s="1"/>
  <c r="Q122" i="3"/>
  <c r="P122" i="3"/>
  <c r="N122" i="3"/>
  <c r="M122" i="3"/>
  <c r="L122" i="3"/>
  <c r="L121" i="3" s="1"/>
  <c r="L120" i="3" s="1"/>
  <c r="K122" i="3"/>
  <c r="K121" i="3" s="1"/>
  <c r="K120" i="3" s="1"/>
  <c r="J122" i="3"/>
  <c r="J121" i="3" s="1"/>
  <c r="I122" i="3"/>
  <c r="Q121" i="3"/>
  <c r="Q120" i="3" s="1"/>
  <c r="Q119" i="3" s="1"/>
  <c r="P121" i="3"/>
  <c r="P120" i="3" s="1"/>
  <c r="N121" i="3"/>
  <c r="N120" i="3" s="1"/>
  <c r="M121" i="3"/>
  <c r="M120" i="3" s="1"/>
  <c r="J120" i="3"/>
  <c r="N119" i="3"/>
  <c r="O118" i="3"/>
  <c r="I118" i="3"/>
  <c r="T117" i="3"/>
  <c r="T116" i="3" s="1"/>
  <c r="S117" i="3"/>
  <c r="R117" i="3"/>
  <c r="Q117" i="3"/>
  <c r="P117" i="3"/>
  <c r="O117" i="3"/>
  <c r="N117" i="3"/>
  <c r="N116" i="3" s="1"/>
  <c r="N115" i="3" s="1"/>
  <c r="N114" i="3" s="1"/>
  <c r="M117" i="3"/>
  <c r="M116" i="3" s="1"/>
  <c r="M115" i="3" s="1"/>
  <c r="M114" i="3" s="1"/>
  <c r="L117" i="3"/>
  <c r="L116" i="3" s="1"/>
  <c r="L115" i="3" s="1"/>
  <c r="L114" i="3" s="1"/>
  <c r="K117" i="3"/>
  <c r="I117" i="3" s="1"/>
  <c r="J117" i="3"/>
  <c r="S116" i="3"/>
  <c r="S115" i="3" s="1"/>
  <c r="R116" i="3"/>
  <c r="R115" i="3" s="1"/>
  <c r="R114" i="3" s="1"/>
  <c r="Q116" i="3"/>
  <c r="Q115" i="3" s="1"/>
  <c r="Q114" i="3" s="1"/>
  <c r="P116" i="3"/>
  <c r="O116" i="3"/>
  <c r="J116" i="3"/>
  <c r="J115" i="3" s="1"/>
  <c r="T115" i="3"/>
  <c r="T114" i="3" s="1"/>
  <c r="P115" i="3"/>
  <c r="P114" i="3"/>
  <c r="O113" i="3"/>
  <c r="I113" i="3"/>
  <c r="E331" i="2" s="1"/>
  <c r="E330" i="2" s="1"/>
  <c r="T112" i="3"/>
  <c r="S112" i="3"/>
  <c r="R112" i="3"/>
  <c r="R109" i="3" s="1"/>
  <c r="R108" i="3" s="1"/>
  <c r="Q112" i="3"/>
  <c r="O112" i="3" s="1"/>
  <c r="P112" i="3"/>
  <c r="N112" i="3"/>
  <c r="M112" i="3"/>
  <c r="L112" i="3"/>
  <c r="K112" i="3"/>
  <c r="J112" i="3"/>
  <c r="J109" i="3" s="1"/>
  <c r="I112" i="3"/>
  <c r="O111" i="3"/>
  <c r="I111" i="3"/>
  <c r="T110" i="3"/>
  <c r="T109" i="3" s="1"/>
  <c r="T108" i="3" s="1"/>
  <c r="S110" i="3"/>
  <c r="R110" i="3"/>
  <c r="Q110" i="3"/>
  <c r="P110" i="3"/>
  <c r="P109" i="3" s="1"/>
  <c r="O110" i="3"/>
  <c r="N110" i="3"/>
  <c r="N109" i="3" s="1"/>
  <c r="N108" i="3" s="1"/>
  <c r="M110" i="3"/>
  <c r="M109" i="3" s="1"/>
  <c r="L110" i="3"/>
  <c r="L109" i="3" s="1"/>
  <c r="L108" i="3" s="1"/>
  <c r="K110" i="3"/>
  <c r="J110" i="3"/>
  <c r="S109" i="3"/>
  <c r="K109" i="3"/>
  <c r="K108" i="3" s="1"/>
  <c r="S108" i="3"/>
  <c r="M108" i="3"/>
  <c r="O107" i="3"/>
  <c r="I107" i="3"/>
  <c r="E76" i="2" s="1"/>
  <c r="O106" i="3"/>
  <c r="I106" i="3"/>
  <c r="O105" i="3"/>
  <c r="I105" i="3"/>
  <c r="E74" i="2" s="1"/>
  <c r="O104" i="3"/>
  <c r="I104" i="3"/>
  <c r="T103" i="3"/>
  <c r="T102" i="3" s="1"/>
  <c r="T101" i="3" s="1"/>
  <c r="S103" i="3"/>
  <c r="R103" i="3"/>
  <c r="R102" i="3" s="1"/>
  <c r="R101" i="3" s="1"/>
  <c r="Q103" i="3"/>
  <c r="Q102" i="3" s="1"/>
  <c r="P103" i="3"/>
  <c r="O103" i="3"/>
  <c r="N103" i="3"/>
  <c r="M103" i="3"/>
  <c r="L103" i="3"/>
  <c r="L102" i="3" s="1"/>
  <c r="L101" i="3" s="1"/>
  <c r="K103" i="3"/>
  <c r="J103" i="3"/>
  <c r="J102" i="3" s="1"/>
  <c r="J101" i="3" s="1"/>
  <c r="S102" i="3"/>
  <c r="P102" i="3"/>
  <c r="N102" i="3"/>
  <c r="N101" i="3" s="1"/>
  <c r="N100" i="3" s="1"/>
  <c r="N99" i="3" s="1"/>
  <c r="M102" i="3"/>
  <c r="M101" i="3" s="1"/>
  <c r="S101" i="3"/>
  <c r="S100" i="3" s="1"/>
  <c r="P101" i="3"/>
  <c r="O98" i="3"/>
  <c r="I98" i="3"/>
  <c r="E344" i="2" s="1"/>
  <c r="E343" i="2" s="1"/>
  <c r="E342" i="2" s="1"/>
  <c r="T97" i="3"/>
  <c r="S97" i="3"/>
  <c r="R97" i="3"/>
  <c r="Q97" i="3"/>
  <c r="O97" i="3" s="1"/>
  <c r="P97" i="3"/>
  <c r="P96" i="3" s="1"/>
  <c r="N97" i="3"/>
  <c r="N96" i="3" s="1"/>
  <c r="N91" i="3" s="1"/>
  <c r="M97" i="3"/>
  <c r="M96" i="3" s="1"/>
  <c r="M91" i="3" s="1"/>
  <c r="L97" i="3"/>
  <c r="K97" i="3"/>
  <c r="J97" i="3"/>
  <c r="I97" i="3"/>
  <c r="T96" i="3"/>
  <c r="S96" i="3"/>
  <c r="R96" i="3"/>
  <c r="L96" i="3"/>
  <c r="K96" i="3"/>
  <c r="J96" i="3"/>
  <c r="O95" i="3"/>
  <c r="I95" i="3"/>
  <c r="T94" i="3"/>
  <c r="T91" i="3" s="1"/>
  <c r="S94" i="3"/>
  <c r="R94" i="3"/>
  <c r="Q94" i="3"/>
  <c r="P94" i="3"/>
  <c r="N94" i="3"/>
  <c r="M94" i="3"/>
  <c r="L94" i="3"/>
  <c r="L91" i="3" s="1"/>
  <c r="K94" i="3"/>
  <c r="J94" i="3"/>
  <c r="I94" i="3"/>
  <c r="O93" i="3"/>
  <c r="I93" i="3"/>
  <c r="T92" i="3"/>
  <c r="S92" i="3"/>
  <c r="O92" i="3" s="1"/>
  <c r="R92" i="3"/>
  <c r="R91" i="3" s="1"/>
  <c r="Q92" i="3"/>
  <c r="P92" i="3"/>
  <c r="N92" i="3"/>
  <c r="M92" i="3"/>
  <c r="L92" i="3"/>
  <c r="K92" i="3"/>
  <c r="I92" i="3" s="1"/>
  <c r="J92" i="3"/>
  <c r="J91" i="3" s="1"/>
  <c r="S91" i="3"/>
  <c r="P91" i="3"/>
  <c r="O90" i="3"/>
  <c r="F243" i="2" s="1"/>
  <c r="I90" i="3"/>
  <c r="E243" i="2" s="1"/>
  <c r="E242" i="2" s="1"/>
  <c r="T89" i="3"/>
  <c r="T88" i="3" s="1"/>
  <c r="T87" i="3" s="1"/>
  <c r="S89" i="3"/>
  <c r="S88" i="3" s="1"/>
  <c r="S87" i="3" s="1"/>
  <c r="R89" i="3"/>
  <c r="Q89" i="3"/>
  <c r="O89" i="3" s="1"/>
  <c r="P89" i="3"/>
  <c r="N89" i="3"/>
  <c r="N88" i="3" s="1"/>
  <c r="M89" i="3"/>
  <c r="L89" i="3"/>
  <c r="L88" i="3" s="1"/>
  <c r="L87" i="3" s="1"/>
  <c r="K89" i="3"/>
  <c r="K88" i="3" s="1"/>
  <c r="K87" i="3" s="1"/>
  <c r="J89" i="3"/>
  <c r="I89" i="3"/>
  <c r="R88" i="3"/>
  <c r="R87" i="3" s="1"/>
  <c r="P88" i="3"/>
  <c r="P87" i="3" s="1"/>
  <c r="M88" i="3"/>
  <c r="J88" i="3"/>
  <c r="J87" i="3" s="1"/>
  <c r="I87" i="3" s="1"/>
  <c r="I88" i="3"/>
  <c r="N87" i="3"/>
  <c r="M87" i="3"/>
  <c r="O86" i="3"/>
  <c r="I86" i="3"/>
  <c r="O85" i="3"/>
  <c r="F85" i="2" s="1"/>
  <c r="I85" i="3"/>
  <c r="O84" i="3"/>
  <c r="I84" i="3"/>
  <c r="T83" i="3"/>
  <c r="S83" i="3"/>
  <c r="R83" i="3"/>
  <c r="Q83" i="3"/>
  <c r="P83" i="3"/>
  <c r="P82" i="3" s="1"/>
  <c r="O83" i="3"/>
  <c r="N83" i="3"/>
  <c r="M83" i="3"/>
  <c r="M82" i="3" s="1"/>
  <c r="L83" i="3"/>
  <c r="K83" i="3"/>
  <c r="I83" i="3" s="1"/>
  <c r="J83" i="3"/>
  <c r="T82" i="3"/>
  <c r="S82" i="3"/>
  <c r="R82" i="3"/>
  <c r="Q82" i="3"/>
  <c r="O82" i="3"/>
  <c r="N82" i="3"/>
  <c r="L82" i="3"/>
  <c r="J82" i="3"/>
  <c r="O81" i="3"/>
  <c r="I81" i="3"/>
  <c r="E70" i="2" s="1"/>
  <c r="O80" i="3"/>
  <c r="I80" i="3"/>
  <c r="O79" i="3"/>
  <c r="I79" i="3"/>
  <c r="E68" i="2" s="1"/>
  <c r="T78" i="3"/>
  <c r="S78" i="3"/>
  <c r="S77" i="3" s="1"/>
  <c r="R78" i="3"/>
  <c r="Q78" i="3"/>
  <c r="O78" i="3" s="1"/>
  <c r="P78" i="3"/>
  <c r="N78" i="3"/>
  <c r="N77" i="3" s="1"/>
  <c r="N66" i="3" s="1"/>
  <c r="N55" i="3" s="1"/>
  <c r="N26" i="3" s="1"/>
  <c r="M78" i="3"/>
  <c r="M77" i="3" s="1"/>
  <c r="I77" i="3" s="1"/>
  <c r="L78" i="3"/>
  <c r="K78" i="3"/>
  <c r="K77" i="3" s="1"/>
  <c r="J78" i="3"/>
  <c r="T77" i="3"/>
  <c r="R77" i="3"/>
  <c r="R66" i="3" s="1"/>
  <c r="R55" i="3" s="1"/>
  <c r="Q77" i="3"/>
  <c r="O77" i="3" s="1"/>
  <c r="P77" i="3"/>
  <c r="L77" i="3"/>
  <c r="J77" i="3"/>
  <c r="J66" i="3" s="1"/>
  <c r="O76" i="3"/>
  <c r="I76" i="3"/>
  <c r="O75" i="3"/>
  <c r="I75" i="3"/>
  <c r="E64" i="2" s="1"/>
  <c r="O74" i="3"/>
  <c r="I74" i="3"/>
  <c r="T73" i="3"/>
  <c r="T72" i="3" s="1"/>
  <c r="S73" i="3"/>
  <c r="O73" i="3" s="1"/>
  <c r="R73" i="3"/>
  <c r="Q73" i="3"/>
  <c r="Q72" i="3" s="1"/>
  <c r="P73" i="3"/>
  <c r="N73" i="3"/>
  <c r="M73" i="3"/>
  <c r="L73" i="3"/>
  <c r="L72" i="3" s="1"/>
  <c r="K73" i="3"/>
  <c r="I73" i="3" s="1"/>
  <c r="J73" i="3"/>
  <c r="S72" i="3"/>
  <c r="R72" i="3"/>
  <c r="P72" i="3"/>
  <c r="O72" i="3" s="1"/>
  <c r="N72" i="3"/>
  <c r="M72" i="3"/>
  <c r="K72" i="3"/>
  <c r="I72" i="3" s="1"/>
  <c r="J72" i="3"/>
  <c r="P71" i="3"/>
  <c r="O71" i="3"/>
  <c r="F60" i="2" s="1"/>
  <c r="K71" i="3"/>
  <c r="I71" i="3"/>
  <c r="P70" i="3"/>
  <c r="O70" i="3"/>
  <c r="F59" i="2" s="1"/>
  <c r="K70" i="3"/>
  <c r="I70" i="3"/>
  <c r="P69" i="3"/>
  <c r="O69" i="3"/>
  <c r="K69" i="3"/>
  <c r="I69" i="3"/>
  <c r="T68" i="3"/>
  <c r="S68" i="3"/>
  <c r="R68" i="3"/>
  <c r="Q68" i="3"/>
  <c r="P68" i="3"/>
  <c r="P67" i="3" s="1"/>
  <c r="O67" i="3" s="1"/>
  <c r="O68" i="3"/>
  <c r="N68" i="3"/>
  <c r="M68" i="3"/>
  <c r="M67" i="3" s="1"/>
  <c r="L68" i="3"/>
  <c r="K68" i="3"/>
  <c r="I68" i="3" s="1"/>
  <c r="J68" i="3"/>
  <c r="T67" i="3"/>
  <c r="T66" i="3" s="1"/>
  <c r="S67" i="3"/>
  <c r="S66" i="3" s="1"/>
  <c r="R67" i="3"/>
  <c r="Q67" i="3"/>
  <c r="N67" i="3"/>
  <c r="L67" i="3"/>
  <c r="L66" i="3" s="1"/>
  <c r="K67" i="3"/>
  <c r="I67" i="3" s="1"/>
  <c r="J67" i="3"/>
  <c r="P66" i="3"/>
  <c r="P55" i="3" s="1"/>
  <c r="O65" i="3"/>
  <c r="I65" i="3"/>
  <c r="E50" i="2" s="1"/>
  <c r="T64" i="3"/>
  <c r="S64" i="3"/>
  <c r="S63" i="3" s="1"/>
  <c r="R64" i="3"/>
  <c r="Q64" i="3"/>
  <c r="O64" i="3" s="1"/>
  <c r="P64" i="3"/>
  <c r="N64" i="3"/>
  <c r="N63" i="3" s="1"/>
  <c r="M64" i="3"/>
  <c r="L64" i="3"/>
  <c r="K64" i="3"/>
  <c r="K63" i="3" s="1"/>
  <c r="J64" i="3"/>
  <c r="I64" i="3"/>
  <c r="T63" i="3"/>
  <c r="R63" i="3"/>
  <c r="P63" i="3"/>
  <c r="M63" i="3"/>
  <c r="L63" i="3"/>
  <c r="J63" i="3"/>
  <c r="I63" i="3"/>
  <c r="O62" i="3"/>
  <c r="I62" i="3"/>
  <c r="T61" i="3"/>
  <c r="S61" i="3"/>
  <c r="R61" i="3"/>
  <c r="Q61" i="3"/>
  <c r="P61" i="3"/>
  <c r="P60" i="3" s="1"/>
  <c r="P56" i="3" s="1"/>
  <c r="O61" i="3"/>
  <c r="N61" i="3"/>
  <c r="M61" i="3"/>
  <c r="M60" i="3" s="1"/>
  <c r="L61" i="3"/>
  <c r="K61" i="3"/>
  <c r="I61" i="3" s="1"/>
  <c r="J61" i="3"/>
  <c r="T60" i="3"/>
  <c r="T56" i="3" s="1"/>
  <c r="S60" i="3"/>
  <c r="R60" i="3"/>
  <c r="Q60" i="3"/>
  <c r="N60" i="3"/>
  <c r="L60" i="3"/>
  <c r="L56" i="3" s="1"/>
  <c r="K60" i="3"/>
  <c r="I60" i="3" s="1"/>
  <c r="J60" i="3"/>
  <c r="O59" i="3"/>
  <c r="I59" i="3"/>
  <c r="T58" i="3"/>
  <c r="S58" i="3"/>
  <c r="R58" i="3"/>
  <c r="R57" i="3" s="1"/>
  <c r="Q58" i="3"/>
  <c r="P58" i="3"/>
  <c r="N58" i="3"/>
  <c r="M58" i="3"/>
  <c r="L58" i="3"/>
  <c r="K58" i="3"/>
  <c r="J58" i="3"/>
  <c r="J57" i="3" s="1"/>
  <c r="I57" i="3" s="1"/>
  <c r="T57" i="3"/>
  <c r="S57" i="3"/>
  <c r="Q57" i="3"/>
  <c r="O57" i="3" s="1"/>
  <c r="P57" i="3"/>
  <c r="N57" i="3"/>
  <c r="N56" i="3" s="1"/>
  <c r="M57" i="3"/>
  <c r="M56" i="3" s="1"/>
  <c r="L57" i="3"/>
  <c r="K57" i="3"/>
  <c r="R56" i="3"/>
  <c r="J56" i="3"/>
  <c r="O54" i="3"/>
  <c r="I54" i="3"/>
  <c r="T53" i="3"/>
  <c r="T52" i="3" s="1"/>
  <c r="T51" i="3" s="1"/>
  <c r="T50" i="3" s="1"/>
  <c r="S53" i="3"/>
  <c r="S52" i="3" s="1"/>
  <c r="R53" i="3"/>
  <c r="Q53" i="3"/>
  <c r="Q52" i="3" s="1"/>
  <c r="Q51" i="3" s="1"/>
  <c r="Q50" i="3" s="1"/>
  <c r="P53" i="3"/>
  <c r="N53" i="3"/>
  <c r="N52" i="3" s="1"/>
  <c r="N51" i="3" s="1"/>
  <c r="N50" i="3" s="1"/>
  <c r="M53" i="3"/>
  <c r="L53" i="3"/>
  <c r="L52" i="3" s="1"/>
  <c r="L51" i="3" s="1"/>
  <c r="L50" i="3" s="1"/>
  <c r="K53" i="3"/>
  <c r="I53" i="3" s="1"/>
  <c r="J53" i="3"/>
  <c r="R52" i="3"/>
  <c r="P52" i="3"/>
  <c r="P51" i="3" s="1"/>
  <c r="P50" i="3" s="1"/>
  <c r="M52" i="3"/>
  <c r="M51" i="3" s="1"/>
  <c r="M50" i="3" s="1"/>
  <c r="J52" i="3"/>
  <c r="R51" i="3"/>
  <c r="J51" i="3"/>
  <c r="R50" i="3"/>
  <c r="J50" i="3"/>
  <c r="O49" i="3"/>
  <c r="F326" i="2" s="1"/>
  <c r="F325" i="2" s="1"/>
  <c r="I49" i="3"/>
  <c r="E326" i="2" s="1"/>
  <c r="E325" i="2" s="1"/>
  <c r="T48" i="3"/>
  <c r="S48" i="3"/>
  <c r="S47" i="3" s="1"/>
  <c r="S46" i="3" s="1"/>
  <c r="R48" i="3"/>
  <c r="Q48" i="3"/>
  <c r="O48" i="3" s="1"/>
  <c r="P48" i="3"/>
  <c r="N48" i="3"/>
  <c r="N47" i="3" s="1"/>
  <c r="M48" i="3"/>
  <c r="I48" i="3" s="1"/>
  <c r="L48" i="3"/>
  <c r="K48" i="3"/>
  <c r="K47" i="3" s="1"/>
  <c r="K46" i="3" s="1"/>
  <c r="I46" i="3" s="1"/>
  <c r="G13" i="1" s="1"/>
  <c r="J48" i="3"/>
  <c r="T47" i="3"/>
  <c r="R47" i="3"/>
  <c r="R46" i="3" s="1"/>
  <c r="Q47" i="3"/>
  <c r="O47" i="3" s="1"/>
  <c r="P47" i="3"/>
  <c r="M47" i="3"/>
  <c r="M46" i="3" s="1"/>
  <c r="L47" i="3"/>
  <c r="J47" i="3"/>
  <c r="J46" i="3" s="1"/>
  <c r="T46" i="3"/>
  <c r="P46" i="3"/>
  <c r="N46" i="3"/>
  <c r="L46" i="3"/>
  <c r="O45" i="3"/>
  <c r="I45" i="3"/>
  <c r="T44" i="3"/>
  <c r="S44" i="3"/>
  <c r="O44" i="3" s="1"/>
  <c r="R44" i="3"/>
  <c r="Q44" i="3"/>
  <c r="P44" i="3"/>
  <c r="N44" i="3"/>
  <c r="M44" i="3"/>
  <c r="L44" i="3"/>
  <c r="K44" i="3"/>
  <c r="I44" i="3" s="1"/>
  <c r="J44" i="3"/>
  <c r="O43" i="3"/>
  <c r="I43" i="3"/>
  <c r="E38" i="2" s="1"/>
  <c r="O42" i="3"/>
  <c r="I42" i="3"/>
  <c r="T41" i="3"/>
  <c r="S41" i="3"/>
  <c r="R41" i="3"/>
  <c r="Q41" i="3"/>
  <c r="P41" i="3"/>
  <c r="O41" i="3"/>
  <c r="N41" i="3"/>
  <c r="M41" i="3"/>
  <c r="L41" i="3"/>
  <c r="K41" i="3"/>
  <c r="I41" i="3" s="1"/>
  <c r="J41" i="3"/>
  <c r="O40" i="3"/>
  <c r="I40" i="3"/>
  <c r="E22" i="2" s="1"/>
  <c r="O39" i="3"/>
  <c r="I39" i="3"/>
  <c r="T38" i="3"/>
  <c r="S38" i="3"/>
  <c r="R38" i="3"/>
  <c r="Q38" i="3"/>
  <c r="P38" i="3"/>
  <c r="O38" i="3"/>
  <c r="N38" i="3"/>
  <c r="M38" i="3"/>
  <c r="L38" i="3"/>
  <c r="K38" i="3"/>
  <c r="J38" i="3"/>
  <c r="O37" i="3"/>
  <c r="I37" i="3"/>
  <c r="E19" i="2" s="1"/>
  <c r="O36" i="3"/>
  <c r="I36" i="3"/>
  <c r="T35" i="3"/>
  <c r="T34" i="3" s="1"/>
  <c r="T33" i="3" s="1"/>
  <c r="T32" i="3" s="1"/>
  <c r="S35" i="3"/>
  <c r="R35" i="3"/>
  <c r="R34" i="3" s="1"/>
  <c r="R33" i="3" s="1"/>
  <c r="R32" i="3" s="1"/>
  <c r="Q35" i="3"/>
  <c r="Q34" i="3" s="1"/>
  <c r="Q33" i="3" s="1"/>
  <c r="Q32" i="3" s="1"/>
  <c r="P35" i="3"/>
  <c r="O35" i="3"/>
  <c r="N35" i="3"/>
  <c r="M35" i="3"/>
  <c r="L35" i="3"/>
  <c r="L34" i="3" s="1"/>
  <c r="K35" i="3"/>
  <c r="J35" i="3"/>
  <c r="S34" i="3"/>
  <c r="S33" i="3" s="1"/>
  <c r="S32" i="3" s="1"/>
  <c r="P34" i="3"/>
  <c r="P33" i="3" s="1"/>
  <c r="O33" i="3" s="1"/>
  <c r="O34" i="3"/>
  <c r="N34" i="3"/>
  <c r="N33" i="3" s="1"/>
  <c r="N32" i="3" s="1"/>
  <c r="M34" i="3"/>
  <c r="M33" i="3" s="1"/>
  <c r="M32" i="3" s="1"/>
  <c r="L33" i="3"/>
  <c r="L32" i="3" s="1"/>
  <c r="P32" i="3"/>
  <c r="O32" i="3" s="1"/>
  <c r="H12" i="1" s="1"/>
  <c r="O31" i="3"/>
  <c r="I31" i="3"/>
  <c r="E12" i="2" s="1"/>
  <c r="E11" i="2" s="1"/>
  <c r="T30" i="3"/>
  <c r="T29" i="3" s="1"/>
  <c r="T28" i="3" s="1"/>
  <c r="T27" i="3" s="1"/>
  <c r="S30" i="3"/>
  <c r="S29" i="3" s="1"/>
  <c r="S28" i="3" s="1"/>
  <c r="S27" i="3" s="1"/>
  <c r="R30" i="3"/>
  <c r="Q30" i="3"/>
  <c r="O30" i="3" s="1"/>
  <c r="P30" i="3"/>
  <c r="N30" i="3"/>
  <c r="N29" i="3" s="1"/>
  <c r="M30" i="3"/>
  <c r="L30" i="3"/>
  <c r="L29" i="3" s="1"/>
  <c r="L28" i="3" s="1"/>
  <c r="L27" i="3" s="1"/>
  <c r="K30" i="3"/>
  <c r="K29" i="3" s="1"/>
  <c r="K28" i="3" s="1"/>
  <c r="K27" i="3" s="1"/>
  <c r="J30" i="3"/>
  <c r="I30" i="3"/>
  <c r="R29" i="3"/>
  <c r="R28" i="3" s="1"/>
  <c r="R27" i="3" s="1"/>
  <c r="R26" i="3" s="1"/>
  <c r="P29" i="3"/>
  <c r="M29" i="3"/>
  <c r="J29" i="3"/>
  <c r="J28" i="3" s="1"/>
  <c r="I28" i="3" s="1"/>
  <c r="N28" i="3"/>
  <c r="N27" i="3" s="1"/>
  <c r="M28" i="3"/>
  <c r="M27" i="3" s="1"/>
  <c r="J27" i="3"/>
  <c r="O24" i="3"/>
  <c r="I24" i="3"/>
  <c r="T23" i="3"/>
  <c r="S23" i="3"/>
  <c r="R23" i="3"/>
  <c r="Q23" i="3"/>
  <c r="P23" i="3"/>
  <c r="P22" i="3" s="1"/>
  <c r="O22" i="3" s="1"/>
  <c r="O23" i="3"/>
  <c r="N23" i="3"/>
  <c r="N22" i="3" s="1"/>
  <c r="N21" i="3" s="1"/>
  <c r="N20" i="3" s="1"/>
  <c r="M23" i="3"/>
  <c r="M22" i="3" s="1"/>
  <c r="M21" i="3" s="1"/>
  <c r="M20" i="3" s="1"/>
  <c r="L23" i="3"/>
  <c r="K23" i="3"/>
  <c r="I23" i="3" s="1"/>
  <c r="J23" i="3"/>
  <c r="T22" i="3"/>
  <c r="T21" i="3" s="1"/>
  <c r="T20" i="3" s="1"/>
  <c r="S22" i="3"/>
  <c r="S21" i="3" s="1"/>
  <c r="S20" i="3" s="1"/>
  <c r="R22" i="3"/>
  <c r="R21" i="3" s="1"/>
  <c r="R20" i="3" s="1"/>
  <c r="Q22" i="3"/>
  <c r="Q21" i="3" s="1"/>
  <c r="Q20" i="3" s="1"/>
  <c r="L22" i="3"/>
  <c r="L21" i="3" s="1"/>
  <c r="K22" i="3"/>
  <c r="J22" i="3"/>
  <c r="J21" i="3" s="1"/>
  <c r="K21" i="3"/>
  <c r="K20" i="3" s="1"/>
  <c r="L20" i="3"/>
  <c r="O19" i="3"/>
  <c r="I19" i="3"/>
  <c r="E338" i="2" s="1"/>
  <c r="O18" i="3"/>
  <c r="I18" i="3"/>
  <c r="T17" i="3"/>
  <c r="T16" i="3" s="1"/>
  <c r="S17" i="3"/>
  <c r="R17" i="3"/>
  <c r="Q17" i="3"/>
  <c r="Q16" i="3" s="1"/>
  <c r="P17" i="3"/>
  <c r="O17" i="3"/>
  <c r="N17" i="3"/>
  <c r="M17" i="3"/>
  <c r="L17" i="3"/>
  <c r="L16" i="3" s="1"/>
  <c r="K17" i="3"/>
  <c r="J17" i="3"/>
  <c r="J16" i="3" s="1"/>
  <c r="I16" i="3" s="1"/>
  <c r="S16" i="3"/>
  <c r="R16" i="3"/>
  <c r="P16" i="3"/>
  <c r="O16" i="3"/>
  <c r="N16" i="3"/>
  <c r="M16" i="3"/>
  <c r="K16" i="3"/>
  <c r="O15" i="3"/>
  <c r="F334" i="2" s="1"/>
  <c r="F333" i="2" s="1"/>
  <c r="F332" i="2" s="1"/>
  <c r="F316" i="2" s="1"/>
  <c r="I15" i="3"/>
  <c r="E334" i="2" s="1"/>
  <c r="E333" i="2" s="1"/>
  <c r="E332" i="2" s="1"/>
  <c r="E316" i="2" s="1"/>
  <c r="T14" i="3"/>
  <c r="T13" i="3" s="1"/>
  <c r="T12" i="3" s="1"/>
  <c r="T11" i="3" s="1"/>
  <c r="S14" i="3"/>
  <c r="S13" i="3" s="1"/>
  <c r="S12" i="3" s="1"/>
  <c r="S11" i="3" s="1"/>
  <c r="R14" i="3"/>
  <c r="Q14" i="3"/>
  <c r="O14" i="3" s="1"/>
  <c r="P14" i="3"/>
  <c r="N14" i="3"/>
  <c r="N13" i="3" s="1"/>
  <c r="M14" i="3"/>
  <c r="L14" i="3"/>
  <c r="L13" i="3" s="1"/>
  <c r="L12" i="3" s="1"/>
  <c r="L11" i="3" s="1"/>
  <c r="L10" i="3" s="1"/>
  <c r="L9" i="3" s="1"/>
  <c r="K14" i="3"/>
  <c r="K13" i="3" s="1"/>
  <c r="K12" i="3" s="1"/>
  <c r="K11" i="3" s="1"/>
  <c r="J14" i="3"/>
  <c r="I14" i="3"/>
  <c r="R13" i="3"/>
  <c r="R12" i="3" s="1"/>
  <c r="R11" i="3" s="1"/>
  <c r="R10" i="3" s="1"/>
  <c r="R9" i="3" s="1"/>
  <c r="P13" i="3"/>
  <c r="M13" i="3"/>
  <c r="M12" i="3" s="1"/>
  <c r="M11" i="3" s="1"/>
  <c r="J13" i="3"/>
  <c r="J12" i="3" s="1"/>
  <c r="I12" i="3" s="1"/>
  <c r="I13" i="3"/>
  <c r="N12" i="3"/>
  <c r="N11" i="3" s="1"/>
  <c r="N10" i="3" s="1"/>
  <c r="N9" i="3" s="1"/>
  <c r="J11" i="3"/>
  <c r="G571" i="2"/>
  <c r="F345" i="2"/>
  <c r="E345" i="2"/>
  <c r="F344" i="2"/>
  <c r="F343" i="2" s="1"/>
  <c r="F342" i="2" s="1"/>
  <c r="F341" i="2"/>
  <c r="E341" i="2"/>
  <c r="E340" i="2" s="1"/>
  <c r="E339" i="2" s="1"/>
  <c r="F340" i="2"/>
  <c r="F339" i="2" s="1"/>
  <c r="F338" i="2"/>
  <c r="F337" i="2"/>
  <c r="E337" i="2"/>
  <c r="E336" i="2" s="1"/>
  <c r="E335" i="2" s="1"/>
  <c r="F336" i="2"/>
  <c r="F335" i="2" s="1"/>
  <c r="F331" i="2"/>
  <c r="F330" i="2"/>
  <c r="F329" i="2"/>
  <c r="E329" i="2"/>
  <c r="E328" i="2" s="1"/>
  <c r="E327" i="2" s="1"/>
  <c r="F328" i="2"/>
  <c r="F327" i="2" s="1"/>
  <c r="F324" i="2"/>
  <c r="F323" i="2" s="1"/>
  <c r="E324" i="2"/>
  <c r="E323" i="2" s="1"/>
  <c r="F322" i="2"/>
  <c r="F321" i="2" s="1"/>
  <c r="E322" i="2"/>
  <c r="E321" i="2"/>
  <c r="F320" i="2"/>
  <c r="F319" i="2" s="1"/>
  <c r="E320" i="2"/>
  <c r="E319" i="2" s="1"/>
  <c r="F318" i="2"/>
  <c r="F317" i="2" s="1"/>
  <c r="E318" i="2"/>
  <c r="E317" i="2"/>
  <c r="F315" i="2"/>
  <c r="E315" i="2"/>
  <c r="F314" i="2"/>
  <c r="F313" i="2" s="1"/>
  <c r="F312" i="2" s="1"/>
  <c r="E314" i="2"/>
  <c r="E313" i="2"/>
  <c r="E312" i="2" s="1"/>
  <c r="F311" i="2"/>
  <c r="E311" i="2"/>
  <c r="F310" i="2"/>
  <c r="F309" i="2" s="1"/>
  <c r="E310" i="2"/>
  <c r="E309" i="2"/>
  <c r="F306" i="2"/>
  <c r="F305" i="2" s="1"/>
  <c r="E306" i="2"/>
  <c r="E305" i="2"/>
  <c r="E304" i="2" s="1"/>
  <c r="F302" i="2"/>
  <c r="F301" i="2" s="1"/>
  <c r="F300" i="2" s="1"/>
  <c r="F299" i="2" s="1"/>
  <c r="E302" i="2"/>
  <c r="E301" i="2"/>
  <c r="E300" i="2" s="1"/>
  <c r="E299" i="2" s="1"/>
  <c r="F298" i="2"/>
  <c r="F297" i="2" s="1"/>
  <c r="E297" i="2"/>
  <c r="E296" i="2" s="1"/>
  <c r="E295" i="2" s="1"/>
  <c r="F296" i="2"/>
  <c r="F295" i="2" s="1"/>
  <c r="F294" i="2"/>
  <c r="F293" i="2" s="1"/>
  <c r="E294" i="2"/>
  <c r="E293" i="2"/>
  <c r="F292" i="2"/>
  <c r="F291" i="2" s="1"/>
  <c r="E292" i="2"/>
  <c r="E291" i="2" s="1"/>
  <c r="F290" i="2"/>
  <c r="F289" i="2" s="1"/>
  <c r="E290" i="2"/>
  <c r="E289" i="2"/>
  <c r="E285" i="2" s="1"/>
  <c r="E284" i="2" s="1"/>
  <c r="F288" i="2"/>
  <c r="F286" i="2" s="1"/>
  <c r="E288" i="2"/>
  <c r="F287" i="2"/>
  <c r="E287" i="2"/>
  <c r="E286" i="2"/>
  <c r="F283" i="2"/>
  <c r="E283" i="2"/>
  <c r="F282" i="2"/>
  <c r="F281" i="2" s="1"/>
  <c r="F280" i="2" s="1"/>
  <c r="E282" i="2"/>
  <c r="E281" i="2"/>
  <c r="E280" i="2" s="1"/>
  <c r="F279" i="2"/>
  <c r="E279" i="2"/>
  <c r="F278" i="2"/>
  <c r="F277" i="2" s="1"/>
  <c r="E278" i="2"/>
  <c r="E277" i="2"/>
  <c r="E276" i="2" s="1"/>
  <c r="F276" i="2"/>
  <c r="F275" i="2"/>
  <c r="E275" i="2"/>
  <c r="F274" i="2"/>
  <c r="F273" i="2" s="1"/>
  <c r="E274" i="2"/>
  <c r="E273" i="2"/>
  <c r="F272" i="2"/>
  <c r="F270" i="2" s="1"/>
  <c r="F269" i="2" s="1"/>
  <c r="F268" i="2" s="1"/>
  <c r="E272" i="2"/>
  <c r="F271" i="2"/>
  <c r="E271" i="2"/>
  <c r="E270" i="2"/>
  <c r="E269" i="2"/>
  <c r="F267" i="2"/>
  <c r="E267" i="2"/>
  <c r="F266" i="2"/>
  <c r="F265" i="2" s="1"/>
  <c r="F264" i="2" s="1"/>
  <c r="E266" i="2"/>
  <c r="E265" i="2"/>
  <c r="E264" i="2" s="1"/>
  <c r="F263" i="2"/>
  <c r="E263" i="2"/>
  <c r="F262" i="2"/>
  <c r="F261" i="2" s="1"/>
  <c r="E262" i="2"/>
  <c r="E261" i="2"/>
  <c r="F260" i="2"/>
  <c r="E260" i="2"/>
  <c r="F259" i="2"/>
  <c r="E259" i="2"/>
  <c r="F258" i="2"/>
  <c r="F255" i="2" s="1"/>
  <c r="F248" i="2" s="1"/>
  <c r="E258" i="2"/>
  <c r="F257" i="2"/>
  <c r="E257" i="2"/>
  <c r="E256" i="2" s="1"/>
  <c r="F256" i="2"/>
  <c r="F254" i="2"/>
  <c r="F253" i="2" s="1"/>
  <c r="E254" i="2"/>
  <c r="E253" i="2"/>
  <c r="F252" i="2"/>
  <c r="F251" i="2" s="1"/>
  <c r="E252" i="2"/>
  <c r="E251" i="2" s="1"/>
  <c r="E250" i="2" s="1"/>
  <c r="F250" i="2"/>
  <c r="F249" i="2" s="1"/>
  <c r="E249" i="2"/>
  <c r="F247" i="2"/>
  <c r="F246" i="2"/>
  <c r="F245" i="2" s="1"/>
  <c r="E245" i="2"/>
  <c r="E244" i="2" s="1"/>
  <c r="F244" i="2"/>
  <c r="F242" i="2"/>
  <c r="F241" i="2" s="1"/>
  <c r="E241" i="2"/>
  <c r="E240" i="2" s="1"/>
  <c r="F240" i="2"/>
  <c r="F238" i="2"/>
  <c r="F237" i="2" s="1"/>
  <c r="F236" i="2" s="1"/>
  <c r="F235" i="2"/>
  <c r="E235" i="2"/>
  <c r="F234" i="2"/>
  <c r="F233" i="2" s="1"/>
  <c r="F232" i="2" s="1"/>
  <c r="F220" i="2" s="1"/>
  <c r="F219" i="2" s="1"/>
  <c r="E234" i="2"/>
  <c r="E233" i="2"/>
  <c r="E232" i="2" s="1"/>
  <c r="E220" i="2" s="1"/>
  <c r="E219" i="2" s="1"/>
  <c r="F231" i="2"/>
  <c r="E231" i="2"/>
  <c r="E230" i="2" s="1"/>
  <c r="F230" i="2"/>
  <c r="F229" i="2" s="1"/>
  <c r="E229" i="2"/>
  <c r="F228" i="2"/>
  <c r="F227" i="2" s="1"/>
  <c r="E228" i="2"/>
  <c r="E227" i="2"/>
  <c r="F226" i="2"/>
  <c r="F225" i="2" s="1"/>
  <c r="E226" i="2"/>
  <c r="E225" i="2"/>
  <c r="F224" i="2"/>
  <c r="F223" i="2" s="1"/>
  <c r="E224" i="2"/>
  <c r="E223" i="2"/>
  <c r="F222" i="2"/>
  <c r="F221" i="2" s="1"/>
  <c r="E222" i="2"/>
  <c r="E221" i="2"/>
  <c r="F218" i="2"/>
  <c r="F217" i="2" s="1"/>
  <c r="E218" i="2"/>
  <c r="E217" i="2"/>
  <c r="F216" i="2"/>
  <c r="F215" i="2" s="1"/>
  <c r="E216" i="2"/>
  <c r="E215" i="2" s="1"/>
  <c r="F214" i="2"/>
  <c r="F213" i="2" s="1"/>
  <c r="F212" i="2"/>
  <c r="F211" i="2" s="1"/>
  <c r="E212" i="2"/>
  <c r="E211" i="2" s="1"/>
  <c r="F210" i="2"/>
  <c r="F209" i="2" s="1"/>
  <c r="E210" i="2"/>
  <c r="E209" i="2"/>
  <c r="E208" i="2" s="1"/>
  <c r="F208" i="2"/>
  <c r="F204" i="2" s="1"/>
  <c r="F207" i="2"/>
  <c r="E207" i="2"/>
  <c r="E206" i="2" s="1"/>
  <c r="E205" i="2" s="1"/>
  <c r="E204" i="2" s="1"/>
  <c r="F206" i="2"/>
  <c r="F205" i="2" s="1"/>
  <c r="F203" i="2"/>
  <c r="E203" i="2"/>
  <c r="E202" i="2" s="1"/>
  <c r="F202" i="2"/>
  <c r="F201" i="2" s="1"/>
  <c r="E201" i="2"/>
  <c r="F200" i="2"/>
  <c r="F199" i="2" s="1"/>
  <c r="E200" i="2"/>
  <c r="E199" i="2"/>
  <c r="F198" i="2"/>
  <c r="E198" i="2"/>
  <c r="F197" i="2"/>
  <c r="E197" i="2"/>
  <c r="E196" i="2" s="1"/>
  <c r="F196" i="2"/>
  <c r="E195" i="2"/>
  <c r="E194" i="2" s="1"/>
  <c r="E193" i="2" s="1"/>
  <c r="F192" i="2"/>
  <c r="F191" i="2" s="1"/>
  <c r="E192" i="2"/>
  <c r="E191" i="2" s="1"/>
  <c r="E190" i="2" s="1"/>
  <c r="F190" i="2"/>
  <c r="F189" i="2"/>
  <c r="E189" i="2"/>
  <c r="E188" i="2" s="1"/>
  <c r="E185" i="2" s="1"/>
  <c r="F188" i="2"/>
  <c r="F187" i="2"/>
  <c r="E187" i="2"/>
  <c r="E186" i="2" s="1"/>
  <c r="F186" i="2"/>
  <c r="F185" i="2" s="1"/>
  <c r="F184" i="2"/>
  <c r="F183" i="2" s="1"/>
  <c r="F174" i="2" s="1"/>
  <c r="E184" i="2"/>
  <c r="E183" i="2"/>
  <c r="F182" i="2"/>
  <c r="F181" i="2" s="1"/>
  <c r="E182" i="2"/>
  <c r="E181" i="2"/>
  <c r="F180" i="2"/>
  <c r="E180" i="2"/>
  <c r="F179" i="2"/>
  <c r="E179" i="2"/>
  <c r="E178" i="2" s="1"/>
  <c r="F178" i="2"/>
  <c r="F177" i="2"/>
  <c r="E177" i="2"/>
  <c r="F176" i="2"/>
  <c r="F175" i="2" s="1"/>
  <c r="E176" i="2"/>
  <c r="E175" i="2" s="1"/>
  <c r="F173" i="2"/>
  <c r="E173" i="2"/>
  <c r="E172" i="2" s="1"/>
  <c r="F172" i="2"/>
  <c r="F171" i="2"/>
  <c r="E171" i="2"/>
  <c r="E170" i="2" s="1"/>
  <c r="F170" i="2"/>
  <c r="F169" i="2"/>
  <c r="E169" i="2"/>
  <c r="E168" i="2" s="1"/>
  <c r="F168" i="2"/>
  <c r="F166" i="2"/>
  <c r="F165" i="2" s="1"/>
  <c r="E166" i="2"/>
  <c r="E165" i="2"/>
  <c r="F164" i="2"/>
  <c r="F163" i="2" s="1"/>
  <c r="E164" i="2"/>
  <c r="E163" i="2" s="1"/>
  <c r="F162" i="2"/>
  <c r="F161" i="2" s="1"/>
  <c r="E162" i="2"/>
  <c r="E161" i="2"/>
  <c r="F160" i="2"/>
  <c r="F159" i="2" s="1"/>
  <c r="E160" i="2"/>
  <c r="E159" i="2" s="1"/>
  <c r="F158" i="2"/>
  <c r="F157" i="2" s="1"/>
  <c r="E158" i="2"/>
  <c r="E157" i="2"/>
  <c r="F156" i="2"/>
  <c r="F155" i="2" s="1"/>
  <c r="E156" i="2"/>
  <c r="E155" i="2" s="1"/>
  <c r="F154" i="2"/>
  <c r="F153" i="2" s="1"/>
  <c r="E154" i="2"/>
  <c r="E153" i="2"/>
  <c r="F152" i="2"/>
  <c r="F151" i="2" s="1"/>
  <c r="E152" i="2"/>
  <c r="E151" i="2" s="1"/>
  <c r="F150" i="2"/>
  <c r="F149" i="2" s="1"/>
  <c r="E150" i="2"/>
  <c r="E149" i="2"/>
  <c r="F148" i="2"/>
  <c r="F147" i="2" s="1"/>
  <c r="E148" i="2"/>
  <c r="E147" i="2" s="1"/>
  <c r="F146" i="2"/>
  <c r="F145" i="2"/>
  <c r="E145" i="2"/>
  <c r="E144" i="2" s="1"/>
  <c r="F144" i="2"/>
  <c r="F143" i="2"/>
  <c r="E143" i="2"/>
  <c r="F142" i="2"/>
  <c r="E142" i="2"/>
  <c r="F141" i="2"/>
  <c r="E141" i="2"/>
  <c r="E140" i="2" s="1"/>
  <c r="F140" i="2"/>
  <c r="F139" i="2"/>
  <c r="E139" i="2"/>
  <c r="E138" i="2" s="1"/>
  <c r="F138" i="2"/>
  <c r="F137" i="2"/>
  <c r="E137" i="2"/>
  <c r="E136" i="2" s="1"/>
  <c r="F136" i="2"/>
  <c r="F135" i="2"/>
  <c r="E135" i="2"/>
  <c r="E134" i="2" s="1"/>
  <c r="F134" i="2"/>
  <c r="F133" i="2"/>
  <c r="E133" i="2"/>
  <c r="E132" i="2" s="1"/>
  <c r="F132" i="2"/>
  <c r="F129" i="2"/>
  <c r="E129" i="2"/>
  <c r="E128" i="2" s="1"/>
  <c r="E127" i="2" s="1"/>
  <c r="E126" i="2" s="1"/>
  <c r="F128" i="2"/>
  <c r="F127" i="2" s="1"/>
  <c r="F126" i="2" s="1"/>
  <c r="F125" i="2"/>
  <c r="E125" i="2"/>
  <c r="E124" i="2" s="1"/>
  <c r="E123" i="2" s="1"/>
  <c r="E122" i="2" s="1"/>
  <c r="F124" i="2"/>
  <c r="F123" i="2" s="1"/>
  <c r="F122" i="2"/>
  <c r="F121" i="2"/>
  <c r="E121" i="2"/>
  <c r="E120" i="2" s="1"/>
  <c r="E119" i="2" s="1"/>
  <c r="F120" i="2"/>
  <c r="F119" i="2" s="1"/>
  <c r="F118" i="2"/>
  <c r="F117" i="2" s="1"/>
  <c r="E118" i="2"/>
  <c r="E117" i="2"/>
  <c r="E116" i="2" s="1"/>
  <c r="E115" i="2" s="1"/>
  <c r="F116" i="2"/>
  <c r="F115" i="2" s="1"/>
  <c r="F114" i="2"/>
  <c r="F113" i="2" s="1"/>
  <c r="E114" i="2"/>
  <c r="E113" i="2"/>
  <c r="F112" i="2"/>
  <c r="F111" i="2" s="1"/>
  <c r="E112" i="2"/>
  <c r="E111" i="2" s="1"/>
  <c r="E110" i="2"/>
  <c r="E109" i="2"/>
  <c r="F108" i="2"/>
  <c r="F107" i="2" s="1"/>
  <c r="E108" i="2"/>
  <c r="E107" i="2" s="1"/>
  <c r="F106" i="2"/>
  <c r="F105" i="2" s="1"/>
  <c r="E106" i="2"/>
  <c r="E105" i="2"/>
  <c r="F102" i="2"/>
  <c r="E102" i="2"/>
  <c r="F101" i="2"/>
  <c r="E101" i="2"/>
  <c r="F100" i="2"/>
  <c r="E100" i="2"/>
  <c r="F96" i="2"/>
  <c r="E96" i="2"/>
  <c r="F95" i="2"/>
  <c r="E95" i="2"/>
  <c r="F94" i="2"/>
  <c r="E94" i="2"/>
  <c r="E93" i="2"/>
  <c r="E92" i="2" s="1"/>
  <c r="F91" i="2"/>
  <c r="E91" i="2"/>
  <c r="F90" i="2"/>
  <c r="F88" i="2" s="1"/>
  <c r="F87" i="2" s="1"/>
  <c r="E90" i="2"/>
  <c r="F89" i="2"/>
  <c r="E89" i="2"/>
  <c r="E88" i="2" s="1"/>
  <c r="E87" i="2" s="1"/>
  <c r="F86" i="2"/>
  <c r="E86" i="2"/>
  <c r="E85" i="2"/>
  <c r="F84" i="2"/>
  <c r="F83" i="2" s="1"/>
  <c r="F82" i="2" s="1"/>
  <c r="E84" i="2"/>
  <c r="E83" i="2" s="1"/>
  <c r="E82" i="2" s="1"/>
  <c r="F81" i="2"/>
  <c r="E81" i="2"/>
  <c r="F80" i="2"/>
  <c r="E80" i="2"/>
  <c r="E78" i="2" s="1"/>
  <c r="E77" i="2" s="1"/>
  <c r="F79" i="2"/>
  <c r="E79" i="2"/>
  <c r="F78" i="2"/>
  <c r="F77" i="2" s="1"/>
  <c r="F76" i="2"/>
  <c r="F75" i="2"/>
  <c r="E75" i="2"/>
  <c r="F74" i="2"/>
  <c r="F73" i="2"/>
  <c r="E73" i="2"/>
  <c r="E72" i="2" s="1"/>
  <c r="E71" i="2" s="1"/>
  <c r="F72" i="2"/>
  <c r="F71" i="2" s="1"/>
  <c r="F70" i="2"/>
  <c r="F69" i="2"/>
  <c r="E69" i="2"/>
  <c r="F68" i="2"/>
  <c r="F65" i="2"/>
  <c r="E65" i="2"/>
  <c r="F64" i="2"/>
  <c r="F62" i="2" s="1"/>
  <c r="F61" i="2" s="1"/>
  <c r="F63" i="2"/>
  <c r="E63" i="2"/>
  <c r="E60" i="2"/>
  <c r="E59" i="2"/>
  <c r="F58" i="2"/>
  <c r="E58" i="2"/>
  <c r="E57" i="2"/>
  <c r="E56" i="2" s="1"/>
  <c r="F54" i="2"/>
  <c r="F53" i="2" s="1"/>
  <c r="E54" i="2"/>
  <c r="E53" i="2"/>
  <c r="E52" i="2" s="1"/>
  <c r="E51" i="2" s="1"/>
  <c r="F52" i="2"/>
  <c r="F51" i="2" s="1"/>
  <c r="F50" i="2"/>
  <c r="F49" i="2" s="1"/>
  <c r="F48" i="2" s="1"/>
  <c r="E49" i="2"/>
  <c r="E48" i="2" s="1"/>
  <c r="F47" i="2"/>
  <c r="E47" i="2"/>
  <c r="E46" i="2" s="1"/>
  <c r="F46" i="2"/>
  <c r="F45" i="2" s="1"/>
  <c r="E45" i="2"/>
  <c r="F44" i="2"/>
  <c r="F42" i="2" s="1"/>
  <c r="F41" i="2" s="1"/>
  <c r="E44" i="2"/>
  <c r="F43" i="2"/>
  <c r="F40" i="2"/>
  <c r="F39" i="2" s="1"/>
  <c r="E40" i="2"/>
  <c r="E39" i="2"/>
  <c r="F38" i="2"/>
  <c r="F36" i="2" s="1"/>
  <c r="F37" i="2"/>
  <c r="E37" i="2"/>
  <c r="F35" i="2"/>
  <c r="E35" i="2"/>
  <c r="F34" i="2"/>
  <c r="F32" i="2" s="1"/>
  <c r="E34" i="2"/>
  <c r="F33" i="2"/>
  <c r="E33" i="2"/>
  <c r="E32" i="2" s="1"/>
  <c r="F31" i="2"/>
  <c r="E31" i="2"/>
  <c r="F30" i="2"/>
  <c r="E30" i="2"/>
  <c r="F29" i="2"/>
  <c r="E29" i="2"/>
  <c r="E28" i="2" s="1"/>
  <c r="F28" i="2"/>
  <c r="F27" i="2"/>
  <c r="E27" i="2"/>
  <c r="E26" i="2" s="1"/>
  <c r="F26" i="2"/>
  <c r="F25" i="2"/>
  <c r="E25" i="2"/>
  <c r="E23" i="2" s="1"/>
  <c r="F24" i="2"/>
  <c r="F23" i="2" s="1"/>
  <c r="E24" i="2"/>
  <c r="F22" i="2"/>
  <c r="F20" i="2" s="1"/>
  <c r="F21" i="2"/>
  <c r="E21" i="2"/>
  <c r="F18" i="2"/>
  <c r="E18" i="2"/>
  <c r="F17" i="2"/>
  <c r="E17" i="2"/>
  <c r="E16" i="2" s="1"/>
  <c r="F16" i="2"/>
  <c r="F14" i="2"/>
  <c r="F13" i="2" s="1"/>
  <c r="E14" i="2"/>
  <c r="E13" i="2"/>
  <c r="F12" i="2"/>
  <c r="F11" i="2" s="1"/>
  <c r="F10" i="2"/>
  <c r="H50" i="1"/>
  <c r="G50" i="1"/>
  <c r="I27" i="3" l="1"/>
  <c r="G10" i="1" s="1"/>
  <c r="S51" i="3"/>
  <c r="O52" i="3"/>
  <c r="M10" i="3"/>
  <c r="M9" i="3" s="1"/>
  <c r="I11" i="3"/>
  <c r="G11" i="1" s="1"/>
  <c r="O115" i="3"/>
  <c r="S114" i="3"/>
  <c r="O114" i="3" s="1"/>
  <c r="H19" i="1" s="1"/>
  <c r="M119" i="3"/>
  <c r="I120" i="3"/>
  <c r="F303" i="2"/>
  <c r="F15" i="2"/>
  <c r="F57" i="2"/>
  <c r="F56" i="2" s="1"/>
  <c r="S99" i="3"/>
  <c r="J210" i="3"/>
  <c r="I211" i="3"/>
  <c r="S10" i="3"/>
  <c r="S9" i="3" s="1"/>
  <c r="K52" i="3"/>
  <c r="K51" i="3" s="1"/>
  <c r="M100" i="3"/>
  <c r="M99" i="3" s="1"/>
  <c r="J128" i="3"/>
  <c r="I128" i="3" s="1"/>
  <c r="I129" i="3"/>
  <c r="K10" i="3"/>
  <c r="K9" i="3" s="1"/>
  <c r="P21" i="3"/>
  <c r="E214" i="2"/>
  <c r="E213" i="2" s="1"/>
  <c r="I29" i="3"/>
  <c r="I78" i="3"/>
  <c r="S132" i="3"/>
  <c r="S131" i="3" s="1"/>
  <c r="O133" i="3"/>
  <c r="O143" i="3"/>
  <c r="R142" i="3"/>
  <c r="R141" i="3" s="1"/>
  <c r="R140" i="3" s="1"/>
  <c r="O152" i="3"/>
  <c r="R151" i="3"/>
  <c r="R150" i="3" s="1"/>
  <c r="O207" i="3"/>
  <c r="P206" i="3"/>
  <c r="O270" i="3"/>
  <c r="P269" i="3"/>
  <c r="I152" i="3"/>
  <c r="J151" i="3"/>
  <c r="T124" i="3"/>
  <c r="E174" i="2"/>
  <c r="E268" i="2"/>
  <c r="E303" i="2"/>
  <c r="J20" i="3"/>
  <c r="I20" i="3" s="1"/>
  <c r="I21" i="3"/>
  <c r="L26" i="3"/>
  <c r="E10" i="2"/>
  <c r="Q46" i="3"/>
  <c r="O46" i="3" s="1"/>
  <c r="H13" i="1" s="1"/>
  <c r="O53" i="3"/>
  <c r="S56" i="3"/>
  <c r="S55" i="3" s="1"/>
  <c r="L55" i="3"/>
  <c r="J55" i="3"/>
  <c r="I96" i="3"/>
  <c r="O102" i="3"/>
  <c r="Q109" i="3"/>
  <c r="Q108" i="3" s="1"/>
  <c r="O124" i="3"/>
  <c r="I133" i="3"/>
  <c r="K132" i="3"/>
  <c r="K131" i="3" s="1"/>
  <c r="I143" i="3"/>
  <c r="E239" i="2" s="1"/>
  <c r="E238" i="2" s="1"/>
  <c r="E237" i="2" s="1"/>
  <c r="E236" i="2" s="1"/>
  <c r="K139" i="3"/>
  <c r="S150" i="3"/>
  <c r="Q165" i="3"/>
  <c r="Q164" i="3" s="1"/>
  <c r="Q163" i="3" s="1"/>
  <c r="O166" i="3"/>
  <c r="L169" i="3"/>
  <c r="L164" i="3" s="1"/>
  <c r="L163" i="3" s="1"/>
  <c r="I170" i="3"/>
  <c r="I257" i="3"/>
  <c r="L256" i="3"/>
  <c r="L255" i="3" s="1"/>
  <c r="L254" i="3" s="1"/>
  <c r="E43" i="2"/>
  <c r="E42" i="2" s="1"/>
  <c r="E41" i="2" s="1"/>
  <c r="K135" i="3"/>
  <c r="I135" i="3" s="1"/>
  <c r="I136" i="3"/>
  <c r="I173" i="3"/>
  <c r="M170" i="3"/>
  <c r="M169" i="3" s="1"/>
  <c r="M164" i="3" s="1"/>
  <c r="M163" i="3" s="1"/>
  <c r="E146" i="2"/>
  <c r="E131" i="2" s="1"/>
  <c r="E130" i="2" s="1"/>
  <c r="E104" i="2"/>
  <c r="E103" i="2" s="1"/>
  <c r="T55" i="3"/>
  <c r="T26" i="3" s="1"/>
  <c r="F9" i="2"/>
  <c r="F67" i="2"/>
  <c r="F66" i="2" s="1"/>
  <c r="F167" i="2"/>
  <c r="P12" i="3"/>
  <c r="I17" i="3"/>
  <c r="I22" i="3"/>
  <c r="I35" i="3"/>
  <c r="I38" i="3"/>
  <c r="O58" i="3"/>
  <c r="K82" i="3"/>
  <c r="I82" i="3" s="1"/>
  <c r="K91" i="3"/>
  <c r="O94" i="3"/>
  <c r="R100" i="3"/>
  <c r="P108" i="3"/>
  <c r="O109" i="3"/>
  <c r="J108" i="3"/>
  <c r="I108" i="3" s="1"/>
  <c r="I109" i="3"/>
  <c r="J142" i="3"/>
  <c r="L147" i="3"/>
  <c r="S224" i="3"/>
  <c r="S223" i="3" s="1"/>
  <c r="O225" i="3"/>
  <c r="S263" i="3"/>
  <c r="S262" i="3" s="1"/>
  <c r="O264" i="3"/>
  <c r="F131" i="2"/>
  <c r="F130" i="2" s="1"/>
  <c r="P131" i="3"/>
  <c r="O131" i="3" s="1"/>
  <c r="O132" i="3"/>
  <c r="T10" i="3"/>
  <c r="T9" i="3" s="1"/>
  <c r="P239" i="3"/>
  <c r="O240" i="3"/>
  <c r="E20" i="2"/>
  <c r="E15" i="2" s="1"/>
  <c r="E62" i="2"/>
  <c r="E61" i="2" s="1"/>
  <c r="E99" i="2"/>
  <c r="E98" i="2" s="1"/>
  <c r="E97" i="2" s="1"/>
  <c r="E167" i="2"/>
  <c r="F285" i="2"/>
  <c r="F284" i="2" s="1"/>
  <c r="Q13" i="3"/>
  <c r="I47" i="3"/>
  <c r="K56" i="3"/>
  <c r="I56" i="3" s="1"/>
  <c r="I58" i="3"/>
  <c r="Q63" i="3"/>
  <c r="M66" i="3"/>
  <c r="M55" i="3" s="1"/>
  <c r="M26" i="3" s="1"/>
  <c r="E67" i="2"/>
  <c r="E66" i="2" s="1"/>
  <c r="E55" i="2" s="1"/>
  <c r="Q88" i="3"/>
  <c r="Q96" i="3"/>
  <c r="Q91" i="3" s="1"/>
  <c r="O91" i="3" s="1"/>
  <c r="I103" i="3"/>
  <c r="K102" i="3"/>
  <c r="K101" i="3" s="1"/>
  <c r="O137" i="3"/>
  <c r="P136" i="3"/>
  <c r="O148" i="3"/>
  <c r="P147" i="3"/>
  <c r="I166" i="3"/>
  <c r="J165" i="3"/>
  <c r="L209" i="3"/>
  <c r="L204" i="3" s="1"/>
  <c r="L236" i="3"/>
  <c r="I236" i="3" s="1"/>
  <c r="P301" i="3"/>
  <c r="O302" i="3"/>
  <c r="I52" i="3"/>
  <c r="I91" i="3"/>
  <c r="S170" i="3"/>
  <c r="S169" i="3" s="1"/>
  <c r="S164" i="3" s="1"/>
  <c r="S163" i="3" s="1"/>
  <c r="O171" i="3"/>
  <c r="E255" i="2"/>
  <c r="E248" i="2" s="1"/>
  <c r="E36" i="2"/>
  <c r="F93" i="2"/>
  <c r="F92" i="2" s="1"/>
  <c r="F99" i="2"/>
  <c r="F98" i="2" s="1"/>
  <c r="F97" i="2" s="1"/>
  <c r="Q29" i="3"/>
  <c r="Q28" i="3" s="1"/>
  <c r="Q27" i="3" s="1"/>
  <c r="K34" i="3"/>
  <c r="K33" i="3" s="1"/>
  <c r="K32" i="3" s="1"/>
  <c r="O60" i="3"/>
  <c r="Q66" i="3"/>
  <c r="L100" i="3"/>
  <c r="T100" i="3"/>
  <c r="I131" i="3"/>
  <c r="R139" i="3"/>
  <c r="O157" i="3"/>
  <c r="P156" i="3"/>
  <c r="K185" i="3"/>
  <c r="I186" i="3"/>
  <c r="I206" i="3"/>
  <c r="J205" i="3"/>
  <c r="R209" i="3"/>
  <c r="R204" i="3" s="1"/>
  <c r="O220" i="3"/>
  <c r="R217" i="3"/>
  <c r="R216" i="3" s="1"/>
  <c r="Q223" i="3"/>
  <c r="P232" i="3"/>
  <c r="O233" i="3"/>
  <c r="O310" i="3"/>
  <c r="Q309" i="3"/>
  <c r="Q308" i="3" s="1"/>
  <c r="Q307" i="3" s="1"/>
  <c r="Q101" i="3"/>
  <c r="J114" i="3"/>
  <c r="O120" i="3"/>
  <c r="O122" i="3"/>
  <c r="K188" i="3"/>
  <c r="I189" i="3"/>
  <c r="O214" i="3"/>
  <c r="P211" i="3"/>
  <c r="I220" i="3"/>
  <c r="J217" i="3"/>
  <c r="L223" i="3"/>
  <c r="T223" i="3"/>
  <c r="Q269" i="3"/>
  <c r="Q268" i="3" s="1"/>
  <c r="Q267" i="3" s="1"/>
  <c r="Q266" i="3" s="1"/>
  <c r="Q259" i="3" s="1"/>
  <c r="K285" i="3"/>
  <c r="K284" i="3" s="1"/>
  <c r="K283" i="3" s="1"/>
  <c r="I286" i="3"/>
  <c r="L286" i="3"/>
  <c r="L285" i="3" s="1"/>
  <c r="L284" i="3" s="1"/>
  <c r="L283" i="3" s="1"/>
  <c r="I287" i="3"/>
  <c r="M343" i="3"/>
  <c r="M328" i="3" s="1"/>
  <c r="M327" i="3" s="1"/>
  <c r="M326" i="3" s="1"/>
  <c r="P28" i="3"/>
  <c r="J34" i="3"/>
  <c r="O96" i="3"/>
  <c r="K116" i="3"/>
  <c r="K115" i="3" s="1"/>
  <c r="K114" i="3" s="1"/>
  <c r="R124" i="3"/>
  <c r="R119" i="3" s="1"/>
  <c r="T150" i="3"/>
  <c r="T139" i="3" s="1"/>
  <c r="I155" i="3"/>
  <c r="O173" i="3"/>
  <c r="K175" i="3"/>
  <c r="K169" i="3" s="1"/>
  <c r="I169" i="3" s="1"/>
  <c r="T204" i="3"/>
  <c r="I212" i="3"/>
  <c r="K255" i="3"/>
  <c r="I256" i="3"/>
  <c r="R267" i="3"/>
  <c r="R266" i="3" s="1"/>
  <c r="R259" i="3" s="1"/>
  <c r="I110" i="3"/>
  <c r="S119" i="3"/>
  <c r="O128" i="3"/>
  <c r="S139" i="3"/>
  <c r="M150" i="3"/>
  <c r="M139" i="3" s="1"/>
  <c r="I157" i="3"/>
  <c r="I160" i="3"/>
  <c r="N164" i="3"/>
  <c r="N163" i="3" s="1"/>
  <c r="N25" i="3" s="1"/>
  <c r="O191" i="3"/>
  <c r="P190" i="3"/>
  <c r="K268" i="3"/>
  <c r="O378" i="3"/>
  <c r="K119" i="3"/>
  <c r="T119" i="3"/>
  <c r="O142" i="3"/>
  <c r="P141" i="3"/>
  <c r="O167" i="3"/>
  <c r="O176" i="3"/>
  <c r="O218" i="3"/>
  <c r="P217" i="3"/>
  <c r="I247" i="3"/>
  <c r="J246" i="3"/>
  <c r="O251" i="3"/>
  <c r="P250" i="3"/>
  <c r="O292" i="3"/>
  <c r="M295" i="3"/>
  <c r="I295" i="3" s="1"/>
  <c r="I296" i="3"/>
  <c r="O597" i="3"/>
  <c r="Q596" i="3"/>
  <c r="I102" i="3"/>
  <c r="I121" i="3"/>
  <c r="L119" i="3"/>
  <c r="K125" i="3"/>
  <c r="K124" i="3" s="1"/>
  <c r="J145" i="3"/>
  <c r="O151" i="3"/>
  <c r="I159" i="3"/>
  <c r="P169" i="3"/>
  <c r="O169" i="3" s="1"/>
  <c r="I238" i="3"/>
  <c r="O257" i="3"/>
  <c r="P256" i="3"/>
  <c r="T276" i="3"/>
  <c r="T267" i="3" s="1"/>
  <c r="T266" i="3" s="1"/>
  <c r="T259" i="3" s="1"/>
  <c r="O280" i="3"/>
  <c r="P406" i="3"/>
  <c r="O407" i="3"/>
  <c r="F195" i="2" s="1"/>
  <c r="F194" i="2" s="1"/>
  <c r="F193" i="2" s="1"/>
  <c r="I116" i="3"/>
  <c r="O121" i="3"/>
  <c r="I125" i="3"/>
  <c r="I132" i="3"/>
  <c r="O170" i="3"/>
  <c r="L199" i="3"/>
  <c r="N204" i="3"/>
  <c r="I207" i="3"/>
  <c r="I214" i="3"/>
  <c r="M244" i="3"/>
  <c r="M243" i="3" s="1"/>
  <c r="I263" i="3"/>
  <c r="K276" i="3"/>
  <c r="I277" i="3"/>
  <c r="P285" i="3"/>
  <c r="P318" i="3"/>
  <c r="O318" i="3" s="1"/>
  <c r="O321" i="3"/>
  <c r="I339" i="3"/>
  <c r="S388" i="3"/>
  <c r="I178" i="3"/>
  <c r="O212" i="3"/>
  <c r="K209" i="3"/>
  <c r="K204" i="3" s="1"/>
  <c r="S209" i="3"/>
  <c r="S204" i="3" s="1"/>
  <c r="O337" i="3"/>
  <c r="O367" i="3"/>
  <c r="R364" i="3"/>
  <c r="O364" i="3" s="1"/>
  <c r="L388" i="3"/>
  <c r="O428" i="3"/>
  <c r="I227" i="3"/>
  <c r="I232" i="3"/>
  <c r="P260" i="3"/>
  <c r="L277" i="3"/>
  <c r="L276" i="3" s="1"/>
  <c r="J226" i="3"/>
  <c r="J231" i="3"/>
  <c r="I231" i="3" s="1"/>
  <c r="I234" i="3"/>
  <c r="O248" i="3"/>
  <c r="I250" i="3"/>
  <c r="O263" i="3"/>
  <c r="O278" i="3"/>
  <c r="P277" i="3"/>
  <c r="O287" i="3"/>
  <c r="J309" i="3"/>
  <c r="I314" i="3"/>
  <c r="P389" i="3"/>
  <c r="O390" i="3"/>
  <c r="O391" i="3"/>
  <c r="I501" i="3"/>
  <c r="J500" i="3"/>
  <c r="I500" i="3" s="1"/>
  <c r="J262" i="3"/>
  <c r="I264" i="3"/>
  <c r="L269" i="3"/>
  <c r="L268" i="3" s="1"/>
  <c r="R276" i="3"/>
  <c r="O281" i="3"/>
  <c r="I302" i="3"/>
  <c r="J301" i="3"/>
  <c r="P309" i="3"/>
  <c r="O312" i="3"/>
  <c r="I341" i="3"/>
  <c r="K328" i="3"/>
  <c r="K327" i="3" s="1"/>
  <c r="K326" i="3" s="1"/>
  <c r="I367" i="3"/>
  <c r="Q388" i="3"/>
  <c r="O395" i="3"/>
  <c r="O424" i="3"/>
  <c r="P419" i="3"/>
  <c r="Q246" i="3"/>
  <c r="Q245" i="3" s="1"/>
  <c r="Q244" i="3" s="1"/>
  <c r="Q243" i="3" s="1"/>
  <c r="O296" i="3"/>
  <c r="I303" i="3"/>
  <c r="I318" i="3"/>
  <c r="J323" i="3"/>
  <c r="I323" i="3" s="1"/>
  <c r="I324" i="3"/>
  <c r="Q328" i="3"/>
  <c r="Q327" i="3" s="1"/>
  <c r="Q326" i="3" s="1"/>
  <c r="I356" i="3"/>
  <c r="L374" i="3"/>
  <c r="L373" i="3" s="1"/>
  <c r="L372" i="3" s="1"/>
  <c r="I416" i="3"/>
  <c r="J415" i="3"/>
  <c r="O480" i="3"/>
  <c r="P479" i="3"/>
  <c r="O479" i="3" s="1"/>
  <c r="O502" i="3"/>
  <c r="P501" i="3"/>
  <c r="I248" i="3"/>
  <c r="L244" i="3"/>
  <c r="L243" i="3" s="1"/>
  <c r="N267" i="3"/>
  <c r="N266" i="3" s="1"/>
  <c r="N259" i="3" s="1"/>
  <c r="O273" i="3"/>
  <c r="S276" i="3"/>
  <c r="S267" i="3" s="1"/>
  <c r="S266" i="3" s="1"/>
  <c r="S286" i="3"/>
  <c r="S285" i="3" s="1"/>
  <c r="S284" i="3" s="1"/>
  <c r="S283" i="3" s="1"/>
  <c r="O288" i="3"/>
  <c r="O383" i="3"/>
  <c r="I391" i="3"/>
  <c r="J396" i="3"/>
  <c r="I397" i="3"/>
  <c r="P544" i="3"/>
  <c r="O545" i="3"/>
  <c r="R542" i="3"/>
  <c r="O247" i="3"/>
  <c r="J285" i="3"/>
  <c r="I292" i="3"/>
  <c r="I293" i="3"/>
  <c r="T374" i="3"/>
  <c r="T373" i="3" s="1"/>
  <c r="T372" i="3" s="1"/>
  <c r="T306" i="3" s="1"/>
  <c r="T298" i="3" s="1"/>
  <c r="O381" i="3"/>
  <c r="P374" i="3"/>
  <c r="T388" i="3"/>
  <c r="R419" i="3"/>
  <c r="R418" i="3" s="1"/>
  <c r="O422" i="3"/>
  <c r="J267" i="3"/>
  <c r="N276" i="3"/>
  <c r="I280" i="3"/>
  <c r="I281" i="3"/>
  <c r="M309" i="3"/>
  <c r="M308" i="3" s="1"/>
  <c r="M307" i="3" s="1"/>
  <c r="Q343" i="3"/>
  <c r="O344" i="3"/>
  <c r="L343" i="3"/>
  <c r="L328" i="3" s="1"/>
  <c r="L327" i="3" s="1"/>
  <c r="L326" i="3" s="1"/>
  <c r="I389" i="3"/>
  <c r="J402" i="3"/>
  <c r="I402" i="3" s="1"/>
  <c r="I403" i="3"/>
  <c r="I411" i="3"/>
  <c r="O414" i="3"/>
  <c r="O416" i="3"/>
  <c r="I422" i="3"/>
  <c r="J419" i="3"/>
  <c r="M457" i="3"/>
  <c r="M450" i="3" s="1"/>
  <c r="I463" i="3"/>
  <c r="J460" i="3"/>
  <c r="Q484" i="3"/>
  <c r="Q473" i="3" s="1"/>
  <c r="I486" i="3"/>
  <c r="J485" i="3"/>
  <c r="O324" i="3"/>
  <c r="O331" i="3"/>
  <c r="N328" i="3"/>
  <c r="N327" i="3" s="1"/>
  <c r="N326" i="3" s="1"/>
  <c r="I337" i="3"/>
  <c r="O370" i="3"/>
  <c r="O375" i="3"/>
  <c r="O404" i="3"/>
  <c r="N401" i="3"/>
  <c r="N388" i="3" s="1"/>
  <c r="O411" i="3"/>
  <c r="O412" i="3"/>
  <c r="O429" i="3"/>
  <c r="O443" i="3"/>
  <c r="P437" i="3"/>
  <c r="I446" i="3"/>
  <c r="Q457" i="3"/>
  <c r="N309" i="3"/>
  <c r="N308" i="3" s="1"/>
  <c r="N307" i="3" s="1"/>
  <c r="O335" i="3"/>
  <c r="O348" i="3"/>
  <c r="J343" i="3"/>
  <c r="J328" i="3" s="1"/>
  <c r="I365" i="3"/>
  <c r="I369" i="3"/>
  <c r="I370" i="3"/>
  <c r="Q374" i="3"/>
  <c r="Q373" i="3" s="1"/>
  <c r="Q372" i="3" s="1"/>
  <c r="O403" i="3"/>
  <c r="R402" i="3"/>
  <c r="O402" i="3" s="1"/>
  <c r="I438" i="3"/>
  <c r="K468" i="3"/>
  <c r="I468" i="3" s="1"/>
  <c r="I482" i="3"/>
  <c r="I316" i="3"/>
  <c r="K309" i="3"/>
  <c r="K308" i="3" s="1"/>
  <c r="K307" i="3" s="1"/>
  <c r="K306" i="3" s="1"/>
  <c r="K298" i="3" s="1"/>
  <c r="S309" i="3"/>
  <c r="S308" i="3" s="1"/>
  <c r="S307" i="3" s="1"/>
  <c r="K374" i="3"/>
  <c r="K373" i="3" s="1"/>
  <c r="K372" i="3" s="1"/>
  <c r="J406" i="3"/>
  <c r="R406" i="3"/>
  <c r="R401" i="3" s="1"/>
  <c r="R388" i="3" s="1"/>
  <c r="I430" i="3"/>
  <c r="J429" i="3"/>
  <c r="N437" i="3"/>
  <c r="N436" i="3" s="1"/>
  <c r="N435" i="3" s="1"/>
  <c r="N434" i="3" s="1"/>
  <c r="M437" i="3"/>
  <c r="M436" i="3" s="1"/>
  <c r="M435" i="3" s="1"/>
  <c r="M434" i="3" s="1"/>
  <c r="I434" i="3" s="1"/>
  <c r="I445" i="3"/>
  <c r="O492" i="3"/>
  <c r="P491" i="3"/>
  <c r="I573" i="3"/>
  <c r="O314" i="3"/>
  <c r="L309" i="3"/>
  <c r="L308" i="3" s="1"/>
  <c r="L307" i="3" s="1"/>
  <c r="O319" i="3"/>
  <c r="O323" i="3"/>
  <c r="O358" i="3"/>
  <c r="P343" i="3"/>
  <c r="P328" i="3" s="1"/>
  <c r="I364" i="3"/>
  <c r="I383" i="3"/>
  <c r="J374" i="3"/>
  <c r="I384" i="3"/>
  <c r="M388" i="3"/>
  <c r="I426" i="3"/>
  <c r="O454" i="3"/>
  <c r="R453" i="3"/>
  <c r="R460" i="3"/>
  <c r="R459" i="3" s="1"/>
  <c r="R458" i="3" s="1"/>
  <c r="R457" i="3" s="1"/>
  <c r="O463" i="3"/>
  <c r="J479" i="3"/>
  <c r="I479" i="3" s="1"/>
  <c r="P569" i="3"/>
  <c r="O570" i="3"/>
  <c r="I390" i="3"/>
  <c r="O396" i="3"/>
  <c r="I407" i="3"/>
  <c r="O430" i="3"/>
  <c r="I440" i="3"/>
  <c r="I448" i="3"/>
  <c r="O461" i="3"/>
  <c r="P460" i="3"/>
  <c r="K457" i="3"/>
  <c r="K450" i="3" s="1"/>
  <c r="I470" i="3"/>
  <c r="L469" i="3"/>
  <c r="L468" i="3" s="1"/>
  <c r="L457" i="3" s="1"/>
  <c r="L450" i="3" s="1"/>
  <c r="O477" i="3"/>
  <c r="R476" i="3"/>
  <c r="O497" i="3"/>
  <c r="P496" i="3"/>
  <c r="O496" i="3" s="1"/>
  <c r="I509" i="3"/>
  <c r="O515" i="3"/>
  <c r="P514" i="3"/>
  <c r="I526" i="3"/>
  <c r="L563" i="3"/>
  <c r="I564" i="3"/>
  <c r="L589" i="3"/>
  <c r="J601" i="3"/>
  <c r="I602" i="3"/>
  <c r="Q451" i="3"/>
  <c r="T457" i="3"/>
  <c r="T450" i="3" s="1"/>
  <c r="I477" i="3"/>
  <c r="J476" i="3"/>
  <c r="I491" i="3"/>
  <c r="J490" i="3"/>
  <c r="I490" i="3" s="1"/>
  <c r="Q549" i="3"/>
  <c r="Q542" i="3" s="1"/>
  <c r="J551" i="3"/>
  <c r="I552" i="3"/>
  <c r="S551" i="3"/>
  <c r="S550" i="3" s="1"/>
  <c r="S549" i="3" s="1"/>
  <c r="S542" i="3" s="1"/>
  <c r="I557" i="3"/>
  <c r="L475" i="3"/>
  <c r="L474" i="3" s="1"/>
  <c r="L473" i="3" s="1"/>
  <c r="N484" i="3"/>
  <c r="N473" i="3" s="1"/>
  <c r="N450" i="3" s="1"/>
  <c r="I497" i="3"/>
  <c r="J496" i="3"/>
  <c r="I496" i="3" s="1"/>
  <c r="I498" i="3"/>
  <c r="I508" i="3"/>
  <c r="O522" i="3"/>
  <c r="O538" i="3"/>
  <c r="O471" i="3"/>
  <c r="P470" i="3"/>
  <c r="S484" i="3"/>
  <c r="S473" i="3" s="1"/>
  <c r="S450" i="3" s="1"/>
  <c r="O487" i="3"/>
  <c r="P486" i="3"/>
  <c r="L511" i="3"/>
  <c r="L504" i="3" s="1"/>
  <c r="P520" i="3"/>
  <c r="O521" i="3"/>
  <c r="I527" i="3"/>
  <c r="P536" i="3"/>
  <c r="O536" i="3" s="1"/>
  <c r="H47" i="1" s="1"/>
  <c r="O537" i="3"/>
  <c r="O547" i="3"/>
  <c r="N598" i="3"/>
  <c r="N586" i="3" s="1"/>
  <c r="I431" i="3"/>
  <c r="I454" i="3"/>
  <c r="J453" i="3"/>
  <c r="M475" i="3"/>
  <c r="M474" i="3" s="1"/>
  <c r="M473" i="3" s="1"/>
  <c r="O482" i="3"/>
  <c r="K511" i="3"/>
  <c r="K504" i="3" s="1"/>
  <c r="J525" i="3"/>
  <c r="I558" i="3"/>
  <c r="S557" i="3"/>
  <c r="O557" i="3" s="1"/>
  <c r="O558" i="3"/>
  <c r="T577" i="3"/>
  <c r="O578" i="3"/>
  <c r="P505" i="3"/>
  <c r="J507" i="3"/>
  <c r="I516" i="3"/>
  <c r="I520" i="3"/>
  <c r="J519" i="3"/>
  <c r="I519" i="3" s="1"/>
  <c r="G45" i="1" s="1"/>
  <c r="K551" i="3"/>
  <c r="K550" i="3" s="1"/>
  <c r="K549" i="3" s="1"/>
  <c r="K542" i="3" s="1"/>
  <c r="P572" i="3"/>
  <c r="O572" i="3" s="1"/>
  <c r="O573" i="3"/>
  <c r="O574" i="3"/>
  <c r="I581" i="3"/>
  <c r="I583" i="3"/>
  <c r="M590" i="3"/>
  <c r="M589" i="3" s="1"/>
  <c r="M588" i="3" s="1"/>
  <c r="M587" i="3" s="1"/>
  <c r="M586" i="3" s="1"/>
  <c r="R437" i="3"/>
  <c r="R436" i="3" s="1"/>
  <c r="R435" i="3" s="1"/>
  <c r="R434" i="3" s="1"/>
  <c r="I515" i="3"/>
  <c r="J514" i="3"/>
  <c r="R511" i="3"/>
  <c r="P533" i="3"/>
  <c r="O533" i="3" s="1"/>
  <c r="O534" i="3"/>
  <c r="J546" i="3"/>
  <c r="I547" i="3"/>
  <c r="P562" i="3"/>
  <c r="O562" i="3" s="1"/>
  <c r="O563" i="3"/>
  <c r="J569" i="3"/>
  <c r="I570" i="3"/>
  <c r="I594" i="3"/>
  <c r="R508" i="3"/>
  <c r="I522" i="3"/>
  <c r="Q526" i="3"/>
  <c r="Q525" i="3" s="1"/>
  <c r="Q524" i="3" s="1"/>
  <c r="Q511" i="3" s="1"/>
  <c r="Q504" i="3" s="1"/>
  <c r="I574" i="3"/>
  <c r="I593" i="3"/>
  <c r="I595" i="3"/>
  <c r="O608" i="3"/>
  <c r="J611" i="3"/>
  <c r="I612" i="3"/>
  <c r="N511" i="3"/>
  <c r="N504" i="3" s="1"/>
  <c r="P526" i="3"/>
  <c r="I539" i="3"/>
  <c r="P590" i="3"/>
  <c r="I604" i="3"/>
  <c r="J537" i="3"/>
  <c r="I538" i="3"/>
  <c r="P551" i="3"/>
  <c r="O552" i="3"/>
  <c r="O553" i="3"/>
  <c r="I578" i="3"/>
  <c r="P601" i="3"/>
  <c r="O602" i="3"/>
  <c r="P611" i="3"/>
  <c r="O612" i="3"/>
  <c r="O613" i="3"/>
  <c r="S526" i="3"/>
  <c r="S525" i="3" s="1"/>
  <c r="S524" i="3" s="1"/>
  <c r="S511" i="3" s="1"/>
  <c r="S504" i="3" s="1"/>
  <c r="I531" i="3"/>
  <c r="J576" i="3"/>
  <c r="I576" i="3" s="1"/>
  <c r="I577" i="3"/>
  <c r="P581" i="3"/>
  <c r="O582" i="3"/>
  <c r="I619" i="3"/>
  <c r="P327" i="3" l="1"/>
  <c r="I328" i="3"/>
  <c r="J327" i="3"/>
  <c r="M25" i="3"/>
  <c r="M8" i="3" s="1"/>
  <c r="N306" i="3"/>
  <c r="N298" i="3" s="1"/>
  <c r="N8" i="3" s="1"/>
  <c r="O419" i="3"/>
  <c r="P418" i="3"/>
  <c r="O418" i="3" s="1"/>
  <c r="J513" i="3"/>
  <c r="I514" i="3"/>
  <c r="R475" i="3"/>
  <c r="R474" i="3" s="1"/>
  <c r="R473" i="3" s="1"/>
  <c r="O476" i="3"/>
  <c r="O277" i="3"/>
  <c r="P276" i="3"/>
  <c r="O276" i="3" s="1"/>
  <c r="P589" i="3"/>
  <c r="I551" i="3"/>
  <c r="L562" i="3"/>
  <c r="I563" i="3"/>
  <c r="I374" i="3"/>
  <c r="J373" i="3"/>
  <c r="L306" i="3"/>
  <c r="L298" i="3" s="1"/>
  <c r="J428" i="3"/>
  <c r="I428" i="3" s="1"/>
  <c r="I429" i="3"/>
  <c r="J484" i="3"/>
  <c r="I484" i="3" s="1"/>
  <c r="G36" i="1" s="1"/>
  <c r="I485" i="3"/>
  <c r="P543" i="3"/>
  <c r="O543" i="3" s="1"/>
  <c r="O544" i="3"/>
  <c r="O256" i="3"/>
  <c r="P255" i="3"/>
  <c r="K254" i="3"/>
  <c r="I255" i="3"/>
  <c r="O211" i="3"/>
  <c r="P210" i="3"/>
  <c r="M285" i="3"/>
  <c r="M284" i="3" s="1"/>
  <c r="M283" i="3" s="1"/>
  <c r="P135" i="3"/>
  <c r="O136" i="3"/>
  <c r="K66" i="3"/>
  <c r="S261" i="3"/>
  <c r="O262" i="3"/>
  <c r="O108" i="3"/>
  <c r="O206" i="3"/>
  <c r="P205" i="3"/>
  <c r="I51" i="3"/>
  <c r="K50" i="3"/>
  <c r="I50" i="3" s="1"/>
  <c r="G15" i="1" s="1"/>
  <c r="J506" i="3"/>
  <c r="I507" i="3"/>
  <c r="J225" i="3"/>
  <c r="I226" i="3"/>
  <c r="O147" i="3"/>
  <c r="P146" i="3"/>
  <c r="O601" i="3"/>
  <c r="P600" i="3"/>
  <c r="I301" i="3"/>
  <c r="J300" i="3"/>
  <c r="I276" i="3"/>
  <c r="I205" i="3"/>
  <c r="G40" i="1" s="1"/>
  <c r="F55" i="2"/>
  <c r="T576" i="3"/>
  <c r="O577" i="3"/>
  <c r="I453" i="3"/>
  <c r="J452" i="3"/>
  <c r="I437" i="3"/>
  <c r="I436" i="3"/>
  <c r="P475" i="3"/>
  <c r="P436" i="3"/>
  <c r="O437" i="3"/>
  <c r="I435" i="3"/>
  <c r="I114" i="3"/>
  <c r="G19" i="1" s="1"/>
  <c r="T99" i="3"/>
  <c r="T25" i="3" s="1"/>
  <c r="P300" i="3"/>
  <c r="O301" i="3"/>
  <c r="O63" i="3"/>
  <c r="Q56" i="3"/>
  <c r="O56" i="3" s="1"/>
  <c r="R99" i="3"/>
  <c r="R25" i="3" s="1"/>
  <c r="P100" i="3"/>
  <c r="E9" i="2"/>
  <c r="E8" i="2" s="1"/>
  <c r="O309" i="3"/>
  <c r="P308" i="3"/>
  <c r="I217" i="3"/>
  <c r="J216" i="3"/>
  <c r="I216" i="3" s="1"/>
  <c r="O13" i="3"/>
  <c r="Q12" i="3"/>
  <c r="Q11" i="3" s="1"/>
  <c r="Q10" i="3" s="1"/>
  <c r="Q9" i="3" s="1"/>
  <c r="I569" i="3"/>
  <c r="J568" i="3"/>
  <c r="I568" i="3" s="1"/>
  <c r="O470" i="3"/>
  <c r="P469" i="3"/>
  <c r="J418" i="3"/>
  <c r="I418" i="3" s="1"/>
  <c r="I419" i="3"/>
  <c r="P525" i="3"/>
  <c r="O526" i="3"/>
  <c r="P519" i="3"/>
  <c r="O519" i="3" s="1"/>
  <c r="H45" i="1" s="1"/>
  <c r="O520" i="3"/>
  <c r="P513" i="3"/>
  <c r="O514" i="3"/>
  <c r="I469" i="3"/>
  <c r="J266" i="3"/>
  <c r="J395" i="3"/>
  <c r="I396" i="3"/>
  <c r="I415" i="3"/>
  <c r="J414" i="3"/>
  <c r="I414" i="3" s="1"/>
  <c r="P388" i="3"/>
  <c r="O388" i="3" s="1"/>
  <c r="O389" i="3"/>
  <c r="O250" i="3"/>
  <c r="P246" i="3"/>
  <c r="I269" i="3"/>
  <c r="I115" i="3"/>
  <c r="P231" i="3"/>
  <c r="O232" i="3"/>
  <c r="K184" i="3"/>
  <c r="I185" i="3"/>
  <c r="L99" i="3"/>
  <c r="K100" i="3"/>
  <c r="K99" i="3" s="1"/>
  <c r="I101" i="3"/>
  <c r="J100" i="3"/>
  <c r="J10" i="3"/>
  <c r="P20" i="3"/>
  <c r="O20" i="3" s="1"/>
  <c r="O21" i="3"/>
  <c r="K164" i="3"/>
  <c r="K163" i="3" s="1"/>
  <c r="O569" i="3"/>
  <c r="P568" i="3"/>
  <c r="O568" i="3" s="1"/>
  <c r="L198" i="3"/>
  <c r="I199" i="3"/>
  <c r="O551" i="3"/>
  <c r="I546" i="3"/>
  <c r="J545" i="3"/>
  <c r="I601" i="3"/>
  <c r="J600" i="3"/>
  <c r="R452" i="3"/>
  <c r="O453" i="3"/>
  <c r="O343" i="3"/>
  <c r="O491" i="3"/>
  <c r="P490" i="3"/>
  <c r="O490" i="3" s="1"/>
  <c r="I406" i="3"/>
  <c r="J401" i="3"/>
  <c r="I401" i="3" s="1"/>
  <c r="I343" i="3"/>
  <c r="R343" i="3"/>
  <c r="R328" i="3" s="1"/>
  <c r="R327" i="3" s="1"/>
  <c r="R326" i="3" s="1"/>
  <c r="R306" i="3" s="1"/>
  <c r="R298" i="3" s="1"/>
  <c r="L267" i="3"/>
  <c r="L266" i="3" s="1"/>
  <c r="L259" i="3" s="1"/>
  <c r="P140" i="3"/>
  <c r="O140" i="3" s="1"/>
  <c r="H23" i="1" s="1"/>
  <c r="O141" i="3"/>
  <c r="K267" i="3"/>
  <c r="K266" i="3" s="1"/>
  <c r="K259" i="3" s="1"/>
  <c r="I268" i="3"/>
  <c r="J33" i="3"/>
  <c r="I34" i="3"/>
  <c r="Q100" i="3"/>
  <c r="Q99" i="3" s="1"/>
  <c r="O165" i="3"/>
  <c r="I147" i="3"/>
  <c r="L146" i="3"/>
  <c r="I151" i="3"/>
  <c r="J150" i="3"/>
  <c r="I150" i="3" s="1"/>
  <c r="G25" i="1" s="1"/>
  <c r="S50" i="3"/>
  <c r="O51" i="3"/>
  <c r="O581" i="3"/>
  <c r="P580" i="3"/>
  <c r="O580" i="3" s="1"/>
  <c r="O239" i="3"/>
  <c r="P238" i="3"/>
  <c r="O374" i="3"/>
  <c r="P373" i="3"/>
  <c r="O217" i="3"/>
  <c r="P216" i="3"/>
  <c r="O216" i="3" s="1"/>
  <c r="O486" i="3"/>
  <c r="P485" i="3"/>
  <c r="I476" i="3"/>
  <c r="J475" i="3"/>
  <c r="I590" i="3"/>
  <c r="I460" i="3"/>
  <c r="J459" i="3"/>
  <c r="J284" i="3"/>
  <c r="I285" i="3"/>
  <c r="O501" i="3"/>
  <c r="P500" i="3"/>
  <c r="O500" i="3" s="1"/>
  <c r="J308" i="3"/>
  <c r="I309" i="3"/>
  <c r="O285" i="3"/>
  <c r="P284" i="3"/>
  <c r="O190" i="3"/>
  <c r="P189" i="3"/>
  <c r="P27" i="3"/>
  <c r="O28" i="3"/>
  <c r="I188" i="3"/>
  <c r="P164" i="3"/>
  <c r="O66" i="3"/>
  <c r="J164" i="3"/>
  <c r="I165" i="3"/>
  <c r="I142" i="3"/>
  <c r="J141" i="3"/>
  <c r="O269" i="3"/>
  <c r="P268" i="3"/>
  <c r="Q450" i="3"/>
  <c r="O508" i="3"/>
  <c r="R507" i="3"/>
  <c r="P610" i="3"/>
  <c r="O610" i="3" s="1"/>
  <c r="H42" i="1" s="1"/>
  <c r="O611" i="3"/>
  <c r="I537" i="3"/>
  <c r="J536" i="3"/>
  <c r="I536" i="3" s="1"/>
  <c r="G47" i="1" s="1"/>
  <c r="I611" i="3"/>
  <c r="J610" i="3"/>
  <c r="I610" i="3" s="1"/>
  <c r="G42" i="1" s="1"/>
  <c r="I525" i="3"/>
  <c r="J524" i="3"/>
  <c r="I524" i="3" s="1"/>
  <c r="G46" i="1" s="1"/>
  <c r="I589" i="3"/>
  <c r="L588" i="3"/>
  <c r="O460" i="3"/>
  <c r="P459" i="3"/>
  <c r="S306" i="3"/>
  <c r="S298" i="3" s="1"/>
  <c r="M306" i="3"/>
  <c r="M298" i="3" s="1"/>
  <c r="I262" i="3"/>
  <c r="J261" i="3"/>
  <c r="O286" i="3"/>
  <c r="O406" i="3"/>
  <c r="P401" i="3"/>
  <c r="O401" i="3" s="1"/>
  <c r="Q595" i="3"/>
  <c r="O596" i="3"/>
  <c r="I246" i="3"/>
  <c r="J245" i="3"/>
  <c r="J124" i="3"/>
  <c r="I175" i="3"/>
  <c r="Q306" i="3"/>
  <c r="Q298" i="3" s="1"/>
  <c r="O156" i="3"/>
  <c r="P155" i="3"/>
  <c r="O88" i="3"/>
  <c r="Q87" i="3"/>
  <c r="O87" i="3" s="1"/>
  <c r="O29" i="3"/>
  <c r="P11" i="3"/>
  <c r="O12" i="3"/>
  <c r="I210" i="3"/>
  <c r="J209" i="3"/>
  <c r="I209" i="3" s="1"/>
  <c r="O101" i="3"/>
  <c r="J283" i="3" l="1"/>
  <c r="I283" i="3" s="1"/>
  <c r="I284" i="3"/>
  <c r="O210" i="3"/>
  <c r="P209" i="3"/>
  <c r="O209" i="3" s="1"/>
  <c r="I225" i="3"/>
  <c r="J224" i="3"/>
  <c r="J326" i="3"/>
  <c r="I326" i="3" s="1"/>
  <c r="G30" i="1" s="1"/>
  <c r="I327" i="3"/>
  <c r="P163" i="3"/>
  <c r="O163" i="3" s="1"/>
  <c r="O164" i="3"/>
  <c r="H27" i="1" s="1"/>
  <c r="H26" i="1" s="1"/>
  <c r="O373" i="3"/>
  <c r="P372" i="3"/>
  <c r="O372" i="3" s="1"/>
  <c r="R451" i="3"/>
  <c r="O452" i="3"/>
  <c r="O231" i="3"/>
  <c r="P224" i="3"/>
  <c r="P512" i="3"/>
  <c r="O513" i="3"/>
  <c r="T550" i="3"/>
  <c r="T549" i="3" s="1"/>
  <c r="T542" i="3" s="1"/>
  <c r="T8" i="3" s="1"/>
  <c r="O576" i="3"/>
  <c r="J550" i="3"/>
  <c r="I184" i="3"/>
  <c r="K183" i="3"/>
  <c r="I562" i="3"/>
  <c r="L550" i="3"/>
  <c r="L549" i="3" s="1"/>
  <c r="L542" i="3" s="1"/>
  <c r="O155" i="3"/>
  <c r="P150" i="3"/>
  <c r="O150" i="3" s="1"/>
  <c r="H25" i="1" s="1"/>
  <c r="O284" i="3"/>
  <c r="P283" i="3"/>
  <c r="O283" i="3" s="1"/>
  <c r="I10" i="3"/>
  <c r="J9" i="3"/>
  <c r="L587" i="3"/>
  <c r="I588" i="3"/>
  <c r="I33" i="3"/>
  <c r="J32" i="3"/>
  <c r="J599" i="3"/>
  <c r="I600" i="3"/>
  <c r="I198" i="3"/>
  <c r="L197" i="3"/>
  <c r="I100" i="3"/>
  <c r="G18" i="1" s="1"/>
  <c r="P435" i="3"/>
  <c r="O436" i="3"/>
  <c r="I506" i="3"/>
  <c r="J505" i="3"/>
  <c r="I505" i="3" s="1"/>
  <c r="S260" i="3"/>
  <c r="O261" i="3"/>
  <c r="I254" i="3"/>
  <c r="K244" i="3"/>
  <c r="K243" i="3" s="1"/>
  <c r="P588" i="3"/>
  <c r="I513" i="3"/>
  <c r="J512" i="3"/>
  <c r="P307" i="3"/>
  <c r="O308" i="3"/>
  <c r="J307" i="3"/>
  <c r="I308" i="3"/>
  <c r="I475" i="3"/>
  <c r="J474" i="3"/>
  <c r="P237" i="3"/>
  <c r="O238" i="3"/>
  <c r="I395" i="3"/>
  <c r="J388" i="3"/>
  <c r="I388" i="3" s="1"/>
  <c r="G33" i="1" s="1"/>
  <c r="O475" i="3"/>
  <c r="P474" i="3"/>
  <c r="J204" i="3"/>
  <c r="I204" i="3" s="1"/>
  <c r="P599" i="3"/>
  <c r="O600" i="3"/>
  <c r="K55" i="3"/>
  <c r="I55" i="3" s="1"/>
  <c r="I66" i="3"/>
  <c r="O255" i="3"/>
  <c r="P254" i="3"/>
  <c r="O254" i="3" s="1"/>
  <c r="Q594" i="3"/>
  <c r="O595" i="3"/>
  <c r="O268" i="3"/>
  <c r="P267" i="3"/>
  <c r="J458" i="3"/>
  <c r="I459" i="3"/>
  <c r="O50" i="3"/>
  <c r="H15" i="1" s="1"/>
  <c r="S26" i="3"/>
  <c r="S25" i="3" s="1"/>
  <c r="I300" i="3"/>
  <c r="J299" i="3"/>
  <c r="I299" i="3" s="1"/>
  <c r="I124" i="3"/>
  <c r="J119" i="3"/>
  <c r="I119" i="3" s="1"/>
  <c r="G20" i="1" s="1"/>
  <c r="I261" i="3"/>
  <c r="J260" i="3"/>
  <c r="I260" i="3" s="1"/>
  <c r="R506" i="3"/>
  <c r="O507" i="3"/>
  <c r="J544" i="3"/>
  <c r="I545" i="3"/>
  <c r="P245" i="3"/>
  <c r="O246" i="3"/>
  <c r="I267" i="3"/>
  <c r="G22" i="1" s="1"/>
  <c r="P299" i="3"/>
  <c r="O299" i="3" s="1"/>
  <c r="O300" i="3"/>
  <c r="J372" i="3"/>
  <c r="I372" i="3" s="1"/>
  <c r="I373" i="3"/>
  <c r="O459" i="3"/>
  <c r="P458" i="3"/>
  <c r="O469" i="3"/>
  <c r="P468" i="3"/>
  <c r="O468" i="3" s="1"/>
  <c r="I141" i="3"/>
  <c r="J140" i="3"/>
  <c r="L145" i="3"/>
  <c r="I146" i="3"/>
  <c r="I245" i="3"/>
  <c r="J244" i="3"/>
  <c r="O27" i="3"/>
  <c r="H10" i="1" s="1"/>
  <c r="P26" i="3"/>
  <c r="O485" i="3"/>
  <c r="P484" i="3"/>
  <c r="O484" i="3" s="1"/>
  <c r="H36" i="1" s="1"/>
  <c r="J259" i="3"/>
  <c r="I259" i="3" s="1"/>
  <c r="I266" i="3"/>
  <c r="O525" i="3"/>
  <c r="P524" i="3"/>
  <c r="O524" i="3" s="1"/>
  <c r="H46" i="1" s="1"/>
  <c r="O100" i="3"/>
  <c r="H18" i="1" s="1"/>
  <c r="O146" i="3"/>
  <c r="P145" i="3"/>
  <c r="O205" i="3"/>
  <c r="H40" i="1" s="1"/>
  <c r="P204" i="3"/>
  <c r="O204" i="3" s="1"/>
  <c r="O135" i="3"/>
  <c r="P119" i="3"/>
  <c r="O119" i="3" s="1"/>
  <c r="H20" i="1" s="1"/>
  <c r="O328" i="3"/>
  <c r="I164" i="3"/>
  <c r="G27" i="1" s="1"/>
  <c r="G26" i="1" s="1"/>
  <c r="J163" i="3"/>
  <c r="I163" i="3" s="1"/>
  <c r="O11" i="3"/>
  <c r="H11" i="1" s="1"/>
  <c r="P10" i="3"/>
  <c r="O189" i="3"/>
  <c r="P188" i="3"/>
  <c r="Q55" i="3"/>
  <c r="P550" i="3"/>
  <c r="I452" i="3"/>
  <c r="J451" i="3"/>
  <c r="I451" i="3" s="1"/>
  <c r="P326" i="3"/>
  <c r="O326" i="3" s="1"/>
  <c r="H30" i="1" s="1"/>
  <c r="O327" i="3"/>
  <c r="K26" i="3" l="1"/>
  <c r="P9" i="3"/>
  <c r="O10" i="3"/>
  <c r="P244" i="3"/>
  <c r="O245" i="3"/>
  <c r="H14" i="1" s="1"/>
  <c r="O599" i="3"/>
  <c r="H41" i="1" s="1"/>
  <c r="H39" i="1" s="1"/>
  <c r="P598" i="3"/>
  <c r="I474" i="3"/>
  <c r="G35" i="1" s="1"/>
  <c r="G34" i="1" s="1"/>
  <c r="J473" i="3"/>
  <c r="I473" i="3" s="1"/>
  <c r="I599" i="3"/>
  <c r="G41" i="1" s="1"/>
  <c r="G39" i="1" s="1"/>
  <c r="J598" i="3"/>
  <c r="R450" i="3"/>
  <c r="O451" i="3"/>
  <c r="G14" i="1"/>
  <c r="O267" i="3"/>
  <c r="H22" i="1" s="1"/>
  <c r="P266" i="3"/>
  <c r="I32" i="3"/>
  <c r="G12" i="1" s="1"/>
  <c r="J26" i="3"/>
  <c r="P182" i="3"/>
  <c r="O182" i="3" s="1"/>
  <c r="O188" i="3"/>
  <c r="I244" i="3"/>
  <c r="J243" i="3"/>
  <c r="I243" i="3" s="1"/>
  <c r="I458" i="3"/>
  <c r="G31" i="1" s="1"/>
  <c r="J457" i="3"/>
  <c r="O237" i="3"/>
  <c r="H49" i="1" s="1"/>
  <c r="H48" i="1" s="1"/>
  <c r="P236" i="3"/>
  <c r="O236" i="3" s="1"/>
  <c r="L139" i="3"/>
  <c r="I145" i="3"/>
  <c r="G24" i="1" s="1"/>
  <c r="G21" i="1" s="1"/>
  <c r="O145" i="3"/>
  <c r="H24" i="1" s="1"/>
  <c r="P139" i="3"/>
  <c r="O139" i="3" s="1"/>
  <c r="I140" i="3"/>
  <c r="G23" i="1" s="1"/>
  <c r="J139" i="3"/>
  <c r="I544" i="3"/>
  <c r="J543" i="3"/>
  <c r="I543" i="3" s="1"/>
  <c r="Q593" i="3"/>
  <c r="O594" i="3"/>
  <c r="P473" i="3"/>
  <c r="O473" i="3" s="1"/>
  <c r="O474" i="3"/>
  <c r="H35" i="1" s="1"/>
  <c r="H34" i="1" s="1"/>
  <c r="P587" i="3"/>
  <c r="P434" i="3"/>
  <c r="O434" i="3" s="1"/>
  <c r="O435" i="3"/>
  <c r="J511" i="3"/>
  <c r="I512" i="3"/>
  <c r="G44" i="1" s="1"/>
  <c r="G43" i="1" s="1"/>
  <c r="J223" i="3"/>
  <c r="I223" i="3" s="1"/>
  <c r="I224" i="3"/>
  <c r="I307" i="3"/>
  <c r="G29" i="1" s="1"/>
  <c r="J306" i="3"/>
  <c r="J99" i="3"/>
  <c r="I99" i="3" s="1"/>
  <c r="G16" i="1"/>
  <c r="S259" i="3"/>
  <c r="S8" i="3" s="1"/>
  <c r="O260" i="3"/>
  <c r="I550" i="3"/>
  <c r="J549" i="3"/>
  <c r="R505" i="3"/>
  <c r="O506" i="3"/>
  <c r="G17" i="1"/>
  <c r="I587" i="3"/>
  <c r="L586" i="3"/>
  <c r="O512" i="3"/>
  <c r="H44" i="1" s="1"/>
  <c r="H43" i="1" s="1"/>
  <c r="P511" i="3"/>
  <c r="O458" i="3"/>
  <c r="H31" i="1" s="1"/>
  <c r="P457" i="3"/>
  <c r="P549" i="3"/>
  <c r="O550" i="3"/>
  <c r="H17" i="1"/>
  <c r="P25" i="3"/>
  <c r="O25" i="3" s="1"/>
  <c r="O26" i="3"/>
  <c r="O55" i="3"/>
  <c r="Q26" i="3"/>
  <c r="Q25" i="3" s="1"/>
  <c r="P99" i="3"/>
  <c r="O99" i="3" s="1"/>
  <c r="P306" i="3"/>
  <c r="O307" i="3"/>
  <c r="H29" i="1" s="1"/>
  <c r="L196" i="3"/>
  <c r="I197" i="3"/>
  <c r="I9" i="3"/>
  <c r="I183" i="3"/>
  <c r="K182" i="3"/>
  <c r="I182" i="3" s="1"/>
  <c r="P223" i="3"/>
  <c r="O223" i="3" s="1"/>
  <c r="O224" i="3"/>
  <c r="Q592" i="3" l="1"/>
  <c r="O593" i="3"/>
  <c r="H33" i="1"/>
  <c r="P298" i="3"/>
  <c r="O298" i="3" s="1"/>
  <c r="O306" i="3"/>
  <c r="O549" i="3"/>
  <c r="P542" i="3"/>
  <c r="O542" i="3" s="1"/>
  <c r="I306" i="3"/>
  <c r="J298" i="3"/>
  <c r="I298" i="3" s="1"/>
  <c r="O457" i="3"/>
  <c r="P450" i="3"/>
  <c r="O450" i="3" s="1"/>
  <c r="O505" i="3"/>
  <c r="R504" i="3"/>
  <c r="R8" i="3" s="1"/>
  <c r="G28" i="1"/>
  <c r="I26" i="3"/>
  <c r="J25" i="3"/>
  <c r="P243" i="3"/>
  <c r="O243" i="3" s="1"/>
  <c r="O244" i="3"/>
  <c r="I196" i="3"/>
  <c r="G38" i="1" s="1"/>
  <c r="G37" i="1" s="1"/>
  <c r="L195" i="3"/>
  <c r="I195" i="3" s="1"/>
  <c r="O266" i="3"/>
  <c r="P259" i="3"/>
  <c r="O259" i="3" s="1"/>
  <c r="I511" i="3"/>
  <c r="J504" i="3"/>
  <c r="I504" i="3" s="1"/>
  <c r="P586" i="3"/>
  <c r="O598" i="3"/>
  <c r="J542" i="3"/>
  <c r="I542" i="3" s="1"/>
  <c r="I549" i="3"/>
  <c r="I139" i="3"/>
  <c r="J450" i="3"/>
  <c r="I450" i="3" s="1"/>
  <c r="I457" i="3"/>
  <c r="G9" i="1"/>
  <c r="I598" i="3"/>
  <c r="J586" i="3"/>
  <c r="I586" i="3" s="1"/>
  <c r="H16" i="1"/>
  <c r="H9" i="1" s="1"/>
  <c r="O511" i="3"/>
  <c r="P504" i="3"/>
  <c r="G32" i="1"/>
  <c r="O9" i="3"/>
  <c r="H21" i="1"/>
  <c r="K25" i="3"/>
  <c r="K8" i="3" s="1"/>
  <c r="P8" i="3" l="1"/>
  <c r="O504" i="3"/>
  <c r="L25" i="3"/>
  <c r="L8" i="3" s="1"/>
  <c r="G8" i="1"/>
  <c r="I25" i="3"/>
  <c r="J8" i="3"/>
  <c r="I8" i="3" s="1"/>
  <c r="Q591" i="3"/>
  <c r="O592" i="3"/>
  <c r="F110" i="2" s="1"/>
  <c r="F109" i="2" s="1"/>
  <c r="F104" i="2" s="1"/>
  <c r="F103" i="2" s="1"/>
  <c r="F8" i="2" s="1"/>
  <c r="Q590" i="3" l="1"/>
  <c r="O591" i="3"/>
  <c r="Q589" i="3" l="1"/>
  <c r="O590" i="3"/>
  <c r="Q588" i="3" l="1"/>
  <c r="O589" i="3"/>
  <c r="Q587" i="3" l="1"/>
  <c r="O588" i="3"/>
  <c r="H32" i="1" s="1"/>
  <c r="H28" i="1" s="1"/>
  <c r="H8" i="1" s="1"/>
  <c r="Q586" i="3" l="1"/>
  <c r="O587" i="3"/>
  <c r="Q8" i="3" l="1"/>
  <c r="O8" i="3" s="1"/>
  <c r="O586" i="3"/>
</calcChain>
</file>

<file path=xl/sharedStrings.xml><?xml version="1.0" encoding="utf-8"?>
<sst xmlns="http://schemas.openxmlformats.org/spreadsheetml/2006/main" count="2895" uniqueCount="365">
  <si>
    <t>Приложение 7</t>
  </si>
  <si>
    <t>к  решению Совета муниципального образования Белореченский муниципальный район Краснодарского края от 28 января 2026 г. №  248</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</si>
  <si>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2027 и 2028 годы</t>
  </si>
  <si>
    <t>(рублей)</t>
  </si>
  <si>
    <t>№ п/п</t>
  </si>
  <si>
    <t>Наименование</t>
  </si>
  <si>
    <t>Коды бюджетной классификации</t>
  </si>
  <si>
    <t>2027 год</t>
  </si>
  <si>
    <t>2028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</si>
  <si>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</si>
  <si>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</si>
  <si>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</si>
  <si>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</si>
  <si>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</si>
  <si>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</si>
  <si>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</si>
  <si>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</si>
  <si>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</si>
  <si>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</si>
  <si>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</si>
  <si>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</si>
  <si>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</si>
  <si>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</si>
  <si>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</si>
  <si>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</si>
  <si>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</si>
  <si>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</si>
  <si>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</si>
  <si>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</si>
  <si>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</si>
  <si>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</si>
  <si>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</si>
  <si>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</si>
  <si>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</si>
  <si>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</si>
  <si>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</si>
  <si>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</si>
  <si>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</si>
  <si>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</si>
  <si>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</si>
  <si>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</si>
  <si>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</si>
  <si>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</si>
  <si>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</si>
  <si>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</si>
  <si>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</si>
  <si>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</si>
  <si>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</si>
  <si>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</si>
  <si>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</si>
  <si>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</si>
  <si>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</si>
  <si>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</si>
  <si>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</si>
  <si>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Коммунальное хозяйство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</si>
  <si>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</si>
  <si>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</si>
  <si>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</si>
  <si>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</si>
  <si>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</si>
  <si>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</si>
  <si>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</si>
  <si>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</si>
  <si>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</si>
  <si>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</si>
  <si>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</si>
  <si>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</si>
  <si>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</si>
  <si>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</si>
  <si>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</si>
  <si>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</si>
  <si>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</si>
  <si>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</si>
  <si>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</si>
  <si>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</si>
  <si>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</si>
  <si>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</si>
  <si>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</si>
  <si>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</si>
  <si>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</si>
  <si>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</si>
  <si>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</si>
  <si>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</si>
  <si>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</si>
  <si>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10.</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</si>
  <si>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</si>
  <si>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</si>
  <si>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</si>
  <si>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Условно утвержденные</t>
  </si>
  <si>
    <t>Начальник финансового управления</t>
  </si>
  <si>
    <t>администрации муниципального образования</t>
  </si>
  <si>
    <t>Белореченский муниципальный район</t>
  </si>
  <si>
    <t>Краснодарского края</t>
  </si>
  <si>
    <t>Е.А. Греков</t>
  </si>
  <si>
    <t>Приложение 9</t>
  </si>
  <si>
    <t>к  решению Совета муниципального образования Белореченский муниципальный район Краснодарского края от 28 января 2026 г. № 248</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</si>
  <si>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2027 и 2028 годы</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</si>
  <si>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</si>
  <si>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</si>
  <si>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</si>
  <si>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</si>
  <si>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</si>
  <si>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</si>
  <si>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</si>
  <si>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</si>
  <si>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</si>
  <si>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</si>
  <si>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на территории Краснодарского края, и (или) списков граждан, жилые помещения которых повреждены в результате чрезвычайных ситуаций природного и техногенного характера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</si>
  <si>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</si>
  <si>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</si>
  <si>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</si>
  <si>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</si>
  <si>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</si>
  <si>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</si>
  <si>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</si>
  <si>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</si>
  <si>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</si>
  <si>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</si>
  <si>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</si>
  <si>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</si>
  <si>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</si>
  <si>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</si>
  <si>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</si>
  <si>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</si>
  <si>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</si>
  <si>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</si>
  <si>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</si>
  <si>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</si>
  <si>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</si>
  <si>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</si>
  <si>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</si>
  <si>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</si>
  <si>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</si>
  <si>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</si>
  <si>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</si>
  <si>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</si>
  <si>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Управление по обеспечению деятельности администрации</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</si>
  <si>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</si>
  <si>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</si>
  <si>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</si>
  <si>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</si>
  <si>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</si>
  <si>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</si>
  <si>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</si>
  <si>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</si>
  <si>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</si>
  <si>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</si>
  <si>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</si>
  <si>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</si>
  <si>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</si>
  <si>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</si>
  <si>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</si>
  <si>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</si>
  <si>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</si>
  <si>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</si>
  <si>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</si>
  <si>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</si>
  <si>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</si>
  <si>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</si>
  <si>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</si>
  <si>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</si>
  <si>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</si>
  <si>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</si>
  <si>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</si>
  <si>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</si>
  <si>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</si>
  <si>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</si>
  <si>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</si>
  <si>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</si>
  <si>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</si>
  <si>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Осуществление капитального ремонта</t>
  </si>
  <si>
    <t>Предоставление субсидий бюджетным, автономным учреждениям и иным некоммерческим организациям</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</si>
  <si>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</si>
  <si>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</si>
  <si>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</si>
  <si>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</si>
  <si>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</si>
  <si>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Реализация мероприятий муниципальной целевой программы "Развитие образования"</t>
  </si>
  <si>
    <t>Расходы на обеспечение деятельности (оказание услуг) муниципальных учреждений (меры социальной поддержки отдельным категория образовательных организаций муниципального образования Белореченский муниципальный район)</t>
  </si>
  <si>
    <t>Расходы на обеспечение деятельности (оказание услуг) муниципальных учреждений (организация бесплатного питания детей участников СВО)</t>
  </si>
  <si>
    <t>Расходы на обеспечение деятельности (оказание услуг) муниципальных учреждений (доплата за питание детей из малообеспеченных семей)</t>
  </si>
  <si>
    <t>Расходы на обеспечение деятельности (оказание услуг) муниципальных учреждений (питание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</si>
  <si>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</si>
  <si>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</si>
  <si>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</si>
  <si>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</si>
  <si>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</si>
  <si>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58101S3550</t>
  </si>
  <si>
    <t>58101W3042</t>
  </si>
  <si>
    <t>58101W3550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</si>
  <si>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</si>
  <si>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</si>
  <si>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</si>
  <si>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</si>
  <si>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</si>
  <si>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</si>
  <si>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</si>
  <si>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</si>
  <si>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</si>
  <si>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</si>
  <si>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</si>
  <si>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600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</si>
  <si>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</si>
  <si>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Федеральный проект "Культурная среда"</t>
  </si>
  <si>
    <t>582A100000</t>
  </si>
  <si>
    <t>Государственная поддержка отрасли культуры</t>
  </si>
  <si>
    <t>582A155190</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</si>
  <si>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</si>
  <si>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</si>
  <si>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</si>
  <si>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58300S2470</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</si>
  <si>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</si>
  <si>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</si>
  <si>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</si>
  <si>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Развитие библиотечного обслуживания населения</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</si>
  <si>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</si>
  <si>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</si>
  <si>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</si>
  <si>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</si>
  <si>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</si>
  <si>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</si>
  <si>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</si>
  <si>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</si>
  <si>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</si>
  <si>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</si>
  <si>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Оснащение объектов спортивной инфраструктуры спортивно-технологическим оборудованием</t>
  </si>
  <si>
    <t>61100L2280</t>
  </si>
  <si>
    <t>Обеспечение условий для развития физической культуры и массового спорта в части оплаты труда инструкторов по спорту</t>
  </si>
  <si>
    <t>61100S2820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</si>
  <si>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</si>
  <si>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</si>
  <si>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</si>
  <si>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</si>
  <si>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</si>
  <si>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</si>
  <si>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</si>
  <si>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</si>
  <si>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</si>
  <si>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</si>
  <si>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</si>
  <si>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</si>
  <si>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</si>
  <si>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</si>
  <si>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</si>
  <si>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</si>
  <si>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</si>
  <si>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</si>
  <si>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</si>
  <si>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Федеральный проект "Модернизация первичного звена здравоохранения Российской Федерации"</t>
  </si>
  <si>
    <t>651Д100000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</si>
  <si>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</si>
  <si>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651Д153651</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</si>
  <si>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</si>
  <si>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651Д1А3651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</si>
  <si>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</si>
  <si>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</si>
  <si>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</si>
  <si>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Капитальные вложения в объекты государственной (муниципальной) собственности</t>
  </si>
  <si>
    <t>400</t>
  </si>
  <si>
    <t>65200A0820</t>
  </si>
  <si>
    <t>Капитальные вложения в области газификации</t>
  </si>
  <si>
    <t>Организация газоснабжения населения (поселений) (строительство подводящих газопроводов, распределительных газопроводов)</t>
  </si>
  <si>
    <t>65500S0620</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</si>
  <si>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</si>
  <si>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</si>
  <si>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</si>
  <si>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</si>
  <si>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</si>
  <si>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</si>
  <si>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</si>
  <si>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</si>
  <si>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</si>
  <si>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</si>
  <si>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</si>
  <si>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</si>
  <si>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</si>
  <si>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</si>
  <si>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</si>
  <si>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</si>
  <si>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</si>
  <si>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</si>
  <si>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</si>
  <si>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</si>
  <si>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</si>
  <si>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</si>
  <si>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Обеспечение организации отдыха детей-инвалидов и детей с ограниченными возможностями здоровья в каникулярное время</t>
  </si>
  <si>
    <t>70100S0280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</si>
  <si>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</si>
  <si>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</si>
  <si>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</si>
  <si>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</si>
  <si>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</si>
  <si>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</si>
  <si>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</si>
  <si>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</si>
  <si>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</si>
  <si>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</si>
  <si>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</si>
  <si>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</si>
  <si>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</si>
  <si>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</si>
  <si>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</si>
  <si>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</si>
  <si>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</si>
  <si>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</si>
  <si>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</si>
  <si>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25.</t>
  </si>
  <si>
    <t>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</si>
  <si>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</si>
  <si>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</si>
  <si>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Выплата пенсий за выслугу лет лицам, замещавшим муниципальные должности и должности муниципальной службы в органах местного самоуправления</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</si>
  <si>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</si>
  <si>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</si>
  <si>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</si>
  <si>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</si>
  <si>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</si>
  <si>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</si>
  <si>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</si>
  <si>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</si>
  <si>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</si>
  <si>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подготовительных работ и ввода в эксплуатацию объектов строительства</t>
  </si>
  <si>
    <t>Условно утвержденные расходы</t>
  </si>
  <si>
    <t>Белореченский район</t>
  </si>
  <si>
    <t>Приложение 11</t>
  </si>
  <si>
    <t xml:space="preserve"> </t>
  </si>
  <si>
    <t>Ведомственная структура расходов   бюджета муниципального образования Белореченский муниципальный район Краснодарского края  на 2027 и 2028 годы</t>
  </si>
  <si>
    <t>№ п\п</t>
  </si>
  <si>
    <t>Первоначальный бюджет</t>
  </si>
  <si>
    <t>Изменения (+;-)</t>
  </si>
  <si>
    <t>00.01.2026</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</si>
  <si>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</si>
  <si>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</si>
  <si>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</si>
  <si>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</si>
  <si>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</si>
  <si>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</si>
  <si>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</si>
  <si>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</si>
  <si>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</si>
  <si>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</si>
  <si>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</si>
  <si>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</si>
  <si>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</si>
  <si>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</si>
  <si>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</si>
  <si>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</si>
  <si>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</si>
  <si>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</si>
  <si>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</si>
  <si>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</si>
  <si>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</si>
  <si>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</si>
  <si>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</si>
  <si>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</si>
  <si>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</si>
  <si>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Физическая культура и спорт</t>
  </si>
  <si>
    <t xml:space="preserve">Физическая культура </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</si>
  <si>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</si>
  <si>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Управление культуры администрации муниципального образования Белореченский муниципальный район Краснодарского края</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</si>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</sst>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
    <numFmt numFmtId="166" formatCode="#,##0,000,000,000"/>
    <numFmt numFmtId="167" formatCode="0000000"/>
    <numFmt numFmtId="168" formatCode="#,##0.00;[Red]\-#,##0.00;0.00"/>
    <numFmt numFmtId="169" formatCode="dd/mm/yy"/>
    <numFmt numFmtId="170" formatCode="#,###.00"/>
  </numFmts>
  <fonts count="28">
    <font>
      <sz val="10"/>
      <name val="Arial Cyr"/>
      <charset val="1"/>
    </font>
    <font>
      <sz val="14"/>
      <name val="Times New Roman"/>
      <charset val="1"/>
    </font>
    <font>
      <sz val="14"/>
      <color rgb="FF000000"/>
      <name val="Times New Roman"/>
      <charset val="1"/>
    </font>
    <font>
      <sz val="14"/>
      <name val="Arial Cyr"/>
      <charset val="1"/>
    </font>
    <font>
      <sz val="13"/>
      <name val="Times New Roman"/>
      <charset val="1"/>
    </font>
    <font>
      <b/>
      <sz val="14"/>
      <name val="Times New Roman"/>
      <charset val="1"/>
    </font>
    <font>
      <b/>
      <sz val="14"/>
      <color rgb="FFFF0000"/>
      <name val="Times New Roman"/>
      <charset val="1"/>
    </font>
    <font>
      <b/>
      <sz val="10"/>
      <name val="Arial Cyr"/>
      <charset val="1"/>
    </font>
    <font>
      <sz val="14"/>
      <name val="Times New Roman"/>
      <family val="1"/>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2"/>
      <name val="Times New Roman"/>
      <charset val="1"/>
    </font>
    <font>
      <sz val="10"/>
      <color rgb="FFED1C24"/>
      <name val="Arial Cyr"/>
      <charset val="1"/>
    </font>
    <font>
      <sz val="12"/>
      <color rgb="FF000000"/>
      <name val="Times New Roman"/>
      <charset val="1"/>
    </font>
    <font>
      <sz val="12"/>
      <color rgb="FFCE181E"/>
      <name val="Times New Roman"/>
      <charset val="1"/>
    </font>
    <font>
      <sz val="14"/>
      <color rgb="FFCE181E"/>
      <name val="Times New Roman"/>
      <charset val="1"/>
    </font>
    <font>
      <b/>
      <sz val="12"/>
      <name val="Times New Roman"/>
      <charset val="1"/>
    </font>
    <font>
      <u/>
      <sz val="12"/>
      <color rgb="FF000000"/>
      <name val="Times New Roman"/>
      <charset val="1"/>
    </font>
    <font>
      <b/>
      <u/>
      <sz val="12"/>
      <color rgb="FF000000"/>
      <name val="Times New Roman"/>
      <charset val="1"/>
    </font>
    <font>
      <b/>
      <u/>
      <sz val="12"/>
      <color rgb="FFED1C24"/>
      <name val="Times New Roman"/>
      <charset val="1"/>
    </font>
    <font>
      <b/>
      <u/>
      <sz val="12"/>
      <color rgb="FFCE181E"/>
      <name val="Times New Roman"/>
      <charset val="1"/>
    </font>
    <font>
      <b/>
      <sz val="14"/>
      <color rgb="FFED1C24"/>
      <name val="Times New Roman"/>
      <charset val="1"/>
    </font>
    <font>
      <b/>
      <sz val="14"/>
      <color rgb="FFCE181E"/>
      <name val="Times New Roman"/>
      <charset val="1"/>
    </font>
    <font>
      <sz val="14"/>
      <color rgb="FFED1C24"/>
      <name val="Times New Roman"/>
      <charset val="1"/>
    </font>
    <font>
      <sz val="12"/>
      <color rgb="FFED1C24"/>
      <name val="Times New Roman"/>
      <charset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68">
    <xf numFmtId="0" fontId="0" fillId="0" borderId="0" xfId="0"/>
    <xf numFmtId="49" fontId="19" fillId="0" borderId="2" xfId="0" applyNumberFormat="1" applyFont="1" applyBorder="1" applyAlignment="1">
      <alignment horizontal="center" vertical="top" wrapText="1"/>
    </xf>
    <xf numFmtId="0" fontId="1" fillId="0" borderId="0" xfId="0" applyFont="1" applyAlignment="1">
      <alignment horizontal="center" vertical="center" wrapText="1"/>
    </xf>
    <xf numFmtId="0" fontId="2" fillId="0" borderId="0" xfId="0" applyFont="1" applyAlignment="1">
      <alignment horizontal="right"/>
    </xf>
    <xf numFmtId="0" fontId="2" fillId="0" borderId="0" xfId="0" applyFont="1" applyAlignment="1">
      <alignment horizontal="center" wrapText="1"/>
    </xf>
    <xf numFmtId="0" fontId="2" fillId="0" borderId="0" xfId="0" applyFont="1" applyAlignment="1">
      <alignment horizontal="left" vertical="top"/>
    </xf>
    <xf numFmtId="0" fontId="1" fillId="0" borderId="0" xfId="0" applyFont="1" applyAlignment="1">
      <alignment horizontal="left" wrapText="1"/>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3" fillId="0" borderId="0" xfId="0" applyFont="1"/>
    <xf numFmtId="0" fontId="1" fillId="0" borderId="0" xfId="0" applyFont="1" applyAlignment="1">
      <alignment horizontal="right"/>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1" fillId="0" borderId="0" xfId="0" applyFont="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xf>
    <xf numFmtId="49" fontId="5" fillId="0" borderId="0" xfId="0" applyNumberFormat="1" applyFont="1" applyAlignment="1">
      <alignment horizontal="center" vertical="center"/>
    </xf>
    <xf numFmtId="4" fontId="5" fillId="0" borderId="0" xfId="0" applyNumberFormat="1" applyFont="1" applyAlignment="1">
      <alignment horizontal="right" vertical="center"/>
    </xf>
    <xf numFmtId="0" fontId="5" fillId="0" borderId="0" xfId="0" applyFont="1" applyAlignment="1">
      <alignment horizontal="center" vertical="top"/>
    </xf>
    <xf numFmtId="0" fontId="5" fillId="0" borderId="0" xfId="0" applyFont="1" applyAlignment="1">
      <alignment horizontal="left" vertical="top" wrapText="1"/>
    </xf>
    <xf numFmtId="49" fontId="5" fillId="0" borderId="0" xfId="0" applyNumberFormat="1" applyFont="1" applyAlignment="1">
      <alignment horizontal="center" wrapText="1"/>
    </xf>
    <xf numFmtId="164" fontId="6" fillId="0" borderId="0" xfId="0" applyNumberFormat="1" applyFont="1"/>
    <xf numFmtId="164" fontId="5" fillId="0" borderId="0" xfId="0" applyNumberFormat="1" applyFont="1"/>
    <xf numFmtId="4" fontId="5"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5" fillId="0" borderId="0" xfId="0" applyFont="1" applyAlignment="1">
      <alignment horizontal="left" wrapText="1"/>
    </xf>
    <xf numFmtId="49" fontId="5"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5"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165" fontId="2" fillId="0" borderId="0" xfId="0" applyNumberFormat="1" applyFont="1" applyAlignment="1">
      <alignment horizontal="left"/>
    </xf>
    <xf numFmtId="0" fontId="8" fillId="0" borderId="0" xfId="0" applyFont="1"/>
    <xf numFmtId="0" fontId="9" fillId="0" borderId="0" xfId="0" applyFont="1"/>
    <xf numFmtId="0" fontId="9"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right"/>
    </xf>
    <xf numFmtId="0" fontId="11" fillId="0" borderId="0" xfId="0" applyFont="1" applyAlignment="1">
      <alignment horizontal="right"/>
    </xf>
    <xf numFmtId="0" fontId="11" fillId="0" borderId="0" xfId="0"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xf>
    <xf numFmtId="0" fontId="2" fillId="0" borderId="2" xfId="0" applyFont="1" applyBorder="1" applyAlignment="1">
      <alignment horizontal="center" vertical="top"/>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12" fillId="0" borderId="0" xfId="0" applyFont="1" applyAlignment="1">
      <alignment horizontal="left" vertical="top"/>
    </xf>
    <xf numFmtId="0" fontId="12" fillId="0" borderId="0" xfId="0" applyFont="1" applyAlignment="1">
      <alignment horizontal="left" vertical="top" wrapText="1"/>
    </xf>
    <xf numFmtId="166" fontId="12" fillId="0" borderId="0" xfId="0" applyNumberFormat="1" applyFont="1" applyAlignment="1">
      <alignment horizontal="left" vertical="top"/>
    </xf>
    <xf numFmtId="49" fontId="12" fillId="0" borderId="0" xfId="0" applyNumberFormat="1" applyFont="1" applyAlignment="1">
      <alignment horizontal="center"/>
    </xf>
    <xf numFmtId="4" fontId="12" fillId="0" borderId="0" xfId="0" applyNumberFormat="1" applyFont="1" applyAlignment="1">
      <alignment horizontal="right"/>
    </xf>
    <xf numFmtId="0" fontId="13" fillId="0" borderId="0" xfId="0" applyFont="1"/>
    <xf numFmtId="0" fontId="12" fillId="0" borderId="0" xfId="0" applyFont="1" applyAlignment="1">
      <alignment horizontal="center" vertical="top"/>
    </xf>
    <xf numFmtId="4" fontId="12"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2" fillId="0" borderId="0" xfId="0" applyNumberFormat="1" applyFont="1" applyAlignment="1">
      <alignment horizontal="center" vertical="top"/>
    </xf>
    <xf numFmtId="168" fontId="2" fillId="0" borderId="0" xfId="0" applyNumberFormat="1" applyFont="1" applyAlignment="1">
      <alignment horizontal="left" vertical="top" wrapText="1"/>
    </xf>
    <xf numFmtId="1" fontId="12" fillId="0" borderId="0" xfId="0" applyNumberFormat="1" applyFont="1" applyAlignment="1">
      <alignment horizontal="center" vertical="top"/>
    </xf>
    <xf numFmtId="1" fontId="1" fillId="0" borderId="0" xfId="0" applyNumberFormat="1" applyFont="1" applyAlignment="1">
      <alignment horizontal="center" vertical="top"/>
    </xf>
    <xf numFmtId="0" fontId="5" fillId="0" borderId="0" xfId="0" applyFont="1" applyAlignment="1">
      <alignment horizontal="left" vertical="top"/>
    </xf>
    <xf numFmtId="49" fontId="5" fillId="0" borderId="0" xfId="0" applyNumberFormat="1" applyFont="1" applyAlignment="1">
      <alignment horizontal="center" vertical="top"/>
    </xf>
    <xf numFmtId="167" fontId="12" fillId="0" borderId="0" xfId="0" applyNumberFormat="1" applyFont="1" applyAlignment="1">
      <alignment horizontal="left" vertical="top" wrapText="1"/>
    </xf>
    <xf numFmtId="167" fontId="1" fillId="0" borderId="0" xfId="0" applyNumberFormat="1" applyFont="1" applyAlignment="1">
      <alignment horizontal="left" vertical="top" wrapText="1"/>
    </xf>
    <xf numFmtId="166" fontId="2" fillId="0" borderId="0" xfId="0" applyNumberFormat="1" applyFont="1" applyAlignment="1">
      <alignment horizontal="left" vertical="top"/>
    </xf>
    <xf numFmtId="4" fontId="2" fillId="0" borderId="0" xfId="0" applyNumberFormat="1" applyFont="1" applyAlignment="1">
      <alignment horizontal="right"/>
    </xf>
    <xf numFmtId="0" fontId="13" fillId="0" borderId="0" xfId="0" applyFont="1" applyAlignment="1">
      <alignment horizontal="right"/>
    </xf>
    <xf numFmtId="0" fontId="11" fillId="0" borderId="0" xfId="0" applyFont="1" applyAlignment="1">
      <alignment horizontal="left" vertical="top"/>
    </xf>
    <xf numFmtId="0" fontId="11" fillId="0" borderId="0" xfId="0" applyFont="1" applyAlignment="1">
      <alignment horizontal="center"/>
    </xf>
    <xf numFmtId="2" fontId="11" fillId="0" borderId="0" xfId="0" applyNumberFormat="1" applyFont="1" applyAlignment="1">
      <alignment horizontal="right"/>
    </xf>
    <xf numFmtId="2" fontId="11" fillId="0" borderId="0" xfId="0" applyNumberFormat="1" applyFont="1"/>
    <xf numFmtId="0" fontId="14" fillId="0" borderId="0" xfId="0" applyFont="1" applyAlignment="1">
      <alignment horizontal="center" vertical="top"/>
    </xf>
    <xf numFmtId="0" fontId="14" fillId="0" borderId="0" xfId="0" applyFont="1" applyAlignment="1">
      <alignment horizontal="center"/>
    </xf>
    <xf numFmtId="164" fontId="14" fillId="0" borderId="0" xfId="0" applyNumberFormat="1" applyFont="1" applyAlignment="1">
      <alignment horizontal="center"/>
    </xf>
    <xf numFmtId="0" fontId="14" fillId="0" borderId="0" xfId="0" applyFont="1"/>
    <xf numFmtId="166" fontId="14" fillId="0" borderId="0" xfId="0" applyNumberFormat="1" applyFont="1" applyAlignment="1">
      <alignment horizontal="right"/>
    </xf>
    <xf numFmtId="0" fontId="14" fillId="0" borderId="0" xfId="0" applyFont="1" applyAlignment="1">
      <alignment horizontal="right"/>
    </xf>
    <xf numFmtId="0" fontId="15" fillId="0" borderId="0" xfId="0" applyFont="1"/>
    <xf numFmtId="0" fontId="14" fillId="0" borderId="0" xfId="0" applyFont="1" applyAlignment="1">
      <alignment vertical="top"/>
    </xf>
    <xf numFmtId="0" fontId="16" fillId="0" borderId="0" xfId="0" applyFont="1" applyAlignment="1">
      <alignment horizontal="right"/>
    </xf>
    <xf numFmtId="0" fontId="17" fillId="0" borderId="0" xfId="0" applyFont="1" applyAlignment="1">
      <alignment horizontal="right"/>
    </xf>
    <xf numFmtId="166" fontId="0" fillId="0" borderId="0" xfId="0" applyNumberFormat="1" applyAlignment="1">
      <alignment horizontal="right"/>
    </xf>
    <xf numFmtId="0" fontId="14"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left" vertical="center"/>
    </xf>
    <xf numFmtId="0" fontId="18" fillId="0" borderId="0" xfId="0" applyFont="1" applyAlignment="1">
      <alignment horizontal="left" vertical="center"/>
    </xf>
    <xf numFmtId="0" fontId="14" fillId="0" borderId="0" xfId="0" applyFont="1" applyAlignment="1">
      <alignment horizontal="left"/>
    </xf>
    <xf numFmtId="0" fontId="19" fillId="0" borderId="0" xfId="0" applyFont="1" applyAlignment="1">
      <alignment horizontal="center" vertical="top"/>
    </xf>
    <xf numFmtId="0" fontId="1" fillId="0" borderId="0" xfId="0" applyFont="1" applyAlignment="1">
      <alignment vertical="top"/>
    </xf>
    <xf numFmtId="0" fontId="2" fillId="0" borderId="0" xfId="0" applyFont="1" applyAlignment="1">
      <alignment horizontal="center" vertical="center"/>
    </xf>
    <xf numFmtId="0" fontId="18" fillId="0" borderId="0" xfId="0" applyFont="1" applyAlignment="1">
      <alignment horizontal="center" vertical="center"/>
    </xf>
    <xf numFmtId="0" fontId="19" fillId="0" borderId="0" xfId="0" applyFont="1"/>
    <xf numFmtId="167" fontId="1" fillId="0" borderId="0" xfId="0" applyNumberFormat="1" applyFont="1"/>
    <xf numFmtId="166" fontId="1" fillId="0" borderId="0" xfId="0" applyNumberFormat="1" applyFont="1" applyAlignment="1">
      <alignment horizontal="right"/>
    </xf>
    <xf numFmtId="1" fontId="1" fillId="0" borderId="0" xfId="0" applyNumberFormat="1" applyFont="1" applyAlignment="1">
      <alignment horizontal="center"/>
    </xf>
    <xf numFmtId="4" fontId="5" fillId="0" borderId="0" xfId="0" applyNumberFormat="1" applyFont="1" applyAlignment="1">
      <alignment horizontal="right"/>
    </xf>
    <xf numFmtId="0" fontId="14" fillId="0" borderId="2" xfId="0" applyFont="1" applyBorder="1" applyAlignment="1">
      <alignment horizontal="center" vertical="top" wrapText="1"/>
    </xf>
    <xf numFmtId="49" fontId="14" fillId="0" borderId="2" xfId="0" applyNumberFormat="1" applyFont="1" applyBorder="1" applyAlignment="1">
      <alignment horizontal="center" vertical="top" wrapText="1"/>
    </xf>
    <xf numFmtId="166" fontId="14" fillId="0" borderId="2" xfId="0" applyNumberFormat="1" applyFont="1" applyBorder="1" applyAlignment="1">
      <alignment horizontal="right" vertical="top" wrapText="1"/>
    </xf>
    <xf numFmtId="1" fontId="14" fillId="0" borderId="2" xfId="0" applyNumberFormat="1" applyFont="1" applyBorder="1" applyAlignment="1">
      <alignment horizontal="center" vertical="top" wrapText="1"/>
    </xf>
    <xf numFmtId="0" fontId="14" fillId="0" borderId="2" xfId="0" applyFont="1" applyBorder="1" applyAlignment="1">
      <alignment horizontal="center" vertical="center"/>
    </xf>
    <xf numFmtId="166"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166" fontId="5" fillId="0" borderId="0" xfId="0" applyNumberFormat="1" applyFont="1" applyAlignment="1">
      <alignment horizontal="left" vertical="top"/>
    </xf>
    <xf numFmtId="4" fontId="5" fillId="0" borderId="0" xfId="0" applyNumberFormat="1" applyFont="1" applyAlignment="1">
      <alignment horizontal="right" vertical="top"/>
    </xf>
    <xf numFmtId="4" fontId="24" fillId="0" borderId="0" xfId="0" applyNumberFormat="1" applyFont="1" applyAlignment="1">
      <alignment horizontal="right" vertical="top"/>
    </xf>
    <xf numFmtId="4" fontId="25" fillId="0" borderId="0" xfId="0" applyNumberFormat="1" applyFont="1" applyAlignment="1">
      <alignment horizontal="right" vertical="top"/>
    </xf>
    <xf numFmtId="0" fontId="5" fillId="0" borderId="0" xfId="0" applyFont="1" applyAlignment="1">
      <alignment horizontal="center" vertical="top" wrapText="1"/>
    </xf>
    <xf numFmtId="49" fontId="1" fillId="0" borderId="0" xfId="0" applyNumberFormat="1" applyFont="1" applyAlignment="1">
      <alignment horizontal="lef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xf>
    <xf numFmtId="4" fontId="1" fillId="0" borderId="0" xfId="0" applyNumberFormat="1" applyFont="1" applyAlignment="1">
      <alignment horizontal="right" vertical="top"/>
    </xf>
    <xf numFmtId="4" fontId="26" fillId="0" borderId="0" xfId="0" applyNumberFormat="1" applyFont="1" applyAlignment="1">
      <alignment horizontal="right" vertical="top"/>
    </xf>
    <xf numFmtId="4" fontId="18" fillId="0" borderId="0" xfId="0" applyNumberFormat="1" applyFont="1" applyAlignment="1">
      <alignment horizontal="right" vertical="top"/>
    </xf>
    <xf numFmtId="4" fontId="14" fillId="0" borderId="0" xfId="0" applyNumberFormat="1" applyFont="1"/>
    <xf numFmtId="49" fontId="5" fillId="0" borderId="0" xfId="0" applyNumberFormat="1" applyFont="1" applyAlignment="1">
      <alignment horizontal="center" vertical="top" wrapText="1"/>
    </xf>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170" fontId="4" fillId="0" borderId="0" xfId="0" applyNumberFormat="1" applyFont="1"/>
    <xf numFmtId="168" fontId="1" fillId="0" borderId="0" xfId="0" applyNumberFormat="1" applyFont="1" applyAlignment="1">
      <alignment horizontal="left" vertical="top" wrapText="1"/>
    </xf>
    <xf numFmtId="0" fontId="16" fillId="0" borderId="0" xfId="0" applyFont="1" applyAlignment="1">
      <alignment horizontal="center" vertical="top"/>
    </xf>
    <xf numFmtId="49" fontId="2" fillId="0" borderId="0" xfId="0" applyNumberFormat="1" applyFont="1" applyAlignment="1">
      <alignment horizontal="left" vertical="top"/>
    </xf>
    <xf numFmtId="4" fontId="8" fillId="0" borderId="0" xfId="0" applyNumberFormat="1" applyFont="1"/>
    <xf numFmtId="4" fontId="14" fillId="0" borderId="0" xfId="0" applyNumberFormat="1" applyFont="1" applyAlignment="1">
      <alignment horizontal="right" vertical="top"/>
    </xf>
    <xf numFmtId="4" fontId="16" fillId="0" borderId="0" xfId="0" applyNumberFormat="1" applyFont="1" applyAlignment="1">
      <alignment horizontal="right" vertical="top"/>
    </xf>
    <xf numFmtId="4" fontId="27" fillId="0" borderId="0" xfId="0" applyNumberFormat="1" applyFont="1" applyAlignment="1">
      <alignment horizontal="right" vertical="top"/>
    </xf>
    <xf numFmtId="4" fontId="17" fillId="0" borderId="0" xfId="0" applyNumberFormat="1" applyFont="1" applyAlignment="1">
      <alignment horizontal="right" vertical="top"/>
    </xf>
    <xf numFmtId="4" fontId="1" fillId="0" borderId="0" xfId="0" applyNumberFormat="1" applyFont="1" applyAlignment="1">
      <alignment horizontal="right"/>
    </xf>
    <xf numFmtId="4" fontId="14" fillId="0" borderId="0" xfId="0" applyNumberFormat="1" applyFont="1" applyAlignment="1">
      <alignment horizontal="right"/>
    </xf>
    <xf numFmtId="4" fontId="1" fillId="0" borderId="0" xfId="0" applyNumberFormat="1" applyFont="1" applyAlignment="1">
      <alignment vertical="top"/>
    </xf>
    <xf numFmtId="4" fontId="16" fillId="0" borderId="0" xfId="0" applyNumberFormat="1" applyFont="1" applyAlignment="1">
      <alignment horizontal="right"/>
    </xf>
    <xf numFmtId="4" fontId="17" fillId="0" borderId="0" xfId="0" applyNumberFormat="1" applyFont="1" applyAlignment="1">
      <alignment horizontal="right"/>
    </xf>
    <xf numFmtId="167" fontId="14" fillId="0" borderId="2" xfId="0" applyNumberFormat="1" applyFont="1" applyBorder="1" applyAlignment="1">
      <alignment horizontal="center" vertical="top" wrapText="1"/>
    </xf>
    <xf numFmtId="0" fontId="14" fillId="0" borderId="2" xfId="0" applyFont="1" applyBorder="1" applyAlignment="1">
      <alignment horizontal="center" vertical="top" wrapText="1"/>
    </xf>
    <xf numFmtId="49" fontId="5" fillId="0" borderId="2" xfId="0" applyNumberFormat="1" applyFont="1" applyBorder="1" applyAlignment="1">
      <alignment horizontal="center" vertical="center"/>
    </xf>
    <xf numFmtId="169" fontId="2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69" fontId="21" fillId="0" borderId="2" xfId="0" applyNumberFormat="1" applyFont="1" applyBorder="1" applyAlignment="1">
      <alignment horizontal="center" vertical="center"/>
    </xf>
    <xf numFmtId="0" fontId="21"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5" fillId="0" borderId="2" xfId="0" applyFont="1" applyBorder="1" applyAlignment="1">
      <alignment horizontal="center" vertical="center" wrapText="1"/>
    </xf>
    <xf numFmtId="169" fontId="16" fillId="0" borderId="2" xfId="0" applyNumberFormat="1" applyFont="1" applyBorder="1" applyAlignment="1">
      <alignment horizontal="center" vertical="center" wrapText="1"/>
    </xf>
    <xf numFmtId="0" fontId="23"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ED1C24"/>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3"/>
  <sheetViews>
    <sheetView view="pageBreakPreview" zoomScale="65" zoomScaleNormal="60" zoomScalePageLayoutView="65" workbookViewId="0">
      <selection activeCell="C2" activeCellId="1" sqref="A325:XFD325 C2:H2"/>
    </sheetView>
  </sheetViews>
  <sheetFormatPr defaultColWidth="8.7109375" defaultRowHeight="12.75"/>
  <cols>
    <col min="1" max="1" width="4.42578125" customWidth="1"/>
    <col min="2" max="2" width="61" customWidth="1"/>
    <col min="3" max="3" width="4.42578125" customWidth="1"/>
    <col min="4" max="4" width="7.28515625" customWidth="1"/>
    <col min="5" max="5" width="8.140625" hidden="1" customWidth="1"/>
    <col min="6" max="6" width="5.28515625" hidden="1" customWidth="1"/>
    <col min="7" max="7" width="20.7109375" customWidth="1"/>
    <col min="8" max="8" width="19.7109375" customWidth="1"/>
    <col min="9" max="1025" width="7.28515625" customWidth="1"/>
  </cols>
  <sheetData>
    <row r="1" spans="1:10" ht="31.35" customHeight="1">
      <c r="A1" s="14"/>
      <c r="B1" s="14"/>
      <c r="C1" s="13" t="s">
        <v>0</v>
      </c>
      <c r="D1" s="13"/>
      <c r="E1" s="13"/>
      <c r="F1" s="13"/>
      <c r="G1" s="13"/>
    </row>
    <row r="2" spans="1:10" ht="91.35" customHeight="1">
      <c r="A2" s="14"/>
      <c r="B2" s="14"/>
      <c r="C2" s="12" t="s">
        <v>1</v>
      </c>
      <c r="D2" s="12"/>
      <c r="E2" s="12"/>
      <c r="F2" s="12"/>
      <c r="G2" s="12"/>
      <c r="H2" s="12"/>
    </row>
    <row r="3" spans="1:10" ht="60.75" customHeight="1">
      <c r="A3" s="14"/>
      <c r="B3" s="11" t="s">
        <v>2</v>
      </c>
      <c r="C3" s="11"/>
      <c r="D3" s="11"/>
      <c r="E3" s="11"/>
      <c r="F3" s="11"/>
      <c r="G3" s="11"/>
      <c r="H3" s="11"/>
    </row>
    <row r="4" spans="1:10" ht="22.35" customHeight="1">
      <c r="A4" s="16"/>
      <c r="B4" s="16"/>
      <c r="C4" s="16"/>
      <c r="D4" s="10"/>
      <c r="E4" s="10"/>
      <c r="F4" s="10"/>
      <c r="G4" s="10"/>
      <c r="H4" s="17" t="s">
        <v>3</v>
      </c>
      <c r="I4" s="14"/>
      <c r="J4" s="14"/>
    </row>
    <row r="5" spans="1:10" ht="72.2" customHeight="1">
      <c r="A5" s="9" t="s">
        <v>4</v>
      </c>
      <c r="B5" s="9" t="s">
        <v>5</v>
      </c>
      <c r="C5" s="8" t="s">
        <v>6</v>
      </c>
      <c r="D5" s="8"/>
      <c r="E5" s="8"/>
      <c r="F5" s="8"/>
      <c r="G5" s="7" t="s">
        <v>7</v>
      </c>
      <c r="H5" s="7" t="s">
        <v>8</v>
      </c>
    </row>
    <row r="6" spans="1:10" ht="36" customHeight="1">
      <c r="A6" s="9"/>
      <c r="B6" s="9"/>
      <c r="C6" s="18" t="s">
        <v>9</v>
      </c>
      <c r="D6" s="18" t="s">
        <v>10</v>
      </c>
      <c r="E6" s="20" t="s">
        <v>11</v>
      </c>
      <c r="F6" s="20" t="s">
        <v>12</v>
      </c>
      <c r="G6" s="7"/>
      <c r="H6" s="7"/>
    </row>
    <row r="7" spans="1:10" ht="18.75">
      <c r="A7" s="21">
        <v>1</v>
      </c>
      <c r="B7" s="18">
        <v>2</v>
      </c>
      <c r="C7" s="18">
        <v>3</v>
      </c>
      <c r="D7" s="18">
        <v>4</v>
      </c>
      <c r="E7" s="20" t="s">
        <v>13</v>
      </c>
      <c r="F7" s="20" t="s">
        <v>14</v>
      </c>
      <c r="G7" s="19">
        <v>5</v>
      </c>
      <c r="H7" s="19">
        <v>6</v>
      </c>
    </row>
    <row r="8" spans="1:10" ht="18.75">
      <c r="A8" s="22"/>
      <c r="B8" s="23" t="s">
        <v>15</v>
      </c>
      <c r="C8" s="24"/>
      <c r="D8" s="24"/>
      <c r="E8" s="25"/>
      <c r="F8" s="25"/>
      <c r="G8" s="26">
        <f>G9+G17+G21+G26+G28+G34+G39+G43+G48+G50+G37</f>
        <v>4587437000</v>
      </c>
      <c r="H8" s="26">
        <f>H9+H17+H21+H26+H28+H34+H39+H43+H48+H50+H37</f>
        <v>4739324000</v>
      </c>
    </row>
    <row r="9" spans="1:10" ht="18.75">
      <c r="A9" s="27" t="s">
        <v>16</v>
      </c>
      <c r="B9" s="28" t="s">
        <v>17</v>
      </c>
      <c r="C9" s="29" t="s">
        <v>18</v>
      </c>
      <c r="D9" s="30"/>
      <c r="E9" s="31"/>
      <c r="F9" s="31"/>
      <c r="G9" s="32">
        <f>G10+G11+G12+G14+G15+G16+G13</f>
        <v>347532400</v>
      </c>
      <c r="H9" s="32">
        <f>H10+H11+H12+H14+H15+H16+H13</f>
        <v>340559600</v>
      </c>
    </row>
    <row r="10" spans="1:10" ht="56.25">
      <c r="A10" s="33"/>
      <c r="B10" s="34" t="s">
        <v>19</v>
      </c>
      <c r="C10" s="35" t="s">
        <v>18</v>
      </c>
      <c r="D10" s="35" t="s">
        <v>20</v>
      </c>
      <c r="E10" s="35"/>
      <c r="F10" s="35"/>
      <c r="G10" s="36">
        <f>'приложение 11'!I27</f>
        <v>2214500</v>
      </c>
      <c r="H10" s="36">
        <f>'приложение 11'!O27</f>
        <v>2181300</v>
      </c>
    </row>
    <row r="11" spans="1:10" ht="75">
      <c r="A11" s="33"/>
      <c r="B11" s="34" t="s">
        <v>21</v>
      </c>
      <c r="C11" s="35" t="s">
        <v>18</v>
      </c>
      <c r="D11" s="35" t="s">
        <v>22</v>
      </c>
      <c r="E11" s="35" t="s">
        <v>23</v>
      </c>
      <c r="F11" s="35"/>
      <c r="G11" s="36">
        <f>'приложение 11'!I11</f>
        <v>6104300</v>
      </c>
      <c r="H11" s="36">
        <f>'приложение 11'!O11</f>
        <v>6012700</v>
      </c>
    </row>
    <row r="12" spans="1:10" ht="75">
      <c r="A12" s="33"/>
      <c r="B12" s="34" t="s">
        <v>24</v>
      </c>
      <c r="C12" s="35" t="s">
        <v>18</v>
      </c>
      <c r="D12" s="35" t="s">
        <v>25</v>
      </c>
      <c r="E12" s="35"/>
      <c r="F12" s="35"/>
      <c r="G12" s="36">
        <f>'приложение 11'!I32</f>
        <v>72816400</v>
      </c>
      <c r="H12" s="36">
        <f>'приложение 11'!O32</f>
        <v>71309300</v>
      </c>
    </row>
    <row r="13" spans="1:10" ht="18.75">
      <c r="A13" s="33"/>
      <c r="B13" s="37" t="s">
        <v>26</v>
      </c>
      <c r="C13" s="35" t="s">
        <v>18</v>
      </c>
      <c r="D13" s="35" t="s">
        <v>27</v>
      </c>
      <c r="E13" s="35"/>
      <c r="F13" s="35"/>
      <c r="G13" s="36">
        <f>'приложение 11'!I46</f>
        <v>8400</v>
      </c>
      <c r="H13" s="36">
        <f>'приложение 11'!O46</f>
        <v>9000</v>
      </c>
    </row>
    <row r="14" spans="1:10" ht="56.25">
      <c r="A14" s="33"/>
      <c r="B14" s="34" t="s">
        <v>28</v>
      </c>
      <c r="C14" s="35" t="s">
        <v>18</v>
      </c>
      <c r="D14" s="35" t="s">
        <v>29</v>
      </c>
      <c r="E14" s="35" t="s">
        <v>23</v>
      </c>
      <c r="F14" s="35"/>
      <c r="G14" s="36">
        <f>'приложение 11'!I225+'приложение 11'!I245</f>
        <v>27396900</v>
      </c>
      <c r="H14" s="36">
        <f>'приложение 11'!O225+'приложение 11'!O245</f>
        <v>26986400</v>
      </c>
    </row>
    <row r="15" spans="1:10" ht="18.75">
      <c r="A15" s="33"/>
      <c r="B15" s="34" t="s">
        <v>30</v>
      </c>
      <c r="C15" s="35" t="s">
        <v>18</v>
      </c>
      <c r="D15" s="35" t="s">
        <v>31</v>
      </c>
      <c r="E15" s="35" t="s">
        <v>32</v>
      </c>
      <c r="F15" s="35"/>
      <c r="G15" s="36">
        <f>'приложение 11'!I50</f>
        <v>5000000</v>
      </c>
      <c r="H15" s="36">
        <f>'приложение 11'!O50</f>
        <v>5000000</v>
      </c>
    </row>
    <row r="16" spans="1:10" ht="18.75">
      <c r="A16" s="33"/>
      <c r="B16" s="34" t="s">
        <v>33</v>
      </c>
      <c r="C16" s="35" t="s">
        <v>18</v>
      </c>
      <c r="D16" s="35" t="s">
        <v>34</v>
      </c>
      <c r="E16" s="35" t="s">
        <v>32</v>
      </c>
      <c r="F16" s="35" t="s">
        <v>35</v>
      </c>
      <c r="G16" s="36">
        <f>'приложение 11'!I55+'приложение 11'!I285+'приложение 11'!I231+'приложение 11'!I506+'приложение 11'!I300+'приложение 11'!I452+'приложение 11'!I254+'приложение 11'!I20+'приложение 11'!I261+'приложение 11'!I544</f>
        <v>233991900</v>
      </c>
      <c r="H16" s="36">
        <f>'приложение 11'!O55+'приложение 11'!O285+'приложение 11'!O231+'приложение 11'!O506+'приложение 11'!O300+'приложение 11'!O452+'приложение 11'!O254+'приложение 11'!O20+'приложение 11'!O261+'приложение 11'!O544</f>
        <v>229060900</v>
      </c>
    </row>
    <row r="17" spans="1:8" s="40" customFormat="1" ht="37.5">
      <c r="A17" s="27" t="s">
        <v>36</v>
      </c>
      <c r="B17" s="38" t="s">
        <v>37</v>
      </c>
      <c r="C17" s="39" t="s">
        <v>22</v>
      </c>
      <c r="D17" s="39"/>
      <c r="E17" s="39"/>
      <c r="F17" s="39"/>
      <c r="G17" s="32">
        <f>G18+G20+G19</f>
        <v>47464700</v>
      </c>
      <c r="H17" s="32">
        <f>H18+H20+H19</f>
        <v>47208700</v>
      </c>
    </row>
    <row r="18" spans="1:8" ht="18.75">
      <c r="A18" s="33"/>
      <c r="B18" s="34" t="s">
        <v>38</v>
      </c>
      <c r="C18" s="35" t="s">
        <v>22</v>
      </c>
      <c r="D18" s="35" t="s">
        <v>39</v>
      </c>
      <c r="E18" s="35"/>
      <c r="F18" s="35"/>
      <c r="G18" s="36">
        <f>'приложение 11'!I100</f>
        <v>35762700</v>
      </c>
      <c r="H18" s="36">
        <f>'приложение 11'!O100</f>
        <v>35406700</v>
      </c>
    </row>
    <row r="19" spans="1:8" ht="56.25">
      <c r="A19" s="33"/>
      <c r="B19" s="41" t="s">
        <v>40</v>
      </c>
      <c r="C19" s="42" t="s">
        <v>22</v>
      </c>
      <c r="D19" s="42" t="s">
        <v>41</v>
      </c>
      <c r="E19" s="35"/>
      <c r="F19" s="35"/>
      <c r="G19" s="36">
        <f>'приложение 11'!I114</f>
        <v>252000</v>
      </c>
      <c r="H19" s="36">
        <f>'приложение 11'!O114</f>
        <v>252000</v>
      </c>
    </row>
    <row r="20" spans="1:8" ht="56.25">
      <c r="A20" s="33"/>
      <c r="B20" s="34" t="s">
        <v>42</v>
      </c>
      <c r="C20" s="35" t="s">
        <v>22</v>
      </c>
      <c r="D20" s="35" t="s">
        <v>43</v>
      </c>
      <c r="E20" s="35"/>
      <c r="F20" s="35"/>
      <c r="G20" s="36">
        <f>'приложение 11'!I119</f>
        <v>11450000</v>
      </c>
      <c r="H20" s="36">
        <f>'приложение 11'!O119</f>
        <v>11550000</v>
      </c>
    </row>
    <row r="21" spans="1:8" s="40" customFormat="1" ht="18.75">
      <c r="A21" s="27" t="s">
        <v>44</v>
      </c>
      <c r="B21" s="38" t="s">
        <v>45</v>
      </c>
      <c r="C21" s="39" t="s">
        <v>25</v>
      </c>
      <c r="D21" s="39"/>
      <c r="E21" s="39"/>
      <c r="F21" s="39"/>
      <c r="G21" s="32">
        <f>G22+G24+G25+G23</f>
        <v>54257000</v>
      </c>
      <c r="H21" s="32">
        <f>H22+H24+H25+H23</f>
        <v>55031600</v>
      </c>
    </row>
    <row r="22" spans="1:8" ht="18.75">
      <c r="A22" s="33"/>
      <c r="B22" s="34" t="s">
        <v>46</v>
      </c>
      <c r="C22" s="35" t="s">
        <v>25</v>
      </c>
      <c r="D22" s="35" t="s">
        <v>27</v>
      </c>
      <c r="E22" s="35"/>
      <c r="F22" s="35"/>
      <c r="G22" s="36">
        <f>'приложение 11'!I267</f>
        <v>28950300</v>
      </c>
      <c r="H22" s="36">
        <f>'приложение 11'!O267</f>
        <v>28826200</v>
      </c>
    </row>
    <row r="23" spans="1:8" ht="18.75">
      <c r="A23" s="33"/>
      <c r="B23" s="37" t="s">
        <v>47</v>
      </c>
      <c r="C23" s="35" t="s">
        <v>25</v>
      </c>
      <c r="D23" s="35" t="s">
        <v>48</v>
      </c>
      <c r="E23" s="35"/>
      <c r="F23" s="35"/>
      <c r="G23" s="36">
        <f>'приложение 11'!I140</f>
        <v>11250000</v>
      </c>
      <c r="H23" s="36">
        <f>'приложение 11'!O140</f>
        <v>11250000</v>
      </c>
    </row>
    <row r="24" spans="1:8" ht="18.75">
      <c r="A24" s="33"/>
      <c r="B24" s="34" t="s">
        <v>49</v>
      </c>
      <c r="C24" s="35" t="s">
        <v>25</v>
      </c>
      <c r="D24" s="35" t="s">
        <v>39</v>
      </c>
      <c r="E24" s="35"/>
      <c r="F24" s="35"/>
      <c r="G24" s="36">
        <f>'приложение 11'!I145</f>
        <v>11986700</v>
      </c>
      <c r="H24" s="36">
        <f>'приложение 11'!O145</f>
        <v>12270400</v>
      </c>
    </row>
    <row r="25" spans="1:8" ht="37.5">
      <c r="A25" s="33"/>
      <c r="B25" s="37" t="s">
        <v>50</v>
      </c>
      <c r="C25" s="35" t="s">
        <v>25</v>
      </c>
      <c r="D25" s="35" t="s">
        <v>51</v>
      </c>
      <c r="E25" s="35"/>
      <c r="F25" s="35"/>
      <c r="G25" s="36">
        <f>'приложение 11'!I150</f>
        <v>2070000</v>
      </c>
      <c r="H25" s="36">
        <f>'приложение 11'!O150</f>
        <v>2685000</v>
      </c>
    </row>
    <row r="26" spans="1:8" s="40" customFormat="1" ht="18.75">
      <c r="A26" s="27" t="s">
        <v>52</v>
      </c>
      <c r="B26" s="38" t="s">
        <v>53</v>
      </c>
      <c r="C26" s="39" t="s">
        <v>27</v>
      </c>
      <c r="D26" s="39"/>
      <c r="E26" s="39"/>
      <c r="F26" s="39"/>
      <c r="G26" s="32">
        <f>G27</f>
        <v>24877600</v>
      </c>
      <c r="H26" s="32">
        <f>H27</f>
        <v>1060000</v>
      </c>
    </row>
    <row r="27" spans="1:8" ht="18.75">
      <c r="A27" s="27"/>
      <c r="B27" s="34" t="s">
        <v>54</v>
      </c>
      <c r="C27" s="35" t="s">
        <v>27</v>
      </c>
      <c r="D27" s="35" t="s">
        <v>20</v>
      </c>
      <c r="E27" s="39"/>
      <c r="F27" s="39"/>
      <c r="G27" s="36">
        <f>'приложение 11'!I164</f>
        <v>24877600</v>
      </c>
      <c r="H27" s="36">
        <f>'приложение 11'!O164</f>
        <v>1060000</v>
      </c>
    </row>
    <row r="28" spans="1:8" s="40" customFormat="1" ht="18.75">
      <c r="A28" s="27" t="s">
        <v>55</v>
      </c>
      <c r="B28" s="38" t="s">
        <v>56</v>
      </c>
      <c r="C28" s="39" t="s">
        <v>57</v>
      </c>
      <c r="D28" s="39"/>
      <c r="E28" s="39"/>
      <c r="F28" s="39"/>
      <c r="G28" s="32">
        <f>G29+G30+G32+G33+G31</f>
        <v>3381153800</v>
      </c>
      <c r="H28" s="32">
        <f>H29+H30+H32+H33+H31</f>
        <v>3536504000</v>
      </c>
    </row>
    <row r="29" spans="1:8" ht="18.75">
      <c r="A29" s="33"/>
      <c r="B29" s="34" t="s">
        <v>58</v>
      </c>
      <c r="C29" s="35" t="s">
        <v>57</v>
      </c>
      <c r="D29" s="35" t="s">
        <v>18</v>
      </c>
      <c r="E29" s="35"/>
      <c r="F29" s="35"/>
      <c r="G29" s="36">
        <f>'приложение 11'!I307</f>
        <v>1123885000</v>
      </c>
      <c r="H29" s="36">
        <f>'приложение 11'!O307</f>
        <v>1168449600</v>
      </c>
    </row>
    <row r="30" spans="1:8" ht="18.75">
      <c r="A30" s="33"/>
      <c r="B30" s="34" t="s">
        <v>59</v>
      </c>
      <c r="C30" s="35" t="s">
        <v>57</v>
      </c>
      <c r="D30" s="35" t="s">
        <v>20</v>
      </c>
      <c r="E30" s="35"/>
      <c r="F30" s="35"/>
      <c r="G30" s="36">
        <f>'приложение 11'!I326</f>
        <v>1979779500</v>
      </c>
      <c r="H30" s="36">
        <f>'приложение 11'!O326</f>
        <v>2079776800</v>
      </c>
    </row>
    <row r="31" spans="1:8" ht="18.75">
      <c r="A31" s="33"/>
      <c r="B31" s="41" t="s">
        <v>60</v>
      </c>
      <c r="C31" s="35" t="s">
        <v>57</v>
      </c>
      <c r="D31" s="35" t="s">
        <v>22</v>
      </c>
      <c r="E31" s="35"/>
      <c r="F31" s="35"/>
      <c r="G31" s="36">
        <f>'приложение 11'!I372+'приложение 11'!I458</f>
        <v>157302500</v>
      </c>
      <c r="H31" s="36">
        <f>'приложение 11'!O372+'приложение 11'!O458</f>
        <v>162665800</v>
      </c>
    </row>
    <row r="32" spans="1:8" ht="18.75">
      <c r="A32" s="33"/>
      <c r="B32" s="34" t="s">
        <v>61</v>
      </c>
      <c r="C32" s="35" t="s">
        <v>57</v>
      </c>
      <c r="D32" s="35" t="s">
        <v>57</v>
      </c>
      <c r="E32" s="35"/>
      <c r="F32" s="35"/>
      <c r="G32" s="36">
        <f>'приложение 11'!I550+'приложение 11'!I588+'приложение 11'!I183</f>
        <v>19957800</v>
      </c>
      <c r="H32" s="36">
        <f>'приложение 11'!O550+'приложение 11'!O588+'приложение 11'!O183</f>
        <v>19679900</v>
      </c>
    </row>
    <row r="33" spans="1:8" ht="18.75">
      <c r="A33" s="33"/>
      <c r="B33" s="34" t="s">
        <v>62</v>
      </c>
      <c r="C33" s="35" t="s">
        <v>57</v>
      </c>
      <c r="D33" s="35" t="s">
        <v>39</v>
      </c>
      <c r="E33" s="35"/>
      <c r="F33" s="35"/>
      <c r="G33" s="36">
        <f>'приложение 11'!I388+'приложение 11'!I188+'приложение 11'!I580+'приложение 11'!I468+'приложение 11'!I593</f>
        <v>100229000</v>
      </c>
      <c r="H33" s="36">
        <f>'приложение 11'!O388+'приложение 11'!O188+'приложение 11'!O580+'приложение 11'!O468+'приложение 11'!O593</f>
        <v>105931900</v>
      </c>
    </row>
    <row r="34" spans="1:8" s="40" customFormat="1" ht="18.75">
      <c r="A34" s="27" t="s">
        <v>63</v>
      </c>
      <c r="B34" s="38" t="s">
        <v>64</v>
      </c>
      <c r="C34" s="39" t="s">
        <v>48</v>
      </c>
      <c r="D34" s="39"/>
      <c r="E34" s="39"/>
      <c r="F34" s="39"/>
      <c r="G34" s="32">
        <f>G35+G36</f>
        <v>83283700</v>
      </c>
      <c r="H34" s="32">
        <f>H35+H36</f>
        <v>80427500</v>
      </c>
    </row>
    <row r="35" spans="1:8" ht="18.75">
      <c r="A35" s="33"/>
      <c r="B35" s="34" t="s">
        <v>65</v>
      </c>
      <c r="C35" s="35" t="s">
        <v>48</v>
      </c>
      <c r="D35" s="35" t="s">
        <v>18</v>
      </c>
      <c r="E35" s="35"/>
      <c r="F35" s="35"/>
      <c r="G35" s="36">
        <f>'приложение 11'!I474</f>
        <v>69123400</v>
      </c>
      <c r="H35" s="36">
        <f>'приложение 11'!O474</f>
        <v>66306400</v>
      </c>
    </row>
    <row r="36" spans="1:8" ht="37.5">
      <c r="A36" s="33"/>
      <c r="B36" s="34" t="s">
        <v>66</v>
      </c>
      <c r="C36" s="35" t="s">
        <v>48</v>
      </c>
      <c r="D36" s="35" t="s">
        <v>25</v>
      </c>
      <c r="E36" s="35" t="s">
        <v>67</v>
      </c>
      <c r="F36" s="35" t="s">
        <v>68</v>
      </c>
      <c r="G36" s="36">
        <f>'приложение 11'!I484</f>
        <v>14160300</v>
      </c>
      <c r="H36" s="36">
        <f>'приложение 11'!O484</f>
        <v>14121100</v>
      </c>
    </row>
    <row r="37" spans="1:8" s="40" customFormat="1" ht="18.75">
      <c r="A37" s="27" t="s">
        <v>69</v>
      </c>
      <c r="B37" s="28" t="s">
        <v>70</v>
      </c>
      <c r="C37" s="39" t="s">
        <v>39</v>
      </c>
      <c r="D37" s="39"/>
      <c r="E37" s="39"/>
      <c r="F37" s="39"/>
      <c r="G37" s="32">
        <f>G38</f>
        <v>20000000</v>
      </c>
      <c r="H37" s="32">
        <f>H38</f>
        <v>850000</v>
      </c>
    </row>
    <row r="38" spans="1:8" ht="18.75">
      <c r="A38" s="33"/>
      <c r="B38" s="37" t="s">
        <v>71</v>
      </c>
      <c r="C38" s="35" t="s">
        <v>39</v>
      </c>
      <c r="D38" s="35" t="s">
        <v>20</v>
      </c>
      <c r="E38" s="35"/>
      <c r="F38" s="35"/>
      <c r="G38" s="36">
        <f>'приложение 11'!I196</f>
        <v>20000000</v>
      </c>
      <c r="H38" s="36">
        <f>'приложение 11'!O196</f>
        <v>850000</v>
      </c>
    </row>
    <row r="39" spans="1:8" s="40" customFormat="1" ht="18.75">
      <c r="A39" s="27" t="s">
        <v>72</v>
      </c>
      <c r="B39" s="38" t="s">
        <v>73</v>
      </c>
      <c r="C39" s="39" t="s">
        <v>41</v>
      </c>
      <c r="D39" s="39"/>
      <c r="E39" s="39"/>
      <c r="F39" s="39"/>
      <c r="G39" s="32">
        <f>G40+G41+G42</f>
        <v>214053100</v>
      </c>
      <c r="H39" s="32">
        <f>H40+H41+H42</f>
        <v>217891600</v>
      </c>
    </row>
    <row r="40" spans="1:8" ht="18.75">
      <c r="A40" s="33"/>
      <c r="B40" s="34" t="s">
        <v>74</v>
      </c>
      <c r="C40" s="35" t="s">
        <v>41</v>
      </c>
      <c r="D40" s="35" t="s">
        <v>22</v>
      </c>
      <c r="E40" s="35"/>
      <c r="F40" s="35"/>
      <c r="G40" s="36">
        <f>'приложение 11'!I205</f>
        <v>6162300</v>
      </c>
      <c r="H40" s="36">
        <f>'приложение 11'!O205</f>
        <v>6069900</v>
      </c>
    </row>
    <row r="41" spans="1:8" ht="18.75">
      <c r="A41" s="33"/>
      <c r="B41" s="34" t="s">
        <v>75</v>
      </c>
      <c r="C41" s="35" t="s">
        <v>41</v>
      </c>
      <c r="D41" s="35" t="s">
        <v>25</v>
      </c>
      <c r="E41" s="35"/>
      <c r="F41" s="35"/>
      <c r="G41" s="36">
        <f>'приложение 11'!I429+'приложение 11'!I599+'приложение 11'!I209</f>
        <v>193081400</v>
      </c>
      <c r="H41" s="36">
        <f>'приложение 11'!O429+'приложение 11'!O599+'приложение 11'!O209</f>
        <v>197012300</v>
      </c>
    </row>
    <row r="42" spans="1:8" ht="18.75">
      <c r="A42" s="33"/>
      <c r="B42" s="34" t="s">
        <v>76</v>
      </c>
      <c r="C42" s="35" t="s">
        <v>41</v>
      </c>
      <c r="D42" s="35" t="s">
        <v>29</v>
      </c>
      <c r="E42" s="35"/>
      <c r="F42" s="35"/>
      <c r="G42" s="36">
        <f>'приложение 11'!I610</f>
        <v>14809400</v>
      </c>
      <c r="H42" s="36">
        <f>'приложение 11'!O610</f>
        <v>14809400</v>
      </c>
    </row>
    <row r="43" spans="1:8" s="40" customFormat="1" ht="18.75">
      <c r="A43" s="27" t="s">
        <v>77</v>
      </c>
      <c r="B43" s="38" t="s">
        <v>78</v>
      </c>
      <c r="C43" s="39" t="s">
        <v>31</v>
      </c>
      <c r="D43" s="39"/>
      <c r="E43" s="39"/>
      <c r="F43" s="39"/>
      <c r="G43" s="32">
        <f>G44+G47+G46+G45</f>
        <v>345814700</v>
      </c>
      <c r="H43" s="32">
        <f>H44+H47+H46+H45</f>
        <v>345791000</v>
      </c>
    </row>
    <row r="44" spans="1:8" ht="18.75">
      <c r="A44" s="33"/>
      <c r="B44" s="34" t="s">
        <v>79</v>
      </c>
      <c r="C44" s="35" t="s">
        <v>31</v>
      </c>
      <c r="D44" s="35" t="s">
        <v>18</v>
      </c>
      <c r="E44" s="35"/>
      <c r="F44" s="35"/>
      <c r="G44" s="36">
        <f>'приложение 11'!I512+'приложение 11'!I435</f>
        <v>198131600</v>
      </c>
      <c r="H44" s="36">
        <f>'приложение 11'!O512+'приложение 11'!O435</f>
        <v>196701000</v>
      </c>
    </row>
    <row r="45" spans="1:8" ht="18.75">
      <c r="A45" s="33"/>
      <c r="B45" s="37" t="s">
        <v>80</v>
      </c>
      <c r="C45" s="35" t="s">
        <v>31</v>
      </c>
      <c r="D45" s="35" t="s">
        <v>20</v>
      </c>
      <c r="E45" s="35"/>
      <c r="F45" s="35"/>
      <c r="G45" s="36">
        <f>'приложение 11'!I519</f>
        <v>31300</v>
      </c>
      <c r="H45" s="36">
        <f>'приложение 11'!O519</f>
        <v>32600</v>
      </c>
    </row>
    <row r="46" spans="1:8" ht="18.75">
      <c r="A46" s="33"/>
      <c r="B46" s="43" t="s">
        <v>81</v>
      </c>
      <c r="C46" s="35" t="s">
        <v>31</v>
      </c>
      <c r="D46" s="35" t="s">
        <v>22</v>
      </c>
      <c r="E46" s="35"/>
      <c r="F46" s="35"/>
      <c r="G46" s="36">
        <f>'приложение 11'!I524</f>
        <v>144653200</v>
      </c>
      <c r="H46" s="36">
        <f>'приложение 11'!O524</f>
        <v>146103800</v>
      </c>
    </row>
    <row r="47" spans="1:8" ht="37.5">
      <c r="A47" s="33"/>
      <c r="B47" s="34" t="s">
        <v>82</v>
      </c>
      <c r="C47" s="35" t="s">
        <v>31</v>
      </c>
      <c r="D47" s="35" t="s">
        <v>27</v>
      </c>
      <c r="E47" s="35" t="s">
        <v>83</v>
      </c>
      <c r="F47" s="35"/>
      <c r="G47" s="36">
        <f>'приложение 11'!I536</f>
        <v>2998600</v>
      </c>
      <c r="H47" s="36">
        <f>'приложение 11'!O536</f>
        <v>2953600</v>
      </c>
    </row>
    <row r="48" spans="1:8" s="40" customFormat="1" ht="56.25">
      <c r="A48" s="27" t="s">
        <v>84</v>
      </c>
      <c r="B48" s="44" t="s">
        <v>85</v>
      </c>
      <c r="C48" s="39" t="s">
        <v>43</v>
      </c>
      <c r="D48" s="39" t="s">
        <v>86</v>
      </c>
      <c r="E48" s="39"/>
      <c r="F48" s="39"/>
      <c r="G48" s="32">
        <f>G49</f>
        <v>25000000</v>
      </c>
      <c r="H48" s="32">
        <f>H49</f>
        <v>25000000</v>
      </c>
    </row>
    <row r="49" spans="1:8" ht="56.25">
      <c r="A49" s="27"/>
      <c r="B49" s="45" t="s">
        <v>87</v>
      </c>
      <c r="C49" s="35" t="s">
        <v>43</v>
      </c>
      <c r="D49" s="35" t="s">
        <v>18</v>
      </c>
      <c r="E49" s="39"/>
      <c r="F49" s="39"/>
      <c r="G49" s="36">
        <f>'приложение 11'!I237</f>
        <v>25000000</v>
      </c>
      <c r="H49" s="36">
        <f>'приложение 11'!O237</f>
        <v>25000000</v>
      </c>
    </row>
    <row r="50" spans="1:8" ht="18.75">
      <c r="A50" s="27"/>
      <c r="B50" s="45" t="s">
        <v>88</v>
      </c>
      <c r="C50" s="35"/>
      <c r="D50" s="35"/>
      <c r="E50" s="39"/>
      <c r="F50" s="39"/>
      <c r="G50" s="36">
        <f>'приложение 11'!I242</f>
        <v>44000000</v>
      </c>
      <c r="H50" s="36">
        <f>'приложение 11'!O242</f>
        <v>89000000</v>
      </c>
    </row>
    <row r="51" spans="1:8" ht="18.75">
      <c r="A51" s="27"/>
      <c r="B51" s="46"/>
      <c r="C51" s="35"/>
      <c r="D51" s="35"/>
      <c r="E51" s="39"/>
      <c r="F51" s="39"/>
      <c r="G51" s="36"/>
    </row>
    <row r="52" spans="1:8" ht="18.75">
      <c r="B52" s="14" t="s">
        <v>89</v>
      </c>
      <c r="C52" s="34"/>
    </row>
    <row r="53" spans="1:8" ht="19.350000000000001" customHeight="1">
      <c r="B53" s="6" t="s">
        <v>90</v>
      </c>
      <c r="C53" s="6"/>
    </row>
    <row r="54" spans="1:8" ht="19.350000000000001" customHeight="1">
      <c r="B54" s="6" t="s">
        <v>91</v>
      </c>
      <c r="C54" s="6"/>
      <c r="G54" s="17"/>
    </row>
    <row r="55" spans="1:8" ht="18.75">
      <c r="B55" s="47" t="s">
        <v>92</v>
      </c>
      <c r="G55" s="17" t="s">
        <v>93</v>
      </c>
    </row>
    <row r="104" ht="47.25" customHeight="1"/>
    <row r="143" ht="70.5" customHeight="1"/>
  </sheetData>
  <mergeCells count="11">
    <mergeCell ref="B53:C53"/>
    <mergeCell ref="B54:C54"/>
    <mergeCell ref="C1:G1"/>
    <mergeCell ref="C2:H2"/>
    <mergeCell ref="B3:H3"/>
    <mergeCell ref="D4:G4"/>
    <mergeCell ref="A5:A6"/>
    <mergeCell ref="B5:B6"/>
    <mergeCell ref="C5:F5"/>
    <mergeCell ref="G5:G6"/>
    <mergeCell ref="H5:H6"/>
  </mergeCells>
  <pageMargins left="0.78749999999999998" right="0.196527777777778" top="0.78749999999999998" bottom="0.44722222222222202" header="0.511811023622047" footer="0.511811023622047"/>
  <pageSetup paperSize="9" scale="7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571"/>
  <sheetViews>
    <sheetView view="pageBreakPreview" zoomScale="65" zoomScaleNormal="60" zoomScalePageLayoutView="65" workbookViewId="0">
      <selection activeCell="A325" sqref="A325:XFD325"/>
    </sheetView>
  </sheetViews>
  <sheetFormatPr defaultColWidth="8.7109375" defaultRowHeight="18.75"/>
  <cols>
    <col min="1" max="1" width="4.42578125" style="48" customWidth="1"/>
    <col min="2" max="2" width="58.140625" style="41" customWidth="1"/>
    <col min="3" max="3" width="16.85546875" style="49" customWidth="1"/>
    <col min="4" max="4" width="11.140625" style="50" customWidth="1"/>
    <col min="5" max="5" width="20.7109375" style="51" customWidth="1"/>
    <col min="6" max="6" width="19.7109375" style="52" customWidth="1"/>
    <col min="7" max="7" width="0.42578125" style="53" customWidth="1"/>
    <col min="8" max="8" width="10.140625" style="53" customWidth="1"/>
    <col min="9" max="9" width="11.140625" style="53" customWidth="1"/>
    <col min="10" max="1025" width="7.28515625" style="53" customWidth="1"/>
  </cols>
  <sheetData>
    <row r="1" spans="1:7">
      <c r="A1" s="54"/>
      <c r="C1" s="55"/>
      <c r="D1" s="56"/>
      <c r="E1" s="57"/>
    </row>
    <row r="2" spans="1:7" ht="27.95" customHeight="1">
      <c r="A2" s="54"/>
      <c r="C2" s="5" t="s">
        <v>94</v>
      </c>
      <c r="D2" s="5"/>
      <c r="E2" s="5"/>
    </row>
    <row r="3" spans="1:7" ht="61.9" customHeight="1">
      <c r="A3" s="54"/>
      <c r="C3" s="12" t="s">
        <v>95</v>
      </c>
      <c r="D3" s="12"/>
      <c r="E3" s="12"/>
      <c r="F3" s="12"/>
      <c r="G3" s="58"/>
    </row>
    <row r="4" spans="1:7" ht="57.2" customHeight="1">
      <c r="A4" s="41"/>
      <c r="B4" s="4" t="s">
        <v>96</v>
      </c>
      <c r="C4" s="4"/>
      <c r="D4" s="4"/>
      <c r="E4" s="4"/>
      <c r="F4" s="4"/>
    </row>
    <row r="5" spans="1:7" ht="19.350000000000001" customHeight="1">
      <c r="A5" s="41"/>
      <c r="C5" s="55"/>
      <c r="D5" s="56"/>
      <c r="E5" s="57"/>
      <c r="F5" s="3" t="s">
        <v>3</v>
      </c>
      <c r="G5" s="3"/>
    </row>
    <row r="6" spans="1:7">
      <c r="A6" s="59"/>
      <c r="B6" s="60" t="s">
        <v>5</v>
      </c>
      <c r="C6" s="61" t="s">
        <v>97</v>
      </c>
      <c r="D6" s="62" t="s">
        <v>98</v>
      </c>
      <c r="E6" s="62" t="s">
        <v>7</v>
      </c>
      <c r="F6" s="62" t="s">
        <v>8</v>
      </c>
    </row>
    <row r="7" spans="1:7">
      <c r="A7" s="63">
        <v>1</v>
      </c>
      <c r="B7" s="59">
        <v>2</v>
      </c>
      <c r="C7" s="61" t="s">
        <v>99</v>
      </c>
      <c r="D7" s="64" t="s">
        <v>100</v>
      </c>
      <c r="E7" s="63">
        <v>5</v>
      </c>
      <c r="F7" s="63">
        <v>6</v>
      </c>
    </row>
    <row r="8" spans="1:7" s="70" customFormat="1">
      <c r="A8" s="65"/>
      <c r="B8" s="66" t="s">
        <v>101</v>
      </c>
      <c r="C8" s="67"/>
      <c r="D8" s="68"/>
      <c r="E8" s="69">
        <f>E9+E51+E55+E97+E103+E115+E130+E204+E219+E244+E248+E316+E284+E345+E240+E268+E280+E295+E264+E276+E303+E213+E236+E122+E126+E299</f>
        <v>4587437000</v>
      </c>
      <c r="F8" s="69">
        <f>F9+F51+F55+F97+F103+F115+F130+F204+F219+F244+F248+F316+F284+F345+F240+F268+F280+F295+F264+F276+F303+F213+F236+F122+F126+F299</f>
        <v>4739324000</v>
      </c>
    </row>
    <row r="9" spans="1:7" s="70" customFormat="1" ht="56.25">
      <c r="A9" s="66" t="s">
        <v>16</v>
      </c>
      <c r="B9" s="66" t="s">
        <v>102</v>
      </c>
      <c r="C9" s="65">
        <v>5000000000</v>
      </c>
      <c r="D9" s="71"/>
      <c r="E9" s="72">
        <f>E10+E15+E41+E45+E48</f>
        <v>181625400</v>
      </c>
      <c r="F9" s="72">
        <f>F10+F15+F41+F45+F48</f>
        <v>177357800</v>
      </c>
    </row>
    <row r="10" spans="1:7" ht="56.25">
      <c r="A10" s="41"/>
      <c r="B10" s="41" t="s">
        <v>103</v>
      </c>
      <c r="C10" s="55">
        <v>5010000000</v>
      </c>
      <c r="D10" s="73"/>
      <c r="E10" s="74">
        <f>E11+E13</f>
        <v>2466500</v>
      </c>
      <c r="F10" s="74">
        <f>F11+F13</f>
        <v>2433300</v>
      </c>
    </row>
    <row r="11" spans="1:7" ht="37.5">
      <c r="A11" s="41"/>
      <c r="B11" s="75" t="s">
        <v>104</v>
      </c>
      <c r="C11" s="55">
        <v>5010000190</v>
      </c>
      <c r="D11" s="73"/>
      <c r="E11" s="74">
        <f>E12</f>
        <v>2214500</v>
      </c>
      <c r="F11" s="74">
        <f>F12</f>
        <v>2181300</v>
      </c>
    </row>
    <row r="12" spans="1:7" ht="112.5">
      <c r="A12" s="41"/>
      <c r="B12" s="41" t="s">
        <v>105</v>
      </c>
      <c r="C12" s="55">
        <v>5010000190</v>
      </c>
      <c r="D12" s="73" t="s">
        <v>106</v>
      </c>
      <c r="E12" s="74">
        <f>'приложение 11'!I31</f>
        <v>2214500</v>
      </c>
      <c r="F12" s="74">
        <f>'приложение 11'!O31</f>
        <v>2181300</v>
      </c>
    </row>
    <row r="13" spans="1:7" ht="206.25">
      <c r="A13" s="41"/>
      <c r="B13" s="41" t="s">
        <v>107</v>
      </c>
      <c r="C13" s="55">
        <v>5010060070</v>
      </c>
      <c r="D13" s="73"/>
      <c r="E13" s="74">
        <f>E14</f>
        <v>252000</v>
      </c>
      <c r="F13" s="74">
        <f>F14</f>
        <v>252000</v>
      </c>
    </row>
    <row r="14" spans="1:7" ht="56.25">
      <c r="A14" s="41"/>
      <c r="B14" s="41" t="s">
        <v>108</v>
      </c>
      <c r="C14" s="55">
        <v>5010060070</v>
      </c>
      <c r="D14" s="73" t="s">
        <v>109</v>
      </c>
      <c r="E14" s="74">
        <f>'приложение 11'!I118</f>
        <v>252000</v>
      </c>
      <c r="F14" s="74">
        <f>'приложение 11'!O118</f>
        <v>252000</v>
      </c>
    </row>
    <row r="15" spans="1:7" ht="37.5">
      <c r="A15" s="41"/>
      <c r="B15" s="41" t="s">
        <v>110</v>
      </c>
      <c r="C15" s="55">
        <v>5020000000</v>
      </c>
      <c r="D15" s="73"/>
      <c r="E15" s="74">
        <f>E16+E20+E23+E26+E32+E28+E36+E39</f>
        <v>150397900</v>
      </c>
      <c r="F15" s="74">
        <f>F16+F20+F23+F26+F32+F28+F36+F39</f>
        <v>147980300</v>
      </c>
    </row>
    <row r="16" spans="1:7" ht="37.5">
      <c r="A16" s="41"/>
      <c r="B16" s="75" t="s">
        <v>104</v>
      </c>
      <c r="C16" s="55">
        <v>5020000190</v>
      </c>
      <c r="D16" s="73"/>
      <c r="E16" s="74">
        <f>E17+E18+E19</f>
        <v>125977500</v>
      </c>
      <c r="F16" s="74">
        <f>F17+F18+F19</f>
        <v>123559900</v>
      </c>
    </row>
    <row r="17" spans="1:6" ht="112.5">
      <c r="A17" s="41"/>
      <c r="B17" s="41" t="s">
        <v>105</v>
      </c>
      <c r="C17" s="55">
        <v>5020000190</v>
      </c>
      <c r="D17" s="73" t="s">
        <v>106</v>
      </c>
      <c r="E17" s="74">
        <f>'приложение 11'!I36+'приложение 11'!I229+'приложение 11'!I271+'приложение 11'!I289+'приложение 11'!I392+'приложение 11'!I488+'приложение 11'!I540+'приложение 11'!I584</f>
        <v>125967600</v>
      </c>
      <c r="F17" s="74">
        <f>'приложение 11'!O36+'приложение 11'!O229+'приложение 11'!O271+'приложение 11'!O289+'приложение 11'!O392+'приложение 11'!O488+'приложение 11'!O540+'приложение 11'!O584</f>
        <v>123550100</v>
      </c>
    </row>
    <row r="18" spans="1:6" ht="56.25" hidden="1">
      <c r="A18" s="41"/>
      <c r="B18" s="41" t="s">
        <v>108</v>
      </c>
      <c r="C18" s="55">
        <v>5020000190</v>
      </c>
      <c r="D18" s="73" t="s">
        <v>109</v>
      </c>
      <c r="E18" s="74">
        <f>'приложение 11'!I290+'приложение 11'!I393</f>
        <v>0</v>
      </c>
      <c r="F18" s="74">
        <f>'приложение 11'!O290+'приложение 11'!O393</f>
        <v>0</v>
      </c>
    </row>
    <row r="19" spans="1:6">
      <c r="A19" s="41"/>
      <c r="B19" s="41" t="s">
        <v>111</v>
      </c>
      <c r="C19" s="55">
        <v>5020000190</v>
      </c>
      <c r="D19" s="73" t="s">
        <v>112</v>
      </c>
      <c r="E19" s="74">
        <f>'приложение 11'!I37+'приложение 11'!I230+'приложение 11'!I272+'приложение 11'!I291+'приложение 11'!I394+'приложение 11'!I489+'приложение 11'!I541+'приложение 11'!I585</f>
        <v>9900</v>
      </c>
      <c r="F19" s="74">
        <f>'приложение 11'!O37+'приложение 11'!O230+'приложение 11'!O272+'приложение 11'!O291+'приложение 11'!O394+'приложение 11'!O489+'приложение 11'!O541+'приложение 11'!O585</f>
        <v>9800</v>
      </c>
    </row>
    <row r="20" spans="1:6" ht="206.25">
      <c r="A20" s="41"/>
      <c r="B20" s="41" t="s">
        <v>113</v>
      </c>
      <c r="C20" s="55">
        <v>5020060870</v>
      </c>
      <c r="D20" s="73"/>
      <c r="E20" s="74">
        <f>E21+E22</f>
        <v>1015500</v>
      </c>
      <c r="F20" s="74">
        <f>F21+F22</f>
        <v>1015500</v>
      </c>
    </row>
    <row r="21" spans="1:6" ht="112.5">
      <c r="A21" s="41"/>
      <c r="B21" s="41" t="s">
        <v>105</v>
      </c>
      <c r="C21" s="55">
        <v>5020060870</v>
      </c>
      <c r="D21" s="73" t="s">
        <v>106</v>
      </c>
      <c r="E21" s="74">
        <f>'приложение 11'!I39</f>
        <v>1015500</v>
      </c>
      <c r="F21" s="74">
        <f>'приложение 11'!O39</f>
        <v>1015500</v>
      </c>
    </row>
    <row r="22" spans="1:6" ht="56.25" hidden="1">
      <c r="A22" s="41"/>
      <c r="B22" s="41" t="s">
        <v>108</v>
      </c>
      <c r="C22" s="55">
        <v>5020060870</v>
      </c>
      <c r="D22" s="73" t="s">
        <v>109</v>
      </c>
      <c r="E22" s="74">
        <f>'приложение 11'!I40</f>
        <v>0</v>
      </c>
      <c r="F22" s="74">
        <f>'приложение 11'!O40</f>
        <v>0</v>
      </c>
    </row>
    <row r="23" spans="1:6" ht="75">
      <c r="A23" s="41"/>
      <c r="B23" s="76" t="s">
        <v>114</v>
      </c>
      <c r="C23" s="55">
        <v>5020060910</v>
      </c>
      <c r="D23" s="77"/>
      <c r="E23" s="74">
        <f>E24+E25</f>
        <v>2024800</v>
      </c>
      <c r="F23" s="74">
        <f>F24+F25</f>
        <v>2024800</v>
      </c>
    </row>
    <row r="24" spans="1:6" ht="112.5">
      <c r="A24" s="41"/>
      <c r="B24" s="41" t="s">
        <v>105</v>
      </c>
      <c r="C24" s="55">
        <v>5020060910</v>
      </c>
      <c r="D24" s="73" t="s">
        <v>106</v>
      </c>
      <c r="E24" s="74">
        <f>'приложение 11'!I274</f>
        <v>2024800</v>
      </c>
      <c r="F24" s="74">
        <f>'приложение 11'!O274</f>
        <v>2024800</v>
      </c>
    </row>
    <row r="25" spans="1:6" ht="56.25" hidden="1">
      <c r="A25" s="41"/>
      <c r="B25" s="41" t="s">
        <v>108</v>
      </c>
      <c r="C25" s="55">
        <v>5020060910</v>
      </c>
      <c r="D25" s="73" t="s">
        <v>109</v>
      </c>
      <c r="E25" s="74">
        <f>'приложение 11'!I275</f>
        <v>0</v>
      </c>
      <c r="F25" s="74">
        <f>'приложение 11'!O275</f>
        <v>0</v>
      </c>
    </row>
    <row r="26" spans="1:6" ht="281.25">
      <c r="A26" s="41"/>
      <c r="B26" s="41" t="s">
        <v>115</v>
      </c>
      <c r="C26" s="55">
        <v>5020069170</v>
      </c>
      <c r="D26" s="78"/>
      <c r="E26" s="74">
        <f>E27</f>
        <v>1360400</v>
      </c>
      <c r="F26" s="74">
        <f>F27</f>
        <v>1360400</v>
      </c>
    </row>
    <row r="27" spans="1:6" ht="93.75">
      <c r="A27" s="41"/>
      <c r="B27" s="41" t="s">
        <v>116</v>
      </c>
      <c r="C27" s="55">
        <v>5020069170</v>
      </c>
      <c r="D27" s="78">
        <v>100</v>
      </c>
      <c r="E27" s="74">
        <f>'приложение 11'!I614</f>
        <v>1360400</v>
      </c>
      <c r="F27" s="74">
        <f>'приложение 11'!O614</f>
        <v>1360400</v>
      </c>
    </row>
    <row r="28" spans="1:6" ht="112.5">
      <c r="A28" s="41"/>
      <c r="B28" s="41" t="s">
        <v>117</v>
      </c>
      <c r="C28" s="55">
        <v>5020069180</v>
      </c>
      <c r="D28" s="77"/>
      <c r="E28" s="74">
        <f>E29+E30+E31</f>
        <v>1015700</v>
      </c>
      <c r="F28" s="74">
        <f>F29+F30+F31</f>
        <v>1015700</v>
      </c>
    </row>
    <row r="29" spans="1:6" ht="93.75">
      <c r="A29" s="41"/>
      <c r="B29" s="41" t="s">
        <v>116</v>
      </c>
      <c r="C29" s="55">
        <v>5020069180</v>
      </c>
      <c r="D29" s="77">
        <v>100</v>
      </c>
      <c r="E29" s="74">
        <f>'приложение 11'!I616</f>
        <v>1015700</v>
      </c>
      <c r="F29" s="74">
        <f>'приложение 11'!O616</f>
        <v>1015700</v>
      </c>
    </row>
    <row r="30" spans="1:6" ht="56.25" hidden="1">
      <c r="A30" s="41"/>
      <c r="B30" s="41" t="s">
        <v>108</v>
      </c>
      <c r="C30" s="55">
        <v>5020069180</v>
      </c>
      <c r="D30" s="77">
        <v>200</v>
      </c>
      <c r="E30" s="74">
        <f>'приложение 11'!I617</f>
        <v>0</v>
      </c>
      <c r="F30" s="74">
        <f>'приложение 11'!O617</f>
        <v>0</v>
      </c>
    </row>
    <row r="31" spans="1:6" hidden="1">
      <c r="A31" s="41"/>
      <c r="B31" s="41" t="s">
        <v>111</v>
      </c>
      <c r="C31" s="55">
        <v>5020069180</v>
      </c>
      <c r="D31" s="77">
        <v>800</v>
      </c>
      <c r="E31" s="74">
        <f>'приложение 11'!I618</f>
        <v>0</v>
      </c>
      <c r="F31" s="74">
        <f>'приложение 11'!O618</f>
        <v>0</v>
      </c>
    </row>
    <row r="32" spans="1:6" ht="75">
      <c r="A32" s="41"/>
      <c r="B32" s="41" t="s">
        <v>118</v>
      </c>
      <c r="C32" s="55">
        <v>5020069190</v>
      </c>
      <c r="D32" s="77"/>
      <c r="E32" s="74">
        <f>E33+E34+E35</f>
        <v>12433300</v>
      </c>
      <c r="F32" s="74">
        <f>F33+F34+F35</f>
        <v>12433300</v>
      </c>
    </row>
    <row r="33" spans="1:6" ht="93.75">
      <c r="A33" s="41"/>
      <c r="B33" s="41" t="s">
        <v>116</v>
      </c>
      <c r="C33" s="55">
        <v>5020069190</v>
      </c>
      <c r="D33" s="77">
        <v>100</v>
      </c>
      <c r="E33" s="74">
        <f>'приложение 11'!I620</f>
        <v>11732800</v>
      </c>
      <c r="F33" s="74">
        <f>'приложение 11'!O620</f>
        <v>12433300</v>
      </c>
    </row>
    <row r="34" spans="1:6" ht="56.25">
      <c r="A34" s="41"/>
      <c r="B34" s="41" t="s">
        <v>108</v>
      </c>
      <c r="C34" s="55">
        <v>5020069190</v>
      </c>
      <c r="D34" s="77">
        <v>200</v>
      </c>
      <c r="E34" s="74">
        <f>'приложение 11'!I621</f>
        <v>700000</v>
      </c>
      <c r="F34" s="74">
        <f>'приложение 11'!O621</f>
        <v>0</v>
      </c>
    </row>
    <row r="35" spans="1:6">
      <c r="A35" s="41"/>
      <c r="B35" s="41" t="s">
        <v>111</v>
      </c>
      <c r="C35" s="55">
        <v>5020069190</v>
      </c>
      <c r="D35" s="77">
        <v>800</v>
      </c>
      <c r="E35" s="74">
        <f>'приложение 11'!I622</f>
        <v>500</v>
      </c>
      <c r="F35" s="74">
        <f>'приложение 11'!O622</f>
        <v>0</v>
      </c>
    </row>
    <row r="36" spans="1:6" ht="75">
      <c r="A36" s="41"/>
      <c r="B36" s="41" t="s">
        <v>119</v>
      </c>
      <c r="C36" s="55">
        <v>5020069200</v>
      </c>
      <c r="D36" s="73"/>
      <c r="E36" s="74">
        <f>E37+E38</f>
        <v>5555200</v>
      </c>
      <c r="F36" s="74">
        <f>F37+F38</f>
        <v>5555200</v>
      </c>
    </row>
    <row r="37" spans="1:6" ht="112.5">
      <c r="A37" s="41"/>
      <c r="B37" s="41" t="s">
        <v>105</v>
      </c>
      <c r="C37" s="55">
        <v>5020069200</v>
      </c>
      <c r="D37" s="73" t="s">
        <v>106</v>
      </c>
      <c r="E37" s="74">
        <f>'приложение 11'!I42</f>
        <v>5455200</v>
      </c>
      <c r="F37" s="74">
        <f>'приложение 11'!O42</f>
        <v>5455200</v>
      </c>
    </row>
    <row r="38" spans="1:6" ht="56.25">
      <c r="A38" s="41"/>
      <c r="B38" s="41" t="s">
        <v>108</v>
      </c>
      <c r="C38" s="55">
        <v>5020069200</v>
      </c>
      <c r="D38" s="73" t="s">
        <v>109</v>
      </c>
      <c r="E38" s="74">
        <f>'приложение 11'!I43</f>
        <v>100000</v>
      </c>
      <c r="F38" s="74">
        <f>'приложение 11'!O43</f>
        <v>100000</v>
      </c>
    </row>
    <row r="39" spans="1:6" ht="243.75">
      <c r="A39" s="41"/>
      <c r="B39" s="37" t="s">
        <v>120</v>
      </c>
      <c r="C39" s="79">
        <v>5020069210</v>
      </c>
      <c r="D39" s="80"/>
      <c r="E39" s="74">
        <f>E40</f>
        <v>1015500</v>
      </c>
      <c r="F39" s="74">
        <f>F40</f>
        <v>1015500</v>
      </c>
    </row>
    <row r="40" spans="1:6" ht="112.5">
      <c r="A40" s="41"/>
      <c r="B40" s="37" t="s">
        <v>105</v>
      </c>
      <c r="C40" s="79">
        <v>5020069210</v>
      </c>
      <c r="D40" s="80" t="s">
        <v>106</v>
      </c>
      <c r="E40" s="74">
        <f>'приложение 11'!I45</f>
        <v>1015500</v>
      </c>
      <c r="F40" s="74">
        <f>'приложение 11'!O45</f>
        <v>1015500</v>
      </c>
    </row>
    <row r="41" spans="1:6" ht="37.5">
      <c r="A41" s="41"/>
      <c r="B41" s="41" t="s">
        <v>121</v>
      </c>
      <c r="C41" s="55">
        <v>5030000000</v>
      </c>
      <c r="D41" s="73"/>
      <c r="E41" s="74">
        <f>E42</f>
        <v>21761000</v>
      </c>
      <c r="F41" s="74">
        <f>F42</f>
        <v>19944200</v>
      </c>
    </row>
    <row r="42" spans="1:6" ht="56.25">
      <c r="A42" s="41"/>
      <c r="B42" s="41" t="s">
        <v>122</v>
      </c>
      <c r="C42" s="55">
        <v>5030010030</v>
      </c>
      <c r="D42" s="73"/>
      <c r="E42" s="74">
        <f>E43+E44</f>
        <v>21761000</v>
      </c>
      <c r="F42" s="74">
        <f>F43+F44</f>
        <v>19944200</v>
      </c>
    </row>
    <row r="43" spans="1:6" ht="56.25">
      <c r="A43" s="41"/>
      <c r="B43" s="41" t="s">
        <v>108</v>
      </c>
      <c r="C43" s="55">
        <v>5030010030</v>
      </c>
      <c r="D43" s="73" t="s">
        <v>109</v>
      </c>
      <c r="E43" s="74">
        <f>'приложение 11'!I24+'приложение 11'!I258+'приложение 11'!I265+'приложение 11'!I294+'приложение 11'!I548+'приложение 11'!I304+'приложение 11'!I235+'приложение 11'!I456+'приложение 11'!I510+'приложение 11'!I59</f>
        <v>21746000</v>
      </c>
      <c r="F43" s="74">
        <f>'приложение 11'!O24+'приложение 11'!O258+'приложение 11'!O265+'приложение 11'!O294+'приложение 11'!O548+'приложение 11'!O304+'приложение 11'!O235+'приложение 11'!O456+'приложение 11'!O510+'приложение 11'!O59</f>
        <v>19929200</v>
      </c>
    </row>
    <row r="44" spans="1:6">
      <c r="A44" s="41"/>
      <c r="B44" s="41" t="s">
        <v>111</v>
      </c>
      <c r="C44" s="55">
        <v>5030010030</v>
      </c>
      <c r="D44" s="73" t="s">
        <v>112</v>
      </c>
      <c r="E44" s="74">
        <f>'приложение 11'!I305</f>
        <v>15000</v>
      </c>
      <c r="F44" s="74">
        <f>'приложение 11'!O305</f>
        <v>15000</v>
      </c>
    </row>
    <row r="45" spans="1:6" ht="37.5">
      <c r="A45" s="41"/>
      <c r="B45" s="37" t="s">
        <v>123</v>
      </c>
      <c r="C45" s="79">
        <v>5040000000</v>
      </c>
      <c r="D45" s="80"/>
      <c r="E45" s="74">
        <f>E46</f>
        <v>2000000</v>
      </c>
      <c r="F45" s="74">
        <f>F46</f>
        <v>2000000</v>
      </c>
    </row>
    <row r="46" spans="1:6" ht="37.5">
      <c r="A46" s="41"/>
      <c r="B46" s="37" t="s">
        <v>124</v>
      </c>
      <c r="C46" s="79">
        <v>5040010560</v>
      </c>
      <c r="D46" s="80"/>
      <c r="E46" s="74">
        <f>E47</f>
        <v>2000000</v>
      </c>
      <c r="F46" s="74">
        <f>F47</f>
        <v>2000000</v>
      </c>
    </row>
    <row r="47" spans="1:6" ht="56.25">
      <c r="A47" s="41"/>
      <c r="B47" s="37" t="s">
        <v>108</v>
      </c>
      <c r="C47" s="79">
        <v>5040010560</v>
      </c>
      <c r="D47" s="80" t="s">
        <v>109</v>
      </c>
      <c r="E47" s="74">
        <f>'приложение 11'!I62</f>
        <v>2000000</v>
      </c>
      <c r="F47" s="74">
        <f>'приложение 11'!O62</f>
        <v>2000000</v>
      </c>
    </row>
    <row r="48" spans="1:6" ht="37.5">
      <c r="A48" s="41"/>
      <c r="B48" s="37" t="s">
        <v>125</v>
      </c>
      <c r="C48" s="79">
        <v>5050000000</v>
      </c>
      <c r="D48" s="80"/>
      <c r="E48" s="74">
        <f>E49</f>
        <v>5000000</v>
      </c>
      <c r="F48" s="74">
        <f>F49</f>
        <v>5000000</v>
      </c>
    </row>
    <row r="49" spans="1:6" ht="37.5">
      <c r="A49" s="41"/>
      <c r="B49" s="37" t="s">
        <v>126</v>
      </c>
      <c r="C49" s="79">
        <v>5050010780</v>
      </c>
      <c r="D49" s="80"/>
      <c r="E49" s="74">
        <f>E50</f>
        <v>5000000</v>
      </c>
      <c r="F49" s="74">
        <f>F50</f>
        <v>5000000</v>
      </c>
    </row>
    <row r="50" spans="1:6" ht="56.25">
      <c r="A50" s="41"/>
      <c r="B50" s="37" t="s">
        <v>108</v>
      </c>
      <c r="C50" s="79">
        <v>5050010780</v>
      </c>
      <c r="D50" s="80" t="s">
        <v>109</v>
      </c>
      <c r="E50" s="74">
        <f>'приложение 11'!I65</f>
        <v>5000000</v>
      </c>
      <c r="F50" s="74">
        <f>'приложение 11'!O65</f>
        <v>5000000</v>
      </c>
    </row>
    <row r="51" spans="1:6" s="70" customFormat="1" ht="37.5">
      <c r="A51" s="66" t="s">
        <v>36</v>
      </c>
      <c r="B51" s="66" t="s">
        <v>127</v>
      </c>
      <c r="C51" s="65">
        <v>5100000000</v>
      </c>
      <c r="D51" s="81"/>
      <c r="E51" s="72">
        <f t="shared" ref="E51:F53" si="0">E52</f>
        <v>25000000</v>
      </c>
      <c r="F51" s="72">
        <f t="shared" si="0"/>
        <v>25000000</v>
      </c>
    </row>
    <row r="52" spans="1:6" ht="56.25">
      <c r="A52" s="41"/>
      <c r="B52" s="37" t="s">
        <v>128</v>
      </c>
      <c r="C52" s="79">
        <v>5110000000</v>
      </c>
      <c r="D52" s="80"/>
      <c r="E52" s="74">
        <f t="shared" si="0"/>
        <v>25000000</v>
      </c>
      <c r="F52" s="74">
        <f t="shared" si="0"/>
        <v>25000000</v>
      </c>
    </row>
    <row r="53" spans="1:6" ht="37.5">
      <c r="A53" s="41"/>
      <c r="B53" s="37" t="s">
        <v>129</v>
      </c>
      <c r="C53" s="79" t="s">
        <v>130</v>
      </c>
      <c r="D53" s="80"/>
      <c r="E53" s="74">
        <f t="shared" si="0"/>
        <v>25000000</v>
      </c>
      <c r="F53" s="74">
        <f t="shared" si="0"/>
        <v>25000000</v>
      </c>
    </row>
    <row r="54" spans="1:6">
      <c r="A54" s="41"/>
      <c r="B54" s="37" t="s">
        <v>131</v>
      </c>
      <c r="C54" s="79" t="s">
        <v>130</v>
      </c>
      <c r="D54" s="80" t="s">
        <v>132</v>
      </c>
      <c r="E54" s="74">
        <f>'приложение 11'!I241</f>
        <v>25000000</v>
      </c>
      <c r="F54" s="74">
        <f>'приложение 11'!O241</f>
        <v>25000000</v>
      </c>
    </row>
    <row r="55" spans="1:6" s="70" customFormat="1" ht="37.5">
      <c r="A55" s="66" t="s">
        <v>44</v>
      </c>
      <c r="B55" s="66" t="s">
        <v>133</v>
      </c>
      <c r="C55" s="65">
        <v>5200000000</v>
      </c>
      <c r="D55" s="81"/>
      <c r="E55" s="72">
        <f>E56+E61+E71+E77+E87+E92+E82+E66</f>
        <v>291222200</v>
      </c>
      <c r="F55" s="72">
        <f>F56+F61+F71+F77+F87+F92+F82+F66</f>
        <v>289596400</v>
      </c>
    </row>
    <row r="56" spans="1:6">
      <c r="A56" s="41"/>
      <c r="B56" s="41" t="s">
        <v>134</v>
      </c>
      <c r="C56" s="55">
        <v>5210000000</v>
      </c>
      <c r="D56" s="73"/>
      <c r="E56" s="74">
        <f>E57</f>
        <v>136362600</v>
      </c>
      <c r="F56" s="74">
        <f>F57</f>
        <v>136869300</v>
      </c>
    </row>
    <row r="57" spans="1:6" ht="37.5">
      <c r="A57" s="41"/>
      <c r="B57" s="75" t="s">
        <v>135</v>
      </c>
      <c r="C57" s="55">
        <v>5210000590</v>
      </c>
      <c r="D57" s="73"/>
      <c r="E57" s="74">
        <f>E58+E59+E60</f>
        <v>136362600</v>
      </c>
      <c r="F57" s="74">
        <f>F58+F59+F60</f>
        <v>136869300</v>
      </c>
    </row>
    <row r="58" spans="1:6" ht="112.5">
      <c r="A58" s="41"/>
      <c r="B58" s="41" t="s">
        <v>105</v>
      </c>
      <c r="C58" s="55">
        <v>5210000590</v>
      </c>
      <c r="D58" s="73" t="s">
        <v>106</v>
      </c>
      <c r="E58" s="74">
        <f>'приложение 11'!I192+'приложение 11'!I69</f>
        <v>118372700</v>
      </c>
      <c r="F58" s="74">
        <f>'приложение 11'!O192+'приложение 11'!O69</f>
        <v>116993000</v>
      </c>
    </row>
    <row r="59" spans="1:6" ht="56.25">
      <c r="A59" s="41"/>
      <c r="B59" s="41" t="s">
        <v>108</v>
      </c>
      <c r="C59" s="55">
        <v>5210000590</v>
      </c>
      <c r="D59" s="73" t="s">
        <v>109</v>
      </c>
      <c r="E59" s="74">
        <f>'приложение 11'!I193+'приложение 11'!I70</f>
        <v>17881300</v>
      </c>
      <c r="F59" s="74">
        <f>'приложение 11'!O193+'приложение 11'!O70</f>
        <v>19769300</v>
      </c>
    </row>
    <row r="60" spans="1:6">
      <c r="A60" s="41"/>
      <c r="B60" s="41" t="s">
        <v>111</v>
      </c>
      <c r="C60" s="55">
        <v>5210000590</v>
      </c>
      <c r="D60" s="73" t="s">
        <v>112</v>
      </c>
      <c r="E60" s="74">
        <f>'приложение 11'!I194+'приложение 11'!I71</f>
        <v>108600</v>
      </c>
      <c r="F60" s="74">
        <f>'приложение 11'!O194+'приложение 11'!O71</f>
        <v>107000</v>
      </c>
    </row>
    <row r="61" spans="1:6" ht="37.5">
      <c r="A61" s="41"/>
      <c r="B61" s="82" t="s">
        <v>136</v>
      </c>
      <c r="C61" s="55">
        <v>5220000000</v>
      </c>
      <c r="D61" s="73"/>
      <c r="E61" s="74">
        <f>E62</f>
        <v>38562400</v>
      </c>
      <c r="F61" s="74">
        <f>F62</f>
        <v>37981100</v>
      </c>
    </row>
    <row r="62" spans="1:6" ht="37.5">
      <c r="A62" s="41"/>
      <c r="B62" s="75" t="s">
        <v>135</v>
      </c>
      <c r="C62" s="55">
        <v>5220000590</v>
      </c>
      <c r="D62" s="73"/>
      <c r="E62" s="74">
        <f>E63+E64+E65</f>
        <v>38562400</v>
      </c>
      <c r="F62" s="74">
        <f>F63+F64+F65</f>
        <v>37981100</v>
      </c>
    </row>
    <row r="63" spans="1:6" ht="112.5">
      <c r="A63" s="41"/>
      <c r="B63" s="41" t="s">
        <v>105</v>
      </c>
      <c r="C63" s="55">
        <v>5220000590</v>
      </c>
      <c r="D63" s="73" t="s">
        <v>106</v>
      </c>
      <c r="E63" s="74">
        <f>'приложение 11'!I74</f>
        <v>27329000</v>
      </c>
      <c r="F63" s="74">
        <f>'приложение 11'!O74</f>
        <v>26919400</v>
      </c>
    </row>
    <row r="64" spans="1:6" ht="56.25">
      <c r="A64" s="41"/>
      <c r="B64" s="41" t="s">
        <v>108</v>
      </c>
      <c r="C64" s="55">
        <v>5220000590</v>
      </c>
      <c r="D64" s="73" t="s">
        <v>109</v>
      </c>
      <c r="E64" s="74">
        <f>'приложение 11'!I75</f>
        <v>11124100</v>
      </c>
      <c r="F64" s="74">
        <f>'приложение 11'!O75</f>
        <v>10954000</v>
      </c>
    </row>
    <row r="65" spans="1:6">
      <c r="A65" s="41"/>
      <c r="B65" s="41" t="s">
        <v>111</v>
      </c>
      <c r="C65" s="55">
        <v>5220000590</v>
      </c>
      <c r="D65" s="73" t="s">
        <v>112</v>
      </c>
      <c r="E65" s="74">
        <f>'приложение 11'!I76</f>
        <v>109300</v>
      </c>
      <c r="F65" s="74">
        <f>'приложение 11'!O76</f>
        <v>107700</v>
      </c>
    </row>
    <row r="66" spans="1:6">
      <c r="A66" s="41"/>
      <c r="B66" s="37" t="s">
        <v>137</v>
      </c>
      <c r="C66" s="79">
        <v>5230000000</v>
      </c>
      <c r="D66" s="80"/>
      <c r="E66" s="74">
        <f>E67</f>
        <v>18204200</v>
      </c>
      <c r="F66" s="74">
        <f>F67</f>
        <v>17931200</v>
      </c>
    </row>
    <row r="67" spans="1:6" ht="37.5">
      <c r="A67" s="41"/>
      <c r="B67" s="37" t="s">
        <v>135</v>
      </c>
      <c r="C67" s="79">
        <v>5230000590</v>
      </c>
      <c r="D67" s="80"/>
      <c r="E67" s="74">
        <f>E68+E69+E70</f>
        <v>18204200</v>
      </c>
      <c r="F67" s="74">
        <f>F68+F69+F70</f>
        <v>17931200</v>
      </c>
    </row>
    <row r="68" spans="1:6" ht="112.5">
      <c r="A68" s="41"/>
      <c r="B68" s="37" t="s">
        <v>105</v>
      </c>
      <c r="C68" s="79">
        <v>5230000590</v>
      </c>
      <c r="D68" s="80" t="s">
        <v>106</v>
      </c>
      <c r="E68" s="74">
        <f>'приложение 11'!I79</f>
        <v>17328300</v>
      </c>
      <c r="F68" s="74">
        <f>'приложение 11'!O79</f>
        <v>17068600</v>
      </c>
    </row>
    <row r="69" spans="1:6" ht="56.25">
      <c r="A69" s="41"/>
      <c r="B69" s="37" t="s">
        <v>108</v>
      </c>
      <c r="C69" s="79">
        <v>5230000590</v>
      </c>
      <c r="D69" s="80" t="s">
        <v>109</v>
      </c>
      <c r="E69" s="74">
        <f>'приложение 11'!I80</f>
        <v>667400</v>
      </c>
      <c r="F69" s="74">
        <f>'приложение 11'!O80</f>
        <v>657200</v>
      </c>
    </row>
    <row r="70" spans="1:6">
      <c r="A70" s="41"/>
      <c r="B70" s="37" t="s">
        <v>111</v>
      </c>
      <c r="C70" s="79">
        <v>5230000590</v>
      </c>
      <c r="D70" s="80" t="s">
        <v>112</v>
      </c>
      <c r="E70" s="74">
        <f>'приложение 11'!I81</f>
        <v>208500</v>
      </c>
      <c r="F70" s="74">
        <f>'приложение 11'!O81</f>
        <v>205400</v>
      </c>
    </row>
    <row r="71" spans="1:6">
      <c r="A71" s="41"/>
      <c r="B71" s="75" t="s">
        <v>138</v>
      </c>
      <c r="C71" s="55">
        <v>5240000000</v>
      </c>
      <c r="D71" s="73"/>
      <c r="E71" s="74">
        <f>E72</f>
        <v>35762500</v>
      </c>
      <c r="F71" s="74">
        <f>F72</f>
        <v>35406500</v>
      </c>
    </row>
    <row r="72" spans="1:6" ht="37.5">
      <c r="A72" s="41"/>
      <c r="B72" s="75" t="s">
        <v>135</v>
      </c>
      <c r="C72" s="55">
        <v>5240000590</v>
      </c>
      <c r="D72" s="73"/>
      <c r="E72" s="74">
        <f>E73+E74+E76+E75</f>
        <v>35762500</v>
      </c>
      <c r="F72" s="74">
        <f>F73+F74+F76+F75</f>
        <v>35406500</v>
      </c>
    </row>
    <row r="73" spans="1:6" ht="112.5">
      <c r="A73" s="41"/>
      <c r="B73" s="41" t="s">
        <v>105</v>
      </c>
      <c r="C73" s="55">
        <v>5240000590</v>
      </c>
      <c r="D73" s="73" t="s">
        <v>106</v>
      </c>
      <c r="E73" s="74">
        <f>'приложение 11'!I104</f>
        <v>21946500</v>
      </c>
      <c r="F73" s="74">
        <f>'приложение 11'!O104</f>
        <v>21617600</v>
      </c>
    </row>
    <row r="74" spans="1:6" ht="56.25">
      <c r="A74" s="41"/>
      <c r="B74" s="41" t="s">
        <v>108</v>
      </c>
      <c r="C74" s="55">
        <v>5240000590</v>
      </c>
      <c r="D74" s="73" t="s">
        <v>109</v>
      </c>
      <c r="E74" s="74">
        <f>'приложение 11'!I105</f>
        <v>1802100</v>
      </c>
      <c r="F74" s="74">
        <f>'приложение 11'!O105</f>
        <v>1775200</v>
      </c>
    </row>
    <row r="75" spans="1:6">
      <c r="A75" s="41"/>
      <c r="B75" s="41" t="s">
        <v>131</v>
      </c>
      <c r="C75" s="55">
        <v>5240000590</v>
      </c>
      <c r="D75" s="73" t="s">
        <v>132</v>
      </c>
      <c r="E75" s="74">
        <f>'приложение 11'!I106</f>
        <v>12000000</v>
      </c>
      <c r="F75" s="74">
        <f>'приложение 11'!O106</f>
        <v>12000000</v>
      </c>
    </row>
    <row r="76" spans="1:6">
      <c r="A76" s="41"/>
      <c r="B76" s="41" t="s">
        <v>111</v>
      </c>
      <c r="C76" s="55">
        <v>5240000590</v>
      </c>
      <c r="D76" s="73" t="s">
        <v>112</v>
      </c>
      <c r="E76" s="74">
        <f>'приложение 11'!I107</f>
        <v>13900</v>
      </c>
      <c r="F76" s="74">
        <f>'приложение 11'!O107</f>
        <v>13700</v>
      </c>
    </row>
    <row r="77" spans="1:6">
      <c r="A77" s="41"/>
      <c r="B77" s="41" t="s">
        <v>139</v>
      </c>
      <c r="C77" s="55">
        <v>5250000000</v>
      </c>
      <c r="D77" s="77"/>
      <c r="E77" s="74">
        <f>E78</f>
        <v>28245900</v>
      </c>
      <c r="F77" s="74">
        <f>F78</f>
        <v>27842700</v>
      </c>
    </row>
    <row r="78" spans="1:6" ht="37.5">
      <c r="A78" s="41"/>
      <c r="B78" s="41" t="s">
        <v>135</v>
      </c>
      <c r="C78" s="55">
        <v>5250000590</v>
      </c>
      <c r="D78" s="77"/>
      <c r="E78" s="74">
        <f>E79+E80+E81</f>
        <v>28245900</v>
      </c>
      <c r="F78" s="74">
        <f>F79+F80+F81</f>
        <v>27842700</v>
      </c>
    </row>
    <row r="79" spans="1:6" ht="112.5">
      <c r="A79" s="41"/>
      <c r="B79" s="41" t="s">
        <v>105</v>
      </c>
      <c r="C79" s="55">
        <v>5250000590</v>
      </c>
      <c r="D79" s="77">
        <v>100</v>
      </c>
      <c r="E79" s="74">
        <f>'приложение 11'!I398+'приложение 11'!I493</f>
        <v>24966500</v>
      </c>
      <c r="F79" s="74">
        <f>'приложение 11'!O398+'приложение 11'!O493</f>
        <v>24592300</v>
      </c>
    </row>
    <row r="80" spans="1:6" ht="56.25">
      <c r="A80" s="41"/>
      <c r="B80" s="41" t="s">
        <v>108</v>
      </c>
      <c r="C80" s="55">
        <v>5250000590</v>
      </c>
      <c r="D80" s="77">
        <v>200</v>
      </c>
      <c r="E80" s="74">
        <f>'приложение 11'!I399+'приложение 11'!I494</f>
        <v>3263400</v>
      </c>
      <c r="F80" s="74">
        <f>'приложение 11'!O399+'приложение 11'!O494</f>
        <v>3234700</v>
      </c>
    </row>
    <row r="81" spans="1:6">
      <c r="A81" s="41"/>
      <c r="B81" s="41" t="s">
        <v>111</v>
      </c>
      <c r="C81" s="55">
        <v>5250000590</v>
      </c>
      <c r="D81" s="77">
        <v>800</v>
      </c>
      <c r="E81" s="74">
        <f>'приложение 11'!I400+'приложение 11'!I495</f>
        <v>16000</v>
      </c>
      <c r="F81" s="74">
        <f>'приложение 11'!O400+'приложение 11'!O495</f>
        <v>15700</v>
      </c>
    </row>
    <row r="82" spans="1:6">
      <c r="A82" s="41"/>
      <c r="B82" s="41" t="s">
        <v>140</v>
      </c>
      <c r="C82" s="55">
        <v>5260000000</v>
      </c>
      <c r="D82" s="73"/>
      <c r="E82" s="74">
        <f>E83</f>
        <v>16355100</v>
      </c>
      <c r="F82" s="74">
        <f>F83</f>
        <v>16101500</v>
      </c>
    </row>
    <row r="83" spans="1:6" ht="37.5">
      <c r="A83" s="41"/>
      <c r="B83" s="41" t="s">
        <v>135</v>
      </c>
      <c r="C83" s="55">
        <v>5260000590</v>
      </c>
      <c r="D83" s="73"/>
      <c r="E83" s="74">
        <f>E84+E85+E86</f>
        <v>16355100</v>
      </c>
      <c r="F83" s="74">
        <f>F84+F85+F86</f>
        <v>16101500</v>
      </c>
    </row>
    <row r="84" spans="1:6" ht="112.5">
      <c r="A84" s="41"/>
      <c r="B84" s="41" t="s">
        <v>105</v>
      </c>
      <c r="C84" s="55">
        <v>5260000590</v>
      </c>
      <c r="D84" s="73" t="s">
        <v>106</v>
      </c>
      <c r="E84" s="74">
        <f>'приложение 11'!I84</f>
        <v>14357200</v>
      </c>
      <c r="F84" s="74">
        <f>'приложение 11'!O84</f>
        <v>14142100</v>
      </c>
    </row>
    <row r="85" spans="1:6" ht="56.25">
      <c r="A85" s="41"/>
      <c r="B85" s="41" t="s">
        <v>108</v>
      </c>
      <c r="C85" s="55">
        <v>5260000590</v>
      </c>
      <c r="D85" s="73" t="s">
        <v>109</v>
      </c>
      <c r="E85" s="74">
        <f>'приложение 11'!I85</f>
        <v>1613600</v>
      </c>
      <c r="F85" s="74">
        <f>'приложение 11'!O85</f>
        <v>1580800</v>
      </c>
    </row>
    <row r="86" spans="1:6">
      <c r="A86" s="41"/>
      <c r="B86" s="41" t="s">
        <v>111</v>
      </c>
      <c r="C86" s="55">
        <v>5260000590</v>
      </c>
      <c r="D86" s="73" t="s">
        <v>112</v>
      </c>
      <c r="E86" s="74">
        <f>'приложение 11'!I86</f>
        <v>384300</v>
      </c>
      <c r="F86" s="74">
        <f>'приложение 11'!O86</f>
        <v>378600</v>
      </c>
    </row>
    <row r="87" spans="1:6">
      <c r="A87" s="41"/>
      <c r="B87" s="41" t="s">
        <v>141</v>
      </c>
      <c r="C87" s="55">
        <v>5270000000</v>
      </c>
      <c r="D87" s="77"/>
      <c r="E87" s="74">
        <f>E88</f>
        <v>13853300</v>
      </c>
      <c r="F87" s="74">
        <f>F88</f>
        <v>13645900</v>
      </c>
    </row>
    <row r="88" spans="1:6" ht="37.5">
      <c r="A88" s="41"/>
      <c r="B88" s="41" t="s">
        <v>135</v>
      </c>
      <c r="C88" s="55">
        <v>5270000590</v>
      </c>
      <c r="D88" s="77"/>
      <c r="E88" s="74">
        <f>E89+E90+E91</f>
        <v>13853300</v>
      </c>
      <c r="F88" s="74">
        <f>F89+F90+F91</f>
        <v>13645900</v>
      </c>
    </row>
    <row r="89" spans="1:6" ht="112.5">
      <c r="A89" s="41"/>
      <c r="B89" s="41" t="s">
        <v>105</v>
      </c>
      <c r="C89" s="55">
        <v>5270000590</v>
      </c>
      <c r="D89" s="77">
        <v>100</v>
      </c>
      <c r="E89" s="74">
        <f>'приложение 11'!I554</f>
        <v>12485100</v>
      </c>
      <c r="F89" s="74">
        <f>'приложение 11'!O554</f>
        <v>12298000</v>
      </c>
    </row>
    <row r="90" spans="1:6" ht="56.25">
      <c r="A90" s="41"/>
      <c r="B90" s="41" t="s">
        <v>108</v>
      </c>
      <c r="C90" s="55">
        <v>5270000590</v>
      </c>
      <c r="D90" s="77">
        <v>200</v>
      </c>
      <c r="E90" s="74">
        <f>'приложение 11'!I555</f>
        <v>1364900</v>
      </c>
      <c r="F90" s="74">
        <f>'приложение 11'!O555</f>
        <v>1344600</v>
      </c>
    </row>
    <row r="91" spans="1:6">
      <c r="A91" s="41"/>
      <c r="B91" s="41" t="s">
        <v>111</v>
      </c>
      <c r="C91" s="55">
        <v>5270000590</v>
      </c>
      <c r="D91" s="77">
        <v>800</v>
      </c>
      <c r="E91" s="74">
        <f>'приложение 11'!I556</f>
        <v>3300</v>
      </c>
      <c r="F91" s="74">
        <f>'приложение 11'!O556</f>
        <v>3300</v>
      </c>
    </row>
    <row r="92" spans="1:6" ht="56.25">
      <c r="A92" s="41"/>
      <c r="B92" s="41" t="s">
        <v>142</v>
      </c>
      <c r="C92" s="55">
        <v>5280000000</v>
      </c>
      <c r="D92" s="73"/>
      <c r="E92" s="74">
        <f>E93</f>
        <v>3876200</v>
      </c>
      <c r="F92" s="74">
        <f>F93</f>
        <v>3818200</v>
      </c>
    </row>
    <row r="93" spans="1:6" ht="37.5">
      <c r="A93" s="41"/>
      <c r="B93" s="41" t="s">
        <v>143</v>
      </c>
      <c r="C93" s="55">
        <v>5280000590</v>
      </c>
      <c r="D93" s="73"/>
      <c r="E93" s="74">
        <f>E94+E95+E96</f>
        <v>3876200</v>
      </c>
      <c r="F93" s="74">
        <f>F94+F95+F96</f>
        <v>3818200</v>
      </c>
    </row>
    <row r="94" spans="1:6" ht="112.5">
      <c r="A94" s="41"/>
      <c r="B94" s="41" t="s">
        <v>105</v>
      </c>
      <c r="C94" s="55">
        <v>5280000590</v>
      </c>
      <c r="D94" s="73" t="s">
        <v>106</v>
      </c>
      <c r="E94" s="74">
        <f>'приложение 11'!I559</f>
        <v>3688000</v>
      </c>
      <c r="F94" s="74">
        <f>'приложение 11'!O559</f>
        <v>3632800</v>
      </c>
    </row>
    <row r="95" spans="1:6" ht="56.25">
      <c r="A95" s="41"/>
      <c r="B95" s="41" t="s">
        <v>108</v>
      </c>
      <c r="C95" s="55">
        <v>5280000590</v>
      </c>
      <c r="D95" s="73" t="s">
        <v>109</v>
      </c>
      <c r="E95" s="74">
        <f>'приложение 11'!I560</f>
        <v>187500</v>
      </c>
      <c r="F95" s="74">
        <f>'приложение 11'!O560</f>
        <v>184700</v>
      </c>
    </row>
    <row r="96" spans="1:6">
      <c r="A96" s="41"/>
      <c r="B96" s="41" t="s">
        <v>111</v>
      </c>
      <c r="C96" s="55">
        <v>5280000590</v>
      </c>
      <c r="D96" s="73" t="s">
        <v>112</v>
      </c>
      <c r="E96" s="74">
        <f>'приложение 11'!I561</f>
        <v>700</v>
      </c>
      <c r="F96" s="74">
        <f>'приложение 11'!O561</f>
        <v>700</v>
      </c>
    </row>
    <row r="97" spans="1:6" s="70" customFormat="1" ht="56.25">
      <c r="A97" s="66" t="s">
        <v>52</v>
      </c>
      <c r="B97" s="66" t="s">
        <v>144</v>
      </c>
      <c r="C97" s="65">
        <v>5300000000</v>
      </c>
      <c r="D97" s="81"/>
      <c r="E97" s="72">
        <f>E98</f>
        <v>828300</v>
      </c>
      <c r="F97" s="72">
        <f>F98</f>
        <v>815800</v>
      </c>
    </row>
    <row r="98" spans="1:6">
      <c r="A98" s="41"/>
      <c r="B98" s="75" t="s">
        <v>145</v>
      </c>
      <c r="C98" s="55">
        <v>5310000000</v>
      </c>
      <c r="D98" s="73"/>
      <c r="E98" s="74">
        <f>E99</f>
        <v>828300</v>
      </c>
      <c r="F98" s="74">
        <f>F99</f>
        <v>815800</v>
      </c>
    </row>
    <row r="99" spans="1:6" ht="37.5">
      <c r="A99" s="41"/>
      <c r="B99" s="37" t="s">
        <v>146</v>
      </c>
      <c r="C99" s="79">
        <v>5310010350</v>
      </c>
      <c r="D99" s="80"/>
      <c r="E99" s="74">
        <f>E100+E101+E102</f>
        <v>828300</v>
      </c>
      <c r="F99" s="74">
        <f>F100+F101+F102</f>
        <v>815800</v>
      </c>
    </row>
    <row r="100" spans="1:6" ht="112.5">
      <c r="A100" s="41"/>
      <c r="B100" s="37" t="s">
        <v>105</v>
      </c>
      <c r="C100" s="79">
        <v>5310010350</v>
      </c>
      <c r="D100" s="80" t="s">
        <v>106</v>
      </c>
      <c r="E100" s="74">
        <f>'приложение 11'!I565</f>
        <v>100000</v>
      </c>
      <c r="F100" s="74">
        <f>'приложение 11'!O565</f>
        <v>100000</v>
      </c>
    </row>
    <row r="101" spans="1:6" ht="56.25">
      <c r="A101" s="41"/>
      <c r="B101" s="37" t="s">
        <v>108</v>
      </c>
      <c r="C101" s="79">
        <v>5310010350</v>
      </c>
      <c r="D101" s="80" t="s">
        <v>109</v>
      </c>
      <c r="E101" s="74">
        <f>'приложение 11'!I566</f>
        <v>278300</v>
      </c>
      <c r="F101" s="74">
        <f>'приложение 11'!O566</f>
        <v>265800</v>
      </c>
    </row>
    <row r="102" spans="1:6" ht="37.5">
      <c r="A102" s="41"/>
      <c r="B102" s="37" t="s">
        <v>147</v>
      </c>
      <c r="C102" s="79">
        <v>5310010350</v>
      </c>
      <c r="D102" s="80" t="s">
        <v>148</v>
      </c>
      <c r="E102" s="74">
        <f>'приложение 11'!I567</f>
        <v>450000</v>
      </c>
      <c r="F102" s="74">
        <f>'приложение 11'!O567</f>
        <v>450000</v>
      </c>
    </row>
    <row r="103" spans="1:6" s="70" customFormat="1" ht="37.5">
      <c r="A103" s="66" t="s">
        <v>55</v>
      </c>
      <c r="B103" s="66" t="s">
        <v>149</v>
      </c>
      <c r="C103" s="65">
        <v>5400000000</v>
      </c>
      <c r="D103" s="83"/>
      <c r="E103" s="72">
        <f>E104</f>
        <v>99261900</v>
      </c>
      <c r="F103" s="72">
        <f>F104</f>
        <v>101543400</v>
      </c>
    </row>
    <row r="104" spans="1:6">
      <c r="A104" s="41"/>
      <c r="B104" s="41" t="s">
        <v>150</v>
      </c>
      <c r="C104" s="55">
        <v>5410000000</v>
      </c>
      <c r="D104" s="73"/>
      <c r="E104" s="74">
        <f>E109+E105+E107+E111+E113</f>
        <v>99261900</v>
      </c>
      <c r="F104" s="74">
        <f>F109+F105+F107+F111+F113</f>
        <v>101543400</v>
      </c>
    </row>
    <row r="105" spans="1:6" ht="150">
      <c r="A105" s="41"/>
      <c r="B105" s="37" t="s">
        <v>151</v>
      </c>
      <c r="C105" s="79">
        <v>5410069100</v>
      </c>
      <c r="D105" s="84"/>
      <c r="E105" s="74">
        <f>E106</f>
        <v>56811400</v>
      </c>
      <c r="F105" s="74">
        <f>F106</f>
        <v>59084400</v>
      </c>
    </row>
    <row r="106" spans="1:6" ht="37.5">
      <c r="A106" s="41"/>
      <c r="B106" s="37" t="s">
        <v>147</v>
      </c>
      <c r="C106" s="79">
        <v>5410069100</v>
      </c>
      <c r="D106" s="84">
        <v>300</v>
      </c>
      <c r="E106" s="74">
        <f>'приложение 11'!I603</f>
        <v>56811400</v>
      </c>
      <c r="F106" s="74">
        <f>'приложение 11'!O603</f>
        <v>59084400</v>
      </c>
    </row>
    <row r="107" spans="1:6" ht="93.75">
      <c r="A107" s="41"/>
      <c r="B107" s="37" t="s">
        <v>152</v>
      </c>
      <c r="C107" s="79">
        <v>5410069110</v>
      </c>
      <c r="D107" s="84"/>
      <c r="E107" s="74">
        <f>E108</f>
        <v>213200</v>
      </c>
      <c r="F107" s="74">
        <f>F108</f>
        <v>221700</v>
      </c>
    </row>
    <row r="108" spans="1:6" ht="37.5">
      <c r="A108" s="41"/>
      <c r="B108" s="37" t="s">
        <v>147</v>
      </c>
      <c r="C108" s="79">
        <v>5410069110</v>
      </c>
      <c r="D108" s="84">
        <v>300</v>
      </c>
      <c r="E108" s="74">
        <f>'приложение 11'!I605</f>
        <v>213200</v>
      </c>
      <c r="F108" s="74">
        <f>'приложение 11'!O605</f>
        <v>221700</v>
      </c>
    </row>
    <row r="109" spans="1:6" ht="168.75">
      <c r="A109" s="41"/>
      <c r="B109" s="37" t="s">
        <v>153</v>
      </c>
      <c r="C109" s="79">
        <v>5410069120</v>
      </c>
      <c r="D109" s="80"/>
      <c r="E109" s="74">
        <f>E110</f>
        <v>275300</v>
      </c>
      <c r="F109" s="74">
        <f>F110</f>
        <v>275300</v>
      </c>
    </row>
    <row r="110" spans="1:6" ht="56.25">
      <c r="A110" s="41"/>
      <c r="B110" s="37" t="s">
        <v>108</v>
      </c>
      <c r="C110" s="79">
        <v>5410069120</v>
      </c>
      <c r="D110" s="80" t="s">
        <v>109</v>
      </c>
      <c r="E110" s="74">
        <f>'приложение 11'!I592+'приложение 11'!I597</f>
        <v>275300</v>
      </c>
      <c r="F110" s="74">
        <f>'приложение 11'!O592+'приложение 11'!O597</f>
        <v>275300</v>
      </c>
    </row>
    <row r="111" spans="1:6" ht="93.75">
      <c r="A111" s="41"/>
      <c r="B111" s="37" t="s">
        <v>154</v>
      </c>
      <c r="C111" s="79">
        <v>5410069130</v>
      </c>
      <c r="D111" s="84"/>
      <c r="E111" s="74">
        <f>E112</f>
        <v>41749900</v>
      </c>
      <c r="F111" s="74">
        <f>F112</f>
        <v>41749900</v>
      </c>
    </row>
    <row r="112" spans="1:6" ht="37.5">
      <c r="A112" s="41"/>
      <c r="B112" s="37" t="s">
        <v>147</v>
      </c>
      <c r="C112" s="79">
        <v>5410069130</v>
      </c>
      <c r="D112" s="84">
        <v>300</v>
      </c>
      <c r="E112" s="74">
        <f>'приложение 11'!I607</f>
        <v>41749900</v>
      </c>
      <c r="F112" s="74">
        <f>'приложение 11'!O607</f>
        <v>41749900</v>
      </c>
    </row>
    <row r="113" spans="1:6" ht="112.5">
      <c r="A113" s="41"/>
      <c r="B113" s="37" t="s">
        <v>155</v>
      </c>
      <c r="C113" s="79">
        <v>5410069140</v>
      </c>
      <c r="D113" s="84"/>
      <c r="E113" s="74">
        <f>E114</f>
        <v>212100</v>
      </c>
      <c r="F113" s="74">
        <f>F114</f>
        <v>212100</v>
      </c>
    </row>
    <row r="114" spans="1:6" ht="37.5">
      <c r="A114" s="41"/>
      <c r="B114" s="37" t="s">
        <v>147</v>
      </c>
      <c r="C114" s="79">
        <v>5410069140</v>
      </c>
      <c r="D114" s="84">
        <v>300</v>
      </c>
      <c r="E114" s="74">
        <f>'приложение 11'!I609</f>
        <v>212100</v>
      </c>
      <c r="F114" s="74">
        <f>'приложение 11'!O609</f>
        <v>212100</v>
      </c>
    </row>
    <row r="115" spans="1:6" s="70" customFormat="1" ht="75">
      <c r="A115" s="66" t="s">
        <v>63</v>
      </c>
      <c r="B115" s="66" t="s">
        <v>156</v>
      </c>
      <c r="C115" s="65">
        <v>5500000000</v>
      </c>
      <c r="D115" s="81"/>
      <c r="E115" s="72">
        <f>E116+E119</f>
        <v>18644400</v>
      </c>
      <c r="F115" s="72">
        <f>F116+F119</f>
        <v>18644400</v>
      </c>
    </row>
    <row r="116" spans="1:6">
      <c r="A116" s="41"/>
      <c r="B116" s="37" t="s">
        <v>157</v>
      </c>
      <c r="C116" s="79">
        <v>5510000000</v>
      </c>
      <c r="D116" s="80"/>
      <c r="E116" s="74">
        <f>E117</f>
        <v>17683800</v>
      </c>
      <c r="F116" s="74">
        <f>F117</f>
        <v>17683800</v>
      </c>
    </row>
    <row r="117" spans="1:6" ht="168.75">
      <c r="A117" s="41"/>
      <c r="B117" s="37" t="s">
        <v>158</v>
      </c>
      <c r="C117" s="79">
        <v>5510060912</v>
      </c>
      <c r="D117" s="80"/>
      <c r="E117" s="74">
        <f>E118</f>
        <v>17683800</v>
      </c>
      <c r="F117" s="74">
        <f>F118</f>
        <v>17683800</v>
      </c>
    </row>
    <row r="118" spans="1:6">
      <c r="A118" s="41"/>
      <c r="B118" s="37" t="s">
        <v>111</v>
      </c>
      <c r="C118" s="79">
        <v>5510060912</v>
      </c>
      <c r="D118" s="80" t="s">
        <v>112</v>
      </c>
      <c r="E118" s="74">
        <f>'приложение 11'!I279</f>
        <v>17683800</v>
      </c>
      <c r="F118" s="74">
        <f>'приложение 11'!O279</f>
        <v>17683800</v>
      </c>
    </row>
    <row r="119" spans="1:6" ht="37.5">
      <c r="A119" s="41"/>
      <c r="B119" s="37" t="s">
        <v>159</v>
      </c>
      <c r="C119" s="79">
        <v>5520000000</v>
      </c>
      <c r="D119" s="80"/>
      <c r="E119" s="74">
        <f>E120</f>
        <v>960600</v>
      </c>
      <c r="F119" s="74">
        <f>F120</f>
        <v>960600</v>
      </c>
    </row>
    <row r="120" spans="1:6" ht="187.5">
      <c r="A120" s="41"/>
      <c r="B120" s="37" t="s">
        <v>160</v>
      </c>
      <c r="C120" s="79">
        <v>5520061650</v>
      </c>
      <c r="D120" s="80"/>
      <c r="E120" s="74">
        <f>E121</f>
        <v>960600</v>
      </c>
      <c r="F120" s="74">
        <f>F121</f>
        <v>960600</v>
      </c>
    </row>
    <row r="121" spans="1:6" ht="56.25">
      <c r="A121" s="41"/>
      <c r="B121" s="37" t="s">
        <v>108</v>
      </c>
      <c r="C121" s="79">
        <v>5520061650</v>
      </c>
      <c r="D121" s="80" t="s">
        <v>109</v>
      </c>
      <c r="E121" s="74">
        <f>'приложение 11'!I282</f>
        <v>960600</v>
      </c>
      <c r="F121" s="74">
        <f>'приложение 11'!O282</f>
        <v>960600</v>
      </c>
    </row>
    <row r="122" spans="1:6" s="70" customFormat="1" ht="37.5">
      <c r="A122" s="66" t="s">
        <v>69</v>
      </c>
      <c r="B122" s="28" t="s">
        <v>161</v>
      </c>
      <c r="C122" s="85">
        <v>5600000000</v>
      </c>
      <c r="D122" s="86"/>
      <c r="E122" s="72">
        <f t="shared" ref="E122:F124" si="1">E123</f>
        <v>520000</v>
      </c>
      <c r="F122" s="72">
        <f t="shared" si="1"/>
        <v>525000</v>
      </c>
    </row>
    <row r="123" spans="1:6" ht="56.25">
      <c r="A123" s="41"/>
      <c r="B123" s="37" t="s">
        <v>162</v>
      </c>
      <c r="C123" s="79">
        <v>5610000000</v>
      </c>
      <c r="D123" s="80"/>
      <c r="E123" s="74">
        <f t="shared" si="1"/>
        <v>520000</v>
      </c>
      <c r="F123" s="74">
        <f t="shared" si="1"/>
        <v>525000</v>
      </c>
    </row>
    <row r="124" spans="1:6" ht="37.5">
      <c r="A124" s="41"/>
      <c r="B124" s="37" t="s">
        <v>163</v>
      </c>
      <c r="C124" s="79">
        <v>5610010550</v>
      </c>
      <c r="D124" s="80"/>
      <c r="E124" s="74">
        <f t="shared" si="1"/>
        <v>520000</v>
      </c>
      <c r="F124" s="74">
        <f t="shared" si="1"/>
        <v>525000</v>
      </c>
    </row>
    <row r="125" spans="1:6" ht="56.25">
      <c r="A125" s="41"/>
      <c r="B125" s="37" t="s">
        <v>108</v>
      </c>
      <c r="C125" s="79">
        <v>5610010550</v>
      </c>
      <c r="D125" s="80" t="s">
        <v>109</v>
      </c>
      <c r="E125" s="74">
        <f>'приложение 11'!I154</f>
        <v>520000</v>
      </c>
      <c r="F125" s="74">
        <f>'приложение 11'!O154</f>
        <v>525000</v>
      </c>
    </row>
    <row r="126" spans="1:6" s="70" customFormat="1" ht="56.25">
      <c r="A126" s="66" t="s">
        <v>72</v>
      </c>
      <c r="B126" s="28" t="s">
        <v>164</v>
      </c>
      <c r="C126" s="85">
        <v>5700000000</v>
      </c>
      <c r="D126" s="86"/>
      <c r="E126" s="72">
        <f t="shared" ref="E126:F128" si="2">E127</f>
        <v>350000</v>
      </c>
      <c r="F126" s="72">
        <f t="shared" si="2"/>
        <v>360000</v>
      </c>
    </row>
    <row r="127" spans="1:6" ht="37.5">
      <c r="A127" s="41"/>
      <c r="B127" s="37" t="s">
        <v>165</v>
      </c>
      <c r="C127" s="79">
        <v>5710000000</v>
      </c>
      <c r="D127" s="80"/>
      <c r="E127" s="74">
        <f t="shared" si="2"/>
        <v>350000</v>
      </c>
      <c r="F127" s="74">
        <f t="shared" si="2"/>
        <v>360000</v>
      </c>
    </row>
    <row r="128" spans="1:6" ht="56.25">
      <c r="A128" s="41"/>
      <c r="B128" s="37" t="s">
        <v>166</v>
      </c>
      <c r="C128" s="79">
        <v>5710010400</v>
      </c>
      <c r="D128" s="80"/>
      <c r="E128" s="74">
        <f t="shared" si="2"/>
        <v>350000</v>
      </c>
      <c r="F128" s="74">
        <f t="shared" si="2"/>
        <v>360000</v>
      </c>
    </row>
    <row r="129" spans="1:6" ht="56.25">
      <c r="A129" s="41"/>
      <c r="B129" s="37" t="s">
        <v>108</v>
      </c>
      <c r="C129" s="79">
        <v>5710010400</v>
      </c>
      <c r="D129" s="80" t="s">
        <v>109</v>
      </c>
      <c r="E129" s="74">
        <f>'приложение 11'!I158</f>
        <v>350000</v>
      </c>
      <c r="F129" s="74">
        <f>'приложение 11'!O158</f>
        <v>360000</v>
      </c>
    </row>
    <row r="130" spans="1:6" s="70" customFormat="1" ht="37.5">
      <c r="A130" s="66" t="s">
        <v>77</v>
      </c>
      <c r="B130" s="66" t="s">
        <v>167</v>
      </c>
      <c r="C130" s="65">
        <v>5800000000</v>
      </c>
      <c r="D130" s="83"/>
      <c r="E130" s="72">
        <f>E131+E174+E193</f>
        <v>3475698100</v>
      </c>
      <c r="F130" s="72">
        <f>F131+F174+F193</f>
        <v>3624199200</v>
      </c>
    </row>
    <row r="131" spans="1:6" ht="37.5">
      <c r="A131" s="41"/>
      <c r="B131" s="41" t="s">
        <v>168</v>
      </c>
      <c r="C131" s="55">
        <v>5810000000</v>
      </c>
      <c r="D131" s="77"/>
      <c r="E131" s="74">
        <f>E136+E138+E140+E142+E132+E134+E146+E144+E167</f>
        <v>3103664500</v>
      </c>
      <c r="F131" s="74">
        <f>F136+F138+F140+F142+F132+F134+F146+F144+F167</f>
        <v>3248226400</v>
      </c>
    </row>
    <row r="132" spans="1:6" ht="37.5">
      <c r="A132" s="41"/>
      <c r="B132" s="41" t="s">
        <v>135</v>
      </c>
      <c r="C132" s="55">
        <v>5810000590</v>
      </c>
      <c r="D132" s="77"/>
      <c r="E132" s="74">
        <f>E133</f>
        <v>485792900</v>
      </c>
      <c r="F132" s="74">
        <f>F133</f>
        <v>499820900</v>
      </c>
    </row>
    <row r="133" spans="1:6" ht="56.25">
      <c r="A133" s="41"/>
      <c r="B133" s="41" t="s">
        <v>169</v>
      </c>
      <c r="C133" s="55">
        <v>5810000590</v>
      </c>
      <c r="D133" s="77">
        <v>600</v>
      </c>
      <c r="E133" s="74">
        <f>'приложение 11'!I311+'приложение 11'!I330</f>
        <v>485792900</v>
      </c>
      <c r="F133" s="74">
        <f>'приложение 11'!O311+'приложение 11'!O330</f>
        <v>499820900</v>
      </c>
    </row>
    <row r="134" spans="1:6" hidden="1">
      <c r="A134" s="41"/>
      <c r="B134" s="41" t="s">
        <v>170</v>
      </c>
      <c r="C134" s="55">
        <v>5810009020</v>
      </c>
      <c r="D134" s="77"/>
      <c r="E134" s="74">
        <f>E135</f>
        <v>0</v>
      </c>
      <c r="F134" s="74">
        <f>F135</f>
        <v>0</v>
      </c>
    </row>
    <row r="135" spans="1:6" ht="56.25" hidden="1">
      <c r="A135" s="41"/>
      <c r="B135" s="41" t="s">
        <v>171</v>
      </c>
      <c r="C135" s="55">
        <v>5810009020</v>
      </c>
      <c r="D135" s="77">
        <v>600</v>
      </c>
      <c r="E135" s="74">
        <f>'приложение 11'!I313+'приложение 11'!I332</f>
        <v>0</v>
      </c>
      <c r="F135" s="74">
        <f>'приложение 11'!O313+'приложение 11'!O332</f>
        <v>0</v>
      </c>
    </row>
    <row r="136" spans="1:6" ht="187.5">
      <c r="A136" s="41"/>
      <c r="B136" s="41" t="s">
        <v>172</v>
      </c>
      <c r="C136" s="55">
        <v>5810060820</v>
      </c>
      <c r="D136" s="77"/>
      <c r="E136" s="74">
        <f>E137</f>
        <v>2676400</v>
      </c>
      <c r="F136" s="74">
        <f>F137</f>
        <v>2782300</v>
      </c>
    </row>
    <row r="137" spans="1:6" ht="56.25">
      <c r="A137" s="41"/>
      <c r="B137" s="41" t="s">
        <v>171</v>
      </c>
      <c r="C137" s="55">
        <v>5810060820</v>
      </c>
      <c r="D137" s="77">
        <v>600</v>
      </c>
      <c r="E137" s="74">
        <f>'приложение 11'!I315+'приложение 11'!I334</f>
        <v>2676400</v>
      </c>
      <c r="F137" s="74">
        <f>'приложение 11'!O315+'приложение 11'!O334</f>
        <v>2782300</v>
      </c>
    </row>
    <row r="138" spans="1:6" ht="112.5">
      <c r="A138" s="41"/>
      <c r="B138" s="41" t="s">
        <v>173</v>
      </c>
      <c r="C138" s="55">
        <v>5810060860</v>
      </c>
      <c r="D138" s="77"/>
      <c r="E138" s="74">
        <f>E139</f>
        <v>2209341400</v>
      </c>
      <c r="F138" s="74">
        <f>F139</f>
        <v>2342625900</v>
      </c>
    </row>
    <row r="139" spans="1:6" ht="56.25">
      <c r="A139" s="41"/>
      <c r="B139" s="41" t="s">
        <v>171</v>
      </c>
      <c r="C139" s="55">
        <v>5810060860</v>
      </c>
      <c r="D139" s="77">
        <v>600</v>
      </c>
      <c r="E139" s="74">
        <f>'приложение 11'!I317+'приложение 11'!I336</f>
        <v>2209341400</v>
      </c>
      <c r="F139" s="74">
        <f>'приложение 11'!O317+'приложение 11'!O336</f>
        <v>2342625900</v>
      </c>
    </row>
    <row r="140" spans="1:6" ht="243.75">
      <c r="A140" s="41"/>
      <c r="B140" s="41" t="s">
        <v>174</v>
      </c>
      <c r="C140" s="55">
        <v>5810062370</v>
      </c>
      <c r="D140" s="77"/>
      <c r="E140" s="74">
        <f>E141</f>
        <v>63745600</v>
      </c>
      <c r="F140" s="74">
        <f>F141</f>
        <v>64709700</v>
      </c>
    </row>
    <row r="141" spans="1:6" ht="56.25">
      <c r="A141" s="41"/>
      <c r="B141" s="41" t="s">
        <v>171</v>
      </c>
      <c r="C141" s="55">
        <v>5810062370</v>
      </c>
      <c r="D141" s="77">
        <v>600</v>
      </c>
      <c r="E141" s="74">
        <f>'приложение 11'!I338</f>
        <v>63745600</v>
      </c>
      <c r="F141" s="74">
        <f>'приложение 11'!O338</f>
        <v>64709700</v>
      </c>
    </row>
    <row r="142" spans="1:6" ht="262.5">
      <c r="A142" s="41"/>
      <c r="B142" s="41" t="s">
        <v>175</v>
      </c>
      <c r="C142" s="55">
        <v>5810062500</v>
      </c>
      <c r="D142" s="77"/>
      <c r="E142" s="74">
        <f>E143</f>
        <v>9284800</v>
      </c>
      <c r="F142" s="74">
        <f>F143</f>
        <v>9506700</v>
      </c>
    </row>
    <row r="143" spans="1:6" ht="56.25">
      <c r="A143" s="41"/>
      <c r="B143" s="41" t="s">
        <v>171</v>
      </c>
      <c r="C143" s="55">
        <v>5810062500</v>
      </c>
      <c r="D143" s="77">
        <v>600</v>
      </c>
      <c r="E143" s="74">
        <f>'приложение 11'!I340</f>
        <v>9284800</v>
      </c>
      <c r="F143" s="74">
        <f>'приложение 11'!O340</f>
        <v>9506700</v>
      </c>
    </row>
    <row r="144" spans="1:6" ht="168.75">
      <c r="A144" s="41"/>
      <c r="B144" s="41" t="s">
        <v>176</v>
      </c>
      <c r="C144" s="55">
        <v>5810063540</v>
      </c>
      <c r="D144" s="77"/>
      <c r="E144" s="74">
        <f>E145</f>
        <v>2961000</v>
      </c>
      <c r="F144" s="74">
        <f>F145</f>
        <v>2974100</v>
      </c>
    </row>
    <row r="145" spans="1:6" ht="56.25">
      <c r="A145" s="41"/>
      <c r="B145" s="41" t="s">
        <v>171</v>
      </c>
      <c r="C145" s="55">
        <v>5810063540</v>
      </c>
      <c r="D145" s="77">
        <v>600</v>
      </c>
      <c r="E145" s="74">
        <f>'приложение 11'!I342</f>
        <v>2961000</v>
      </c>
      <c r="F145" s="74">
        <f>'приложение 11'!O342</f>
        <v>2974100</v>
      </c>
    </row>
    <row r="146" spans="1:6" ht="37.5">
      <c r="A146" s="41"/>
      <c r="B146" s="41" t="s">
        <v>177</v>
      </c>
      <c r="C146" s="55">
        <v>5810100000</v>
      </c>
      <c r="D146" s="77"/>
      <c r="E146" s="74">
        <f>E147+E157+E161+E159+E149+E151+E153+E155+E163+E165</f>
        <v>221748100</v>
      </c>
      <c r="F146" s="74">
        <f>F157+F147+F161+F159+F149+F151+F153+F155+F163+F165</f>
        <v>217602700</v>
      </c>
    </row>
    <row r="147" spans="1:6" ht="37.5">
      <c r="A147" s="41"/>
      <c r="B147" s="41" t="s">
        <v>177</v>
      </c>
      <c r="C147" s="55">
        <v>5810100590</v>
      </c>
      <c r="D147" s="77"/>
      <c r="E147" s="74">
        <f>E148</f>
        <v>11413100</v>
      </c>
      <c r="F147" s="74">
        <f>F148</f>
        <v>11413100</v>
      </c>
    </row>
    <row r="148" spans="1:6" ht="56.25">
      <c r="A148" s="41"/>
      <c r="B148" s="41" t="s">
        <v>171</v>
      </c>
      <c r="C148" s="55">
        <v>5810100590</v>
      </c>
      <c r="D148" s="77">
        <v>600</v>
      </c>
      <c r="E148" s="74">
        <f>'приложение 11'!I345+'приложение 11'!I320</f>
        <v>11413100</v>
      </c>
      <c r="F148" s="74">
        <f>'приложение 11'!O345+'приложение 11'!O320</f>
        <v>11413100</v>
      </c>
    </row>
    <row r="149" spans="1:6" ht="112.5">
      <c r="A149" s="41"/>
      <c r="B149" s="37" t="s">
        <v>178</v>
      </c>
      <c r="C149" s="79">
        <v>5810100591</v>
      </c>
      <c r="D149" s="84"/>
      <c r="E149" s="74">
        <f>E150</f>
        <v>25967700</v>
      </c>
      <c r="F149" s="74">
        <f>F150</f>
        <v>25967700</v>
      </c>
    </row>
    <row r="150" spans="1:6" ht="56.25">
      <c r="A150" s="41"/>
      <c r="B150" s="37" t="s">
        <v>171</v>
      </c>
      <c r="C150" s="79">
        <v>5810100591</v>
      </c>
      <c r="D150" s="84">
        <v>600</v>
      </c>
      <c r="E150" s="74">
        <f>'приложение 11'!I322+'приложение 11'!I347</f>
        <v>25967700</v>
      </c>
      <c r="F150" s="74">
        <f>'приложение 11'!O322+'приложение 11'!O347</f>
        <v>25967700</v>
      </c>
    </row>
    <row r="151" spans="1:6" ht="75">
      <c r="A151" s="41"/>
      <c r="B151" s="37" t="s">
        <v>179</v>
      </c>
      <c r="C151" s="79">
        <v>5810100592</v>
      </c>
      <c r="D151" s="84"/>
      <c r="E151" s="74">
        <f>E152</f>
        <v>18866100</v>
      </c>
      <c r="F151" s="74">
        <f>F152</f>
        <v>18450200</v>
      </c>
    </row>
    <row r="152" spans="1:6" ht="56.25">
      <c r="A152" s="41"/>
      <c r="B152" s="37" t="s">
        <v>171</v>
      </c>
      <c r="C152" s="79">
        <v>5810100592</v>
      </c>
      <c r="D152" s="84">
        <v>600</v>
      </c>
      <c r="E152" s="74">
        <f>'приложение 11'!I349</f>
        <v>18866100</v>
      </c>
      <c r="F152" s="74">
        <f>'приложение 11'!O349</f>
        <v>18450200</v>
      </c>
    </row>
    <row r="153" spans="1:6" ht="75">
      <c r="A153" s="41"/>
      <c r="B153" s="37" t="s">
        <v>180</v>
      </c>
      <c r="C153" s="79">
        <v>5810100593</v>
      </c>
      <c r="D153" s="84"/>
      <c r="E153" s="74">
        <f>E154</f>
        <v>10300</v>
      </c>
      <c r="F153" s="74">
        <f>F154</f>
        <v>10300</v>
      </c>
    </row>
    <row r="154" spans="1:6" ht="56.25">
      <c r="A154" s="41"/>
      <c r="B154" s="37" t="s">
        <v>171</v>
      </c>
      <c r="C154" s="79">
        <v>5810100593</v>
      </c>
      <c r="D154" s="84">
        <v>600</v>
      </c>
      <c r="E154" s="74">
        <f>'приложение 11'!I351</f>
        <v>10300</v>
      </c>
      <c r="F154" s="74">
        <f>'приложение 11'!O351</f>
        <v>10300</v>
      </c>
    </row>
    <row r="155" spans="1:6" ht="150">
      <c r="A155" s="41"/>
      <c r="B155" s="37" t="s">
        <v>181</v>
      </c>
      <c r="C155" s="79">
        <v>5810100594</v>
      </c>
      <c r="D155" s="84"/>
      <c r="E155" s="74">
        <f>E156</f>
        <v>746600</v>
      </c>
      <c r="F155" s="74">
        <f>F156</f>
        <v>746600</v>
      </c>
    </row>
    <row r="156" spans="1:6" ht="56.25">
      <c r="A156" s="41"/>
      <c r="B156" s="37" t="s">
        <v>171</v>
      </c>
      <c r="C156" s="79">
        <v>5810100594</v>
      </c>
      <c r="D156" s="84">
        <v>600</v>
      </c>
      <c r="E156" s="74">
        <f>'приложение 11'!I353</f>
        <v>746600</v>
      </c>
      <c r="F156" s="74">
        <f>'приложение 11'!O353</f>
        <v>746600</v>
      </c>
    </row>
    <row r="157" spans="1:6" ht="93.75" hidden="1">
      <c r="A157" s="41"/>
      <c r="B157" s="41" t="s">
        <v>182</v>
      </c>
      <c r="C157" s="55" t="s">
        <v>183</v>
      </c>
      <c r="D157" s="77"/>
      <c r="E157" s="74">
        <f>E158</f>
        <v>0</v>
      </c>
      <c r="F157" s="74">
        <f>F158</f>
        <v>0</v>
      </c>
    </row>
    <row r="158" spans="1:6" ht="56.25" hidden="1">
      <c r="A158" s="41"/>
      <c r="B158" s="41" t="s">
        <v>171</v>
      </c>
      <c r="C158" s="55" t="s">
        <v>183</v>
      </c>
      <c r="D158" s="77">
        <v>600</v>
      </c>
      <c r="E158" s="74">
        <f>'приложение 11'!I355</f>
        <v>0</v>
      </c>
      <c r="F158" s="74">
        <f>'приложение 11'!O355</f>
        <v>0</v>
      </c>
    </row>
    <row r="159" spans="1:6" ht="168.75">
      <c r="A159" s="41"/>
      <c r="B159" s="37" t="s">
        <v>184</v>
      </c>
      <c r="C159" s="79" t="s">
        <v>185</v>
      </c>
      <c r="D159" s="84"/>
      <c r="E159" s="74">
        <f>E160</f>
        <v>129995300</v>
      </c>
      <c r="F159" s="74">
        <f>F160</f>
        <v>124483300</v>
      </c>
    </row>
    <row r="160" spans="1:6" ht="56.25">
      <c r="A160" s="41"/>
      <c r="B160" s="37" t="s">
        <v>171</v>
      </c>
      <c r="C160" s="79" t="s">
        <v>185</v>
      </c>
      <c r="D160" s="84">
        <v>600</v>
      </c>
      <c r="E160" s="74">
        <f>'приложение 11'!I357</f>
        <v>129995300</v>
      </c>
      <c r="F160" s="74">
        <f>'приложение 11'!O357</f>
        <v>124483300</v>
      </c>
    </row>
    <row r="161" spans="1:6" ht="75">
      <c r="A161" s="41"/>
      <c r="B161" s="41" t="s">
        <v>186</v>
      </c>
      <c r="C161" s="55" t="s">
        <v>187</v>
      </c>
      <c r="D161" s="77"/>
      <c r="E161" s="74">
        <f>E162</f>
        <v>14325200</v>
      </c>
      <c r="F161" s="74">
        <f>F162</f>
        <v>16107700</v>
      </c>
    </row>
    <row r="162" spans="1:6" ht="56.25">
      <c r="A162" s="41"/>
      <c r="B162" s="41" t="s">
        <v>171</v>
      </c>
      <c r="C162" s="55" t="s">
        <v>187</v>
      </c>
      <c r="D162" s="77">
        <v>600</v>
      </c>
      <c r="E162" s="74">
        <f>'приложение 11'!I359</f>
        <v>14325200</v>
      </c>
      <c r="F162" s="74">
        <f>'приложение 11'!O359</f>
        <v>16107700</v>
      </c>
    </row>
    <row r="163" spans="1:6" ht="168.75">
      <c r="A163" s="41"/>
      <c r="B163" s="37" t="s">
        <v>184</v>
      </c>
      <c r="C163" s="79" t="s">
        <v>188</v>
      </c>
      <c r="D163" s="84"/>
      <c r="E163" s="74">
        <f>E164</f>
        <v>15838700</v>
      </c>
      <c r="F163" s="74">
        <f>F164</f>
        <v>15838700</v>
      </c>
    </row>
    <row r="164" spans="1:6" ht="56.25">
      <c r="A164" s="41"/>
      <c r="B164" s="37" t="s">
        <v>171</v>
      </c>
      <c r="C164" s="79" t="s">
        <v>188</v>
      </c>
      <c r="D164" s="84">
        <v>600</v>
      </c>
      <c r="E164" s="74">
        <f>'приложение 11'!I361</f>
        <v>15838700</v>
      </c>
      <c r="F164" s="74">
        <f>'приложение 11'!O361</f>
        <v>15838700</v>
      </c>
    </row>
    <row r="165" spans="1:6" ht="75">
      <c r="A165" s="41"/>
      <c r="B165" s="37" t="s">
        <v>186</v>
      </c>
      <c r="C165" s="79" t="s">
        <v>189</v>
      </c>
      <c r="D165" s="84"/>
      <c r="E165" s="74">
        <f>E166</f>
        <v>4585100</v>
      </c>
      <c r="F165" s="74">
        <f>F166</f>
        <v>4585100</v>
      </c>
    </row>
    <row r="166" spans="1:6" ht="56.25">
      <c r="A166" s="41"/>
      <c r="B166" s="37" t="s">
        <v>171</v>
      </c>
      <c r="C166" s="79" t="s">
        <v>189</v>
      </c>
      <c r="D166" s="84">
        <v>600</v>
      </c>
      <c r="E166" s="74">
        <f>'приложение 11'!I363</f>
        <v>4585100</v>
      </c>
      <c r="F166" s="74">
        <f>'приложение 11'!O363</f>
        <v>4585100</v>
      </c>
    </row>
    <row r="167" spans="1:6">
      <c r="A167" s="41"/>
      <c r="B167" s="41" t="s">
        <v>190</v>
      </c>
      <c r="C167" s="79" t="s">
        <v>191</v>
      </c>
      <c r="D167" s="77"/>
      <c r="E167" s="74">
        <f>E170+E172+E168</f>
        <v>108114300</v>
      </c>
      <c r="F167" s="74">
        <f>F170+F172+F168</f>
        <v>108204100</v>
      </c>
    </row>
    <row r="168" spans="1:6" ht="225" hidden="1">
      <c r="A168" s="41"/>
      <c r="B168" s="34" t="s">
        <v>192</v>
      </c>
      <c r="C168" s="79" t="s">
        <v>193</v>
      </c>
      <c r="D168" s="77"/>
      <c r="E168" s="74">
        <f>E169</f>
        <v>0</v>
      </c>
      <c r="F168" s="74">
        <f>F169</f>
        <v>0</v>
      </c>
    </row>
    <row r="169" spans="1:6" ht="56.25" hidden="1">
      <c r="A169" s="41"/>
      <c r="B169" s="37" t="s">
        <v>171</v>
      </c>
      <c r="C169" s="79" t="s">
        <v>193</v>
      </c>
      <c r="D169" s="77">
        <v>600</v>
      </c>
      <c r="E169" s="74">
        <f>'приложение 11'!I405</f>
        <v>0</v>
      </c>
      <c r="F169" s="74">
        <f>'приложение 11'!O405</f>
        <v>0</v>
      </c>
    </row>
    <row r="170" spans="1:6" ht="93.75">
      <c r="A170" s="41"/>
      <c r="B170" s="37" t="s">
        <v>194</v>
      </c>
      <c r="C170" s="79" t="s">
        <v>195</v>
      </c>
      <c r="D170" s="84"/>
      <c r="E170" s="74">
        <f>E171</f>
        <v>8070700</v>
      </c>
      <c r="F170" s="74">
        <f>F171</f>
        <v>8160500</v>
      </c>
    </row>
    <row r="171" spans="1:6" ht="56.25">
      <c r="A171" s="41"/>
      <c r="B171" s="37" t="s">
        <v>171</v>
      </c>
      <c r="C171" s="79" t="s">
        <v>195</v>
      </c>
      <c r="D171" s="84">
        <v>600</v>
      </c>
      <c r="E171" s="74">
        <f>'приложение 11'!I366</f>
        <v>8070700</v>
      </c>
      <c r="F171" s="74">
        <f>'приложение 11'!O365</f>
        <v>8160500</v>
      </c>
    </row>
    <row r="172" spans="1:6" ht="281.25">
      <c r="A172" s="41"/>
      <c r="B172" s="37" t="s">
        <v>196</v>
      </c>
      <c r="C172" s="79" t="s">
        <v>197</v>
      </c>
      <c r="D172" s="84"/>
      <c r="E172" s="74">
        <f>E173</f>
        <v>100043600</v>
      </c>
      <c r="F172" s="74">
        <f>F173</f>
        <v>100043600</v>
      </c>
    </row>
    <row r="173" spans="1:6" ht="56.25">
      <c r="A173" s="41"/>
      <c r="B173" s="37" t="s">
        <v>171</v>
      </c>
      <c r="C173" s="79" t="s">
        <v>197</v>
      </c>
      <c r="D173" s="84">
        <v>600</v>
      </c>
      <c r="E173" s="74">
        <f>'приложение 11'!I368</f>
        <v>100043600</v>
      </c>
      <c r="F173" s="74">
        <f>'приложение 11'!O368</f>
        <v>100043600</v>
      </c>
    </row>
    <row r="174" spans="1:6">
      <c r="A174" s="41"/>
      <c r="B174" s="41" t="s">
        <v>198</v>
      </c>
      <c r="C174" s="55">
        <v>5820000000</v>
      </c>
      <c r="D174" s="77"/>
      <c r="E174" s="74">
        <f>E175+E183+E181+E185+E178+E190</f>
        <v>353313700</v>
      </c>
      <c r="F174" s="74">
        <f>F175+F183+F181+F185+F178+F190</f>
        <v>357278200</v>
      </c>
    </row>
    <row r="175" spans="1:6" ht="37.5">
      <c r="A175" s="41"/>
      <c r="B175" s="75" t="s">
        <v>135</v>
      </c>
      <c r="C175" s="55">
        <v>5820000590</v>
      </c>
      <c r="D175" s="77"/>
      <c r="E175" s="74">
        <f>E176+E177</f>
        <v>295866700</v>
      </c>
      <c r="F175" s="74">
        <f>F176+F177</f>
        <v>285560240</v>
      </c>
    </row>
    <row r="176" spans="1:6" ht="56.25">
      <c r="A176" s="41"/>
      <c r="B176" s="41" t="s">
        <v>171</v>
      </c>
      <c r="C176" s="55">
        <v>5820000590</v>
      </c>
      <c r="D176" s="77">
        <v>600</v>
      </c>
      <c r="E176" s="74">
        <f>'приложение 11'!I376+'приложение 11'!I462+'приложение 11'!I439</f>
        <v>295866700</v>
      </c>
      <c r="F176" s="74">
        <f>'приложение 11'!O376+'приложение 11'!O462+'приложение 11'!O439</f>
        <v>285560240</v>
      </c>
    </row>
    <row r="177" spans="1:6" hidden="1">
      <c r="A177" s="41"/>
      <c r="B177" s="41" t="s">
        <v>111</v>
      </c>
      <c r="C177" s="55">
        <v>5820000590</v>
      </c>
      <c r="D177" s="77">
        <v>800</v>
      </c>
      <c r="E177" s="74">
        <f>'приложение 11'!I377</f>
        <v>0</v>
      </c>
      <c r="F177" s="74">
        <f>'приложение 11'!O377</f>
        <v>0</v>
      </c>
    </row>
    <row r="178" spans="1:6" ht="37.5">
      <c r="A178" s="41"/>
      <c r="B178" s="37" t="s">
        <v>199</v>
      </c>
      <c r="C178" s="79">
        <v>5820010660</v>
      </c>
      <c r="D178" s="77"/>
      <c r="E178" s="74">
        <f>E179+E180</f>
        <v>55446600</v>
      </c>
      <c r="F178" s="74">
        <f>F179+F180</f>
        <v>61473360</v>
      </c>
    </row>
    <row r="179" spans="1:6" ht="56.25">
      <c r="A179" s="41"/>
      <c r="B179" s="37" t="s">
        <v>171</v>
      </c>
      <c r="C179" s="79">
        <v>5820010660</v>
      </c>
      <c r="D179" s="84">
        <v>600</v>
      </c>
      <c r="E179" s="74">
        <f>'приложение 11'!I379+'приложение 11'!I441</f>
        <v>55403240</v>
      </c>
      <c r="F179" s="74">
        <f>'приложение 11'!O379+'приложение 11'!O441</f>
        <v>61427000</v>
      </c>
    </row>
    <row r="180" spans="1:6">
      <c r="A180" s="41"/>
      <c r="B180" s="37" t="s">
        <v>111</v>
      </c>
      <c r="C180" s="79">
        <v>5820010660</v>
      </c>
      <c r="D180" s="84">
        <v>800</v>
      </c>
      <c r="E180" s="74">
        <f>'приложение 11'!I380+'приложение 11'!I442</f>
        <v>43360</v>
      </c>
      <c r="F180" s="74">
        <f>'приложение 11'!O380+'приложение 11'!O442</f>
        <v>46360</v>
      </c>
    </row>
    <row r="181" spans="1:6" ht="187.5">
      <c r="A181" s="41"/>
      <c r="B181" s="41" t="s">
        <v>200</v>
      </c>
      <c r="C181" s="55">
        <v>5820060740</v>
      </c>
      <c r="D181" s="73"/>
      <c r="E181" s="74">
        <f>E182</f>
        <v>164100</v>
      </c>
      <c r="F181" s="74">
        <f>F182</f>
        <v>164100</v>
      </c>
    </row>
    <row r="182" spans="1:6" ht="56.25">
      <c r="A182" s="41"/>
      <c r="B182" s="41" t="s">
        <v>171</v>
      </c>
      <c r="C182" s="55">
        <v>5820060740</v>
      </c>
      <c r="D182" s="73" t="s">
        <v>201</v>
      </c>
      <c r="E182" s="74">
        <f>'приложение 11'!I382+'приложение 11'!I444</f>
        <v>164100</v>
      </c>
      <c r="F182" s="74">
        <f>'приложение 11'!O382+'приложение 11'!O444</f>
        <v>164100</v>
      </c>
    </row>
    <row r="183" spans="1:6" ht="187.5">
      <c r="A183" s="41"/>
      <c r="B183" s="41" t="s">
        <v>172</v>
      </c>
      <c r="C183" s="55">
        <v>5820060820</v>
      </c>
      <c r="D183" s="77"/>
      <c r="E183" s="74">
        <f>E184</f>
        <v>143000</v>
      </c>
      <c r="F183" s="74">
        <f>F184</f>
        <v>148800</v>
      </c>
    </row>
    <row r="184" spans="1:6" ht="56.25">
      <c r="A184" s="41"/>
      <c r="B184" s="41" t="s">
        <v>171</v>
      </c>
      <c r="C184" s="55">
        <v>5820060820</v>
      </c>
      <c r="D184" s="77">
        <v>600</v>
      </c>
      <c r="E184" s="74">
        <f>'приложение 11'!I464</f>
        <v>143000</v>
      </c>
      <c r="F184" s="74">
        <f>'приложение 11'!O464</f>
        <v>148800</v>
      </c>
    </row>
    <row r="185" spans="1:6" ht="131.25">
      <c r="A185" s="41"/>
      <c r="B185" s="41" t="s">
        <v>202</v>
      </c>
      <c r="C185" s="55">
        <v>5820100000</v>
      </c>
      <c r="D185" s="77"/>
      <c r="E185" s="74">
        <f>E186+E188</f>
        <v>1693300</v>
      </c>
      <c r="F185" s="74">
        <f>F186+F188</f>
        <v>1693300</v>
      </c>
    </row>
    <row r="186" spans="1:6" ht="37.5" hidden="1">
      <c r="A186" s="41"/>
      <c r="B186" s="41" t="s">
        <v>177</v>
      </c>
      <c r="C186" s="55">
        <v>5820100590</v>
      </c>
      <c r="D186" s="77"/>
      <c r="E186" s="74">
        <f>E187</f>
        <v>0</v>
      </c>
      <c r="F186" s="74">
        <f>F187</f>
        <v>0</v>
      </c>
    </row>
    <row r="187" spans="1:6" ht="56.25" hidden="1">
      <c r="A187" s="41"/>
      <c r="B187" s="41" t="s">
        <v>171</v>
      </c>
      <c r="C187" s="55">
        <v>5820100590</v>
      </c>
      <c r="D187" s="77">
        <v>600</v>
      </c>
      <c r="E187" s="74">
        <f>'приложение 11'!I385+'приложение 11'!I447</f>
        <v>0</v>
      </c>
      <c r="F187" s="74">
        <f>'приложение 11'!O385+'приложение 11'!O447</f>
        <v>0</v>
      </c>
    </row>
    <row r="188" spans="1:6" ht="112.5">
      <c r="A188" s="41"/>
      <c r="B188" s="37" t="s">
        <v>178</v>
      </c>
      <c r="C188" s="79">
        <v>5820100591</v>
      </c>
      <c r="D188" s="84"/>
      <c r="E188" s="74">
        <f>E189</f>
        <v>1693300</v>
      </c>
      <c r="F188" s="74">
        <f>F189</f>
        <v>1693300</v>
      </c>
    </row>
    <row r="189" spans="1:6" ht="56.25">
      <c r="A189" s="41"/>
      <c r="B189" s="37" t="s">
        <v>171</v>
      </c>
      <c r="C189" s="79">
        <v>5820100591</v>
      </c>
      <c r="D189" s="84">
        <v>600</v>
      </c>
      <c r="E189" s="74">
        <f>'приложение 11'!I387+'приложение 11'!I449</f>
        <v>1693300</v>
      </c>
      <c r="F189" s="74">
        <f>'приложение 11'!O387+'приложение 11'!O449</f>
        <v>1693300</v>
      </c>
    </row>
    <row r="190" spans="1:6">
      <c r="A190" s="41"/>
      <c r="B190" s="37" t="s">
        <v>203</v>
      </c>
      <c r="C190" s="79" t="s">
        <v>204</v>
      </c>
      <c r="D190" s="84"/>
      <c r="E190" s="74">
        <f>E191</f>
        <v>0</v>
      </c>
      <c r="F190" s="74">
        <f>F191</f>
        <v>8238400</v>
      </c>
    </row>
    <row r="191" spans="1:6">
      <c r="A191" s="41"/>
      <c r="B191" s="37" t="s">
        <v>205</v>
      </c>
      <c r="C191" s="79" t="s">
        <v>206</v>
      </c>
      <c r="D191" s="84"/>
      <c r="E191" s="74">
        <f>E192</f>
        <v>0</v>
      </c>
      <c r="F191" s="74">
        <f>F192</f>
        <v>8238400</v>
      </c>
    </row>
    <row r="192" spans="1:6" ht="56.25">
      <c r="A192" s="41"/>
      <c r="B192" s="37" t="s">
        <v>171</v>
      </c>
      <c r="C192" s="79" t="s">
        <v>206</v>
      </c>
      <c r="D192" s="84">
        <v>600</v>
      </c>
      <c r="E192" s="74">
        <f>'приложение 11'!I467</f>
        <v>0</v>
      </c>
      <c r="F192" s="74">
        <f>'приложение 11'!O467</f>
        <v>8238400</v>
      </c>
    </row>
    <row r="193" spans="1:6">
      <c r="A193" s="41"/>
      <c r="B193" s="41" t="s">
        <v>207</v>
      </c>
      <c r="C193" s="55">
        <v>5830000000</v>
      </c>
      <c r="D193" s="77"/>
      <c r="E193" s="74">
        <f>E194+E196+E201+E199</f>
        <v>18719900</v>
      </c>
      <c r="F193" s="74">
        <f>F194+F196+F201+F199</f>
        <v>18694600</v>
      </c>
    </row>
    <row r="194" spans="1:6" ht="37.5">
      <c r="A194" s="41"/>
      <c r="B194" s="41" t="s">
        <v>135</v>
      </c>
      <c r="C194" s="55">
        <v>5830000590</v>
      </c>
      <c r="D194" s="77"/>
      <c r="E194" s="74">
        <f>E195</f>
        <v>5634000</v>
      </c>
      <c r="F194" s="74">
        <f>F195</f>
        <v>5608700</v>
      </c>
    </row>
    <row r="195" spans="1:6" ht="56.25">
      <c r="A195" s="41"/>
      <c r="B195" s="41" t="s">
        <v>171</v>
      </c>
      <c r="C195" s="55">
        <v>5830000590</v>
      </c>
      <c r="D195" s="77">
        <v>600</v>
      </c>
      <c r="E195" s="74">
        <f>'приложение 11'!I408</f>
        <v>5634000</v>
      </c>
      <c r="F195" s="74">
        <f>'приложение 11'!O407</f>
        <v>5608700</v>
      </c>
    </row>
    <row r="196" spans="1:6" ht="131.25">
      <c r="A196" s="41"/>
      <c r="B196" s="43" t="s">
        <v>208</v>
      </c>
      <c r="C196" s="79">
        <v>5830060710</v>
      </c>
      <c r="D196" s="84"/>
      <c r="E196" s="74">
        <f>E197+E198</f>
        <v>13085900</v>
      </c>
      <c r="F196" s="74">
        <f>F197+F198</f>
        <v>13085900</v>
      </c>
    </row>
    <row r="197" spans="1:6" ht="56.25">
      <c r="A197" s="41"/>
      <c r="B197" s="37" t="s">
        <v>108</v>
      </c>
      <c r="C197" s="79">
        <v>5830060710</v>
      </c>
      <c r="D197" s="84">
        <v>200</v>
      </c>
      <c r="E197" s="74">
        <f>'приложение 11'!I432</f>
        <v>193300</v>
      </c>
      <c r="F197" s="74">
        <f>'приложение 11'!O432</f>
        <v>193300</v>
      </c>
    </row>
    <row r="198" spans="1:6" ht="37.5">
      <c r="A198" s="41"/>
      <c r="B198" s="37" t="s">
        <v>147</v>
      </c>
      <c r="C198" s="79">
        <v>5830060710</v>
      </c>
      <c r="D198" s="84">
        <v>300</v>
      </c>
      <c r="E198" s="74">
        <f>'приложение 11'!I433</f>
        <v>12892600</v>
      </c>
      <c r="F198" s="74">
        <f>'приложение 11'!O433</f>
        <v>12892600</v>
      </c>
    </row>
    <row r="199" spans="1:6" ht="93.75" hidden="1">
      <c r="A199" s="41"/>
      <c r="B199" s="37" t="s">
        <v>209</v>
      </c>
      <c r="C199" s="79" t="s">
        <v>210</v>
      </c>
      <c r="D199" s="84"/>
      <c r="E199" s="74">
        <f>E200</f>
        <v>0</v>
      </c>
      <c r="F199" s="74">
        <f>F200</f>
        <v>0</v>
      </c>
    </row>
    <row r="200" spans="1:6" ht="56.25" hidden="1">
      <c r="A200" s="41"/>
      <c r="B200" s="37" t="s">
        <v>171</v>
      </c>
      <c r="C200" s="79" t="s">
        <v>210</v>
      </c>
      <c r="D200" s="84">
        <v>600</v>
      </c>
      <c r="E200" s="74">
        <f>'приложение 11'!I410</f>
        <v>0</v>
      </c>
      <c r="F200" s="74">
        <f>'приложение 11'!O410</f>
        <v>0</v>
      </c>
    </row>
    <row r="201" spans="1:6" ht="37.5" hidden="1">
      <c r="A201" s="41"/>
      <c r="B201" s="37" t="s">
        <v>211</v>
      </c>
      <c r="C201" s="79">
        <v>5830100000</v>
      </c>
      <c r="D201" s="84"/>
      <c r="E201" s="74">
        <f>E202</f>
        <v>0</v>
      </c>
      <c r="F201" s="74">
        <f>F202</f>
        <v>0</v>
      </c>
    </row>
    <row r="202" spans="1:6" ht="37.5" hidden="1">
      <c r="A202" s="41"/>
      <c r="B202" s="37" t="s">
        <v>135</v>
      </c>
      <c r="C202" s="79">
        <v>5830100590</v>
      </c>
      <c r="D202" s="84"/>
      <c r="E202" s="74">
        <f>E203</f>
        <v>0</v>
      </c>
      <c r="F202" s="74">
        <f>F203</f>
        <v>0</v>
      </c>
    </row>
    <row r="203" spans="1:6" ht="37.5" hidden="1">
      <c r="A203" s="41"/>
      <c r="B203" s="37" t="s">
        <v>147</v>
      </c>
      <c r="C203" s="79">
        <v>5830100590</v>
      </c>
      <c r="D203" s="84">
        <v>300</v>
      </c>
      <c r="E203" s="74">
        <f>'приложение 11'!I413</f>
        <v>0</v>
      </c>
      <c r="F203" s="74">
        <f>'приложение 11'!O413</f>
        <v>0</v>
      </c>
    </row>
    <row r="204" spans="1:6" s="70" customFormat="1" ht="93.75">
      <c r="A204" s="66" t="s">
        <v>84</v>
      </c>
      <c r="B204" s="87" t="s">
        <v>212</v>
      </c>
      <c r="C204" s="65">
        <v>5900000000</v>
      </c>
      <c r="D204" s="83"/>
      <c r="E204" s="72">
        <f>E205+E208</f>
        <v>69123400</v>
      </c>
      <c r="F204" s="72">
        <f>F205+F208</f>
        <v>66306400</v>
      </c>
    </row>
    <row r="205" spans="1:6">
      <c r="A205" s="41"/>
      <c r="B205" s="41" t="s">
        <v>213</v>
      </c>
      <c r="C205" s="55">
        <v>5920000000</v>
      </c>
      <c r="D205" s="77"/>
      <c r="E205" s="74">
        <f>E206</f>
        <v>49126100</v>
      </c>
      <c r="F205" s="74">
        <f>F206</f>
        <v>46636300</v>
      </c>
    </row>
    <row r="206" spans="1:6" ht="37.5">
      <c r="A206" s="41"/>
      <c r="B206" s="75" t="s">
        <v>135</v>
      </c>
      <c r="C206" s="55">
        <v>5920000590</v>
      </c>
      <c r="D206" s="77"/>
      <c r="E206" s="74">
        <f>E207</f>
        <v>49126100</v>
      </c>
      <c r="F206" s="74">
        <f>F207</f>
        <v>46636300</v>
      </c>
    </row>
    <row r="207" spans="1:6" ht="56.25">
      <c r="A207" s="41"/>
      <c r="B207" s="41" t="s">
        <v>171</v>
      </c>
      <c r="C207" s="55">
        <v>5920000590</v>
      </c>
      <c r="D207" s="77">
        <v>600</v>
      </c>
      <c r="E207" s="74">
        <f>'приложение 11'!I478</f>
        <v>49126100</v>
      </c>
      <c r="F207" s="74">
        <f>'приложение 11'!O478</f>
        <v>46636300</v>
      </c>
    </row>
    <row r="208" spans="1:6" ht="37.5">
      <c r="A208" s="41"/>
      <c r="B208" s="41" t="s">
        <v>214</v>
      </c>
      <c r="C208" s="55">
        <v>5930000000</v>
      </c>
      <c r="D208" s="77"/>
      <c r="E208" s="74">
        <f>E209+E211</f>
        <v>19997300</v>
      </c>
      <c r="F208" s="74">
        <f>F209+F211</f>
        <v>19670100</v>
      </c>
    </row>
    <row r="209" spans="1:6" ht="37.5">
      <c r="A209" s="41"/>
      <c r="B209" s="75" t="s">
        <v>135</v>
      </c>
      <c r="C209" s="55">
        <v>5930000590</v>
      </c>
      <c r="D209" s="77"/>
      <c r="E209" s="74">
        <f>E210</f>
        <v>19492200</v>
      </c>
      <c r="F209" s="74">
        <f>F210</f>
        <v>19214000</v>
      </c>
    </row>
    <row r="210" spans="1:6" ht="56.25">
      <c r="A210" s="41"/>
      <c r="B210" s="41" t="s">
        <v>171</v>
      </c>
      <c r="C210" s="55">
        <v>5930000590</v>
      </c>
      <c r="D210" s="77">
        <v>600</v>
      </c>
      <c r="E210" s="74">
        <f>'приложение 11'!I481</f>
        <v>19492200</v>
      </c>
      <c r="F210" s="74">
        <f>'приложение 11'!O481</f>
        <v>19214000</v>
      </c>
    </row>
    <row r="211" spans="1:6">
      <c r="A211" s="41"/>
      <c r="B211" s="41" t="s">
        <v>205</v>
      </c>
      <c r="C211" s="55" t="s">
        <v>215</v>
      </c>
      <c r="D211" s="77"/>
      <c r="E211" s="74">
        <f>E212</f>
        <v>505100</v>
      </c>
      <c r="F211" s="74">
        <f>F212</f>
        <v>456100</v>
      </c>
    </row>
    <row r="212" spans="1:6" ht="56.25">
      <c r="A212" s="41"/>
      <c r="B212" s="41" t="s">
        <v>169</v>
      </c>
      <c r="C212" s="55" t="s">
        <v>215</v>
      </c>
      <c r="D212" s="77">
        <v>600</v>
      </c>
      <c r="E212" s="74">
        <f>'приложение 11'!I483</f>
        <v>505100</v>
      </c>
      <c r="F212" s="74">
        <f>'приложение 11'!O483</f>
        <v>456100</v>
      </c>
    </row>
    <row r="213" spans="1:6" s="70" customFormat="1" ht="56.25">
      <c r="A213" s="66" t="s">
        <v>216</v>
      </c>
      <c r="B213" s="28" t="s">
        <v>217</v>
      </c>
      <c r="C213" s="85">
        <v>600000000</v>
      </c>
      <c r="D213" s="86"/>
      <c r="E213" s="72">
        <f>E214</f>
        <v>7484400</v>
      </c>
      <c r="F213" s="72">
        <f>F214</f>
        <v>9133800</v>
      </c>
    </row>
    <row r="214" spans="1:6" ht="37.5">
      <c r="A214" s="41"/>
      <c r="B214" s="37" t="s">
        <v>218</v>
      </c>
      <c r="C214" s="79">
        <v>6010000000</v>
      </c>
      <c r="D214" s="80"/>
      <c r="E214" s="74">
        <f>E217+E215</f>
        <v>7484400</v>
      </c>
      <c r="F214" s="74">
        <f>F217+F215</f>
        <v>9133800</v>
      </c>
    </row>
    <row r="215" spans="1:6" ht="37.5" hidden="1">
      <c r="A215" s="41"/>
      <c r="B215" s="37" t="s">
        <v>219</v>
      </c>
      <c r="C215" s="79">
        <v>6010010680</v>
      </c>
      <c r="D215" s="80"/>
      <c r="E215" s="74">
        <f>E216</f>
        <v>0</v>
      </c>
      <c r="F215" s="74">
        <f>F216</f>
        <v>0</v>
      </c>
    </row>
    <row r="216" spans="1:6" ht="37.5" hidden="1">
      <c r="A216" s="41"/>
      <c r="B216" s="37" t="s">
        <v>147</v>
      </c>
      <c r="C216" s="79">
        <v>6010010680</v>
      </c>
      <c r="D216" s="80" t="s">
        <v>148</v>
      </c>
      <c r="E216" s="74">
        <f>'приложение 11'!I213</f>
        <v>0</v>
      </c>
      <c r="F216" s="74">
        <f>'приложение 11'!O213</f>
        <v>0</v>
      </c>
    </row>
    <row r="217" spans="1:6" ht="37.5">
      <c r="A217" s="41"/>
      <c r="B217" s="37" t="s">
        <v>220</v>
      </c>
      <c r="C217" s="79" t="s">
        <v>221</v>
      </c>
      <c r="D217" s="80"/>
      <c r="E217" s="74">
        <f>E218</f>
        <v>7484400</v>
      </c>
      <c r="F217" s="74">
        <f>F218</f>
        <v>9133800</v>
      </c>
    </row>
    <row r="218" spans="1:6" ht="37.5">
      <c r="A218" s="41"/>
      <c r="B218" s="37" t="s">
        <v>147</v>
      </c>
      <c r="C218" s="79" t="s">
        <v>221</v>
      </c>
      <c r="D218" s="80" t="s">
        <v>148</v>
      </c>
      <c r="E218" s="74">
        <f>'приложение 11'!I215</f>
        <v>7484400</v>
      </c>
      <c r="F218" s="74">
        <f>'приложение 11'!O215</f>
        <v>9133800</v>
      </c>
    </row>
    <row r="219" spans="1:6" s="70" customFormat="1" ht="37.5">
      <c r="A219" s="66" t="s">
        <v>222</v>
      </c>
      <c r="B219" s="66" t="s">
        <v>223</v>
      </c>
      <c r="C219" s="65">
        <v>6100000000</v>
      </c>
      <c r="D219" s="81"/>
      <c r="E219" s="72">
        <f>E220</f>
        <v>146804900</v>
      </c>
      <c r="F219" s="72">
        <f>F220</f>
        <v>148225000</v>
      </c>
    </row>
    <row r="220" spans="1:6" ht="37.5">
      <c r="A220" s="41"/>
      <c r="B220" s="37" t="s">
        <v>224</v>
      </c>
      <c r="C220" s="79">
        <v>6110000000</v>
      </c>
      <c r="D220" s="80"/>
      <c r="E220" s="74">
        <f>E232+E221+E227+E229+E223+E225</f>
        <v>146804900</v>
      </c>
      <c r="F220" s="74">
        <f>F232+F221+F227+F229+F223+F225</f>
        <v>148225000</v>
      </c>
    </row>
    <row r="221" spans="1:6" ht="37.5">
      <c r="A221" s="41"/>
      <c r="B221" s="43" t="s">
        <v>135</v>
      </c>
      <c r="C221" s="79">
        <v>6110000590</v>
      </c>
      <c r="D221" s="80"/>
      <c r="E221" s="74">
        <f>E222</f>
        <v>142150600</v>
      </c>
      <c r="F221" s="74">
        <f>F222</f>
        <v>140426800</v>
      </c>
    </row>
    <row r="222" spans="1:6" ht="56.25">
      <c r="A222" s="41"/>
      <c r="B222" s="43" t="s">
        <v>169</v>
      </c>
      <c r="C222" s="79">
        <v>6110000590</v>
      </c>
      <c r="D222" s="80" t="s">
        <v>201</v>
      </c>
      <c r="E222" s="74">
        <f>'приложение 11'!I528</f>
        <v>142150600</v>
      </c>
      <c r="F222" s="74">
        <f>'приложение 11'!O528</f>
        <v>140426800</v>
      </c>
    </row>
    <row r="223" spans="1:6" ht="187.5">
      <c r="A223" s="41"/>
      <c r="B223" s="37" t="s">
        <v>172</v>
      </c>
      <c r="C223" s="79">
        <v>6110060820</v>
      </c>
      <c r="D223" s="80"/>
      <c r="E223" s="74">
        <f>E224</f>
        <v>31300</v>
      </c>
      <c r="F223" s="74">
        <f>F224</f>
        <v>32600</v>
      </c>
    </row>
    <row r="224" spans="1:6" ht="56.25">
      <c r="A224" s="41"/>
      <c r="B224" s="37" t="s">
        <v>171</v>
      </c>
      <c r="C224" s="79">
        <v>6110060820</v>
      </c>
      <c r="D224" s="80" t="s">
        <v>201</v>
      </c>
      <c r="E224" s="74">
        <f>'приложение 11'!I523</f>
        <v>31300</v>
      </c>
      <c r="F224" s="74">
        <f>'приложение 11'!O523</f>
        <v>32600</v>
      </c>
    </row>
    <row r="225" spans="1:6" ht="56.25">
      <c r="A225" s="41"/>
      <c r="B225" s="37" t="s">
        <v>225</v>
      </c>
      <c r="C225" s="79" t="s">
        <v>226</v>
      </c>
      <c r="D225" s="80"/>
      <c r="E225" s="74">
        <f>E226</f>
        <v>0</v>
      </c>
      <c r="F225" s="74">
        <f>F226</f>
        <v>3174400</v>
      </c>
    </row>
    <row r="226" spans="1:6" ht="56.25">
      <c r="A226" s="41"/>
      <c r="B226" s="37" t="s">
        <v>169</v>
      </c>
      <c r="C226" s="79" t="s">
        <v>226</v>
      </c>
      <c r="D226" s="80" t="s">
        <v>201</v>
      </c>
      <c r="E226" s="74">
        <f>'приложение 11'!I530</f>
        <v>0</v>
      </c>
      <c r="F226" s="74">
        <f>'приложение 11'!O530</f>
        <v>3174400</v>
      </c>
    </row>
    <row r="227" spans="1:6" ht="56.25">
      <c r="A227" s="41"/>
      <c r="B227" s="43" t="s">
        <v>227</v>
      </c>
      <c r="C227" s="79" t="s">
        <v>228</v>
      </c>
      <c r="D227" s="80"/>
      <c r="E227" s="74">
        <f>E228</f>
        <v>1902600</v>
      </c>
      <c r="F227" s="74">
        <f>F228</f>
        <v>1902600</v>
      </c>
    </row>
    <row r="228" spans="1:6" ht="56.25">
      <c r="A228" s="41"/>
      <c r="B228" s="43" t="s">
        <v>169</v>
      </c>
      <c r="C228" s="79" t="s">
        <v>228</v>
      </c>
      <c r="D228" s="80" t="s">
        <v>201</v>
      </c>
      <c r="E228" s="74">
        <f>'приложение 11'!I532</f>
        <v>1902600</v>
      </c>
      <c r="F228" s="74">
        <f>'приложение 11'!O532</f>
        <v>1902600</v>
      </c>
    </row>
    <row r="229" spans="1:6" ht="56.25">
      <c r="A229" s="41"/>
      <c r="B229" s="43" t="s">
        <v>229</v>
      </c>
      <c r="C229" s="79">
        <v>6110100000</v>
      </c>
      <c r="D229" s="80"/>
      <c r="E229" s="74">
        <f>E230</f>
        <v>600000</v>
      </c>
      <c r="F229" s="74">
        <f>F230</f>
        <v>600000</v>
      </c>
    </row>
    <row r="230" spans="1:6" ht="37.5">
      <c r="A230" s="41"/>
      <c r="B230" s="43" t="s">
        <v>135</v>
      </c>
      <c r="C230" s="79">
        <v>6110100590</v>
      </c>
      <c r="D230" s="80"/>
      <c r="E230" s="74">
        <f>E231</f>
        <v>600000</v>
      </c>
      <c r="F230" s="74">
        <f>F231</f>
        <v>600000</v>
      </c>
    </row>
    <row r="231" spans="1:6" ht="56.25">
      <c r="A231" s="41"/>
      <c r="B231" s="43" t="s">
        <v>169</v>
      </c>
      <c r="C231" s="79">
        <v>6110100590</v>
      </c>
      <c r="D231" s="80" t="s">
        <v>201</v>
      </c>
      <c r="E231" s="74">
        <f>'приложение 11'!I535</f>
        <v>600000</v>
      </c>
      <c r="F231" s="74">
        <f>'приложение 11'!O535</f>
        <v>600000</v>
      </c>
    </row>
    <row r="232" spans="1:6" ht="37.5">
      <c r="A232" s="41"/>
      <c r="B232" s="37" t="s">
        <v>230</v>
      </c>
      <c r="C232" s="79">
        <v>6110200000</v>
      </c>
      <c r="D232" s="80"/>
      <c r="E232" s="74">
        <f>E233</f>
        <v>2120400</v>
      </c>
      <c r="F232" s="74">
        <f>F233</f>
        <v>2088600</v>
      </c>
    </row>
    <row r="233" spans="1:6" ht="37.5">
      <c r="A233" s="41"/>
      <c r="B233" s="37" t="s">
        <v>231</v>
      </c>
      <c r="C233" s="79">
        <v>6110210160</v>
      </c>
      <c r="D233" s="80"/>
      <c r="E233" s="74">
        <f>E234+E235</f>
        <v>2120400</v>
      </c>
      <c r="F233" s="74">
        <f>F234+F235</f>
        <v>2088600</v>
      </c>
    </row>
    <row r="234" spans="1:6" ht="112.5">
      <c r="A234" s="41"/>
      <c r="B234" s="37" t="s">
        <v>105</v>
      </c>
      <c r="C234" s="79">
        <v>6110210160</v>
      </c>
      <c r="D234" s="80" t="s">
        <v>106</v>
      </c>
      <c r="E234" s="74">
        <f>'приложение 11'!I517</f>
        <v>1722800</v>
      </c>
      <c r="F234" s="74">
        <f>'приложение 11'!O517</f>
        <v>1697000</v>
      </c>
    </row>
    <row r="235" spans="1:6" ht="56.25">
      <c r="A235" s="41"/>
      <c r="B235" s="37" t="s">
        <v>108</v>
      </c>
      <c r="C235" s="79">
        <v>6110210160</v>
      </c>
      <c r="D235" s="80" t="s">
        <v>109</v>
      </c>
      <c r="E235" s="74">
        <f>'приложение 11'!I518</f>
        <v>397600</v>
      </c>
      <c r="F235" s="74">
        <f>'приложение 11'!O518</f>
        <v>391600</v>
      </c>
    </row>
    <row r="236" spans="1:6" s="70" customFormat="1" ht="56.25">
      <c r="A236" s="66" t="s">
        <v>232</v>
      </c>
      <c r="B236" s="28" t="s">
        <v>233</v>
      </c>
      <c r="C236" s="85">
        <v>6200000000</v>
      </c>
      <c r="D236" s="86"/>
      <c r="E236" s="72">
        <f t="shared" ref="E236:F238" si="3">E237</f>
        <v>11250000</v>
      </c>
      <c r="F236" s="72">
        <f t="shared" si="3"/>
        <v>11250000</v>
      </c>
    </row>
    <row r="237" spans="1:6" ht="37.5">
      <c r="A237" s="41"/>
      <c r="B237" s="37" t="s">
        <v>234</v>
      </c>
      <c r="C237" s="79">
        <v>6240000000</v>
      </c>
      <c r="D237" s="80"/>
      <c r="E237" s="74">
        <f t="shared" si="3"/>
        <v>11250000</v>
      </c>
      <c r="F237" s="74">
        <f t="shared" si="3"/>
        <v>11250000</v>
      </c>
    </row>
    <row r="238" spans="1:6" ht="75">
      <c r="A238" s="41"/>
      <c r="B238" s="37" t="s">
        <v>235</v>
      </c>
      <c r="C238" s="79">
        <v>6240010070</v>
      </c>
      <c r="D238" s="80"/>
      <c r="E238" s="74">
        <f t="shared" si="3"/>
        <v>11250000</v>
      </c>
      <c r="F238" s="74">
        <f t="shared" si="3"/>
        <v>11250000</v>
      </c>
    </row>
    <row r="239" spans="1:6" ht="56.25">
      <c r="A239" s="41"/>
      <c r="B239" s="37" t="s">
        <v>108</v>
      </c>
      <c r="C239" s="79">
        <v>6240010070</v>
      </c>
      <c r="D239" s="80" t="s">
        <v>109</v>
      </c>
      <c r="E239" s="74">
        <f>'приложение 11'!I143</f>
        <v>11250000</v>
      </c>
      <c r="F239" s="74">
        <f>'приложение 11'!O144</f>
        <v>11250000</v>
      </c>
    </row>
    <row r="240" spans="1:6" s="70" customFormat="1" ht="56.25">
      <c r="A240" s="66" t="s">
        <v>236</v>
      </c>
      <c r="B240" s="28" t="s">
        <v>237</v>
      </c>
      <c r="C240" s="85">
        <v>6300000000</v>
      </c>
      <c r="D240" s="86"/>
      <c r="E240" s="72">
        <f t="shared" ref="E240:F242" si="4">E241</f>
        <v>5200000</v>
      </c>
      <c r="F240" s="72">
        <f t="shared" si="4"/>
        <v>5200000</v>
      </c>
    </row>
    <row r="241" spans="1:6" s="70" customFormat="1" ht="75">
      <c r="A241" s="65"/>
      <c r="B241" s="37" t="s">
        <v>238</v>
      </c>
      <c r="C241" s="79">
        <v>6310000000</v>
      </c>
      <c r="D241" s="80"/>
      <c r="E241" s="74">
        <f t="shared" si="4"/>
        <v>5200000</v>
      </c>
      <c r="F241" s="74">
        <f t="shared" si="4"/>
        <v>5200000</v>
      </c>
    </row>
    <row r="242" spans="1:6" ht="56.25">
      <c r="A242" s="41"/>
      <c r="B242" s="37" t="s">
        <v>239</v>
      </c>
      <c r="C242" s="79">
        <v>6310010050</v>
      </c>
      <c r="D242" s="80"/>
      <c r="E242" s="74">
        <f t="shared" si="4"/>
        <v>5200000</v>
      </c>
      <c r="F242" s="74">
        <f t="shared" si="4"/>
        <v>5200000</v>
      </c>
    </row>
    <row r="243" spans="1:6" ht="56.25">
      <c r="A243" s="41"/>
      <c r="B243" s="37" t="s">
        <v>171</v>
      </c>
      <c r="C243" s="79">
        <v>6310010050</v>
      </c>
      <c r="D243" s="80" t="s">
        <v>201</v>
      </c>
      <c r="E243" s="74">
        <f>'приложение 11'!I90</f>
        <v>5200000</v>
      </c>
      <c r="F243" s="74">
        <f>'приложение 11'!O90</f>
        <v>5200000</v>
      </c>
    </row>
    <row r="244" spans="1:6" s="70" customFormat="1" ht="75">
      <c r="A244" s="66" t="s">
        <v>240</v>
      </c>
      <c r="B244" s="87" t="s">
        <v>241</v>
      </c>
      <c r="C244" s="65">
        <v>6400000000</v>
      </c>
      <c r="D244" s="81"/>
      <c r="E244" s="72">
        <f t="shared" ref="E244:F246" si="5">E245</f>
        <v>11986700</v>
      </c>
      <c r="F244" s="72">
        <f t="shared" si="5"/>
        <v>12270400</v>
      </c>
    </row>
    <row r="245" spans="1:6" ht="56.25">
      <c r="A245" s="41"/>
      <c r="B245" s="37" t="s">
        <v>242</v>
      </c>
      <c r="C245" s="79">
        <v>6410000000</v>
      </c>
      <c r="D245" s="80"/>
      <c r="E245" s="74">
        <f t="shared" si="5"/>
        <v>11986700</v>
      </c>
      <c r="F245" s="74">
        <f t="shared" si="5"/>
        <v>12270400</v>
      </c>
    </row>
    <row r="246" spans="1:6" ht="112.5">
      <c r="A246" s="41"/>
      <c r="B246" s="88" t="s">
        <v>243</v>
      </c>
      <c r="C246" s="79" t="s">
        <v>244</v>
      </c>
      <c r="D246" s="80"/>
      <c r="E246" s="74">
        <f t="shared" si="5"/>
        <v>11986700</v>
      </c>
      <c r="F246" s="74">
        <f t="shared" si="5"/>
        <v>12270400</v>
      </c>
    </row>
    <row r="247" spans="1:6" ht="56.25">
      <c r="A247" s="41"/>
      <c r="B247" s="37" t="s">
        <v>108</v>
      </c>
      <c r="C247" s="79" t="s">
        <v>244</v>
      </c>
      <c r="D247" s="80" t="s">
        <v>109</v>
      </c>
      <c r="E247" s="74">
        <f>'приложение 11'!I149</f>
        <v>11986700</v>
      </c>
      <c r="F247" s="74">
        <f>'приложение 11'!O149</f>
        <v>12270400</v>
      </c>
    </row>
    <row r="248" spans="1:6" s="70" customFormat="1" ht="75">
      <c r="A248" s="66" t="s">
        <v>245</v>
      </c>
      <c r="B248" s="66" t="s">
        <v>246</v>
      </c>
      <c r="C248" s="65">
        <v>6500000000</v>
      </c>
      <c r="D248" s="81"/>
      <c r="E248" s="72">
        <f>E255+E261+E249</f>
        <v>93524500</v>
      </c>
      <c r="F248" s="72">
        <f>F255+F261+F249</f>
        <v>74374500</v>
      </c>
    </row>
    <row r="249" spans="1:6" s="70" customFormat="1" ht="37.5">
      <c r="A249" s="65"/>
      <c r="B249" s="37" t="s">
        <v>247</v>
      </c>
      <c r="C249" s="79">
        <v>6510000000</v>
      </c>
      <c r="D249" s="84"/>
      <c r="E249" s="74">
        <f>E250</f>
        <v>20000000</v>
      </c>
      <c r="F249" s="74">
        <f>F250</f>
        <v>850000</v>
      </c>
    </row>
    <row r="250" spans="1:6" s="70" customFormat="1" ht="56.25">
      <c r="A250" s="65"/>
      <c r="B250" s="37" t="s">
        <v>248</v>
      </c>
      <c r="C250" s="79" t="s">
        <v>249</v>
      </c>
      <c r="D250" s="84"/>
      <c r="E250" s="74">
        <f>E251</f>
        <v>20000000</v>
      </c>
      <c r="F250" s="74">
        <f>F251+F253</f>
        <v>850000</v>
      </c>
    </row>
    <row r="251" spans="1:6" s="70" customFormat="1" ht="318.75">
      <c r="A251" s="65"/>
      <c r="B251" s="37" t="s">
        <v>250</v>
      </c>
      <c r="C251" s="79" t="s">
        <v>251</v>
      </c>
      <c r="D251" s="84"/>
      <c r="E251" s="74">
        <f>E252</f>
        <v>20000000</v>
      </c>
      <c r="F251" s="74">
        <f>F252</f>
        <v>0</v>
      </c>
    </row>
    <row r="252" spans="1:6" s="70" customFormat="1" ht="56.25">
      <c r="A252" s="65"/>
      <c r="B252" s="37" t="s">
        <v>108</v>
      </c>
      <c r="C252" s="79" t="s">
        <v>251</v>
      </c>
      <c r="D252" s="84">
        <v>200</v>
      </c>
      <c r="E252" s="74">
        <f>'приложение 11'!I201</f>
        <v>20000000</v>
      </c>
      <c r="F252" s="74">
        <f>'приложение 11'!O201</f>
        <v>0</v>
      </c>
    </row>
    <row r="253" spans="1:6" s="70" customFormat="1" ht="318.75">
      <c r="A253" s="65"/>
      <c r="B253" s="37" t="s">
        <v>252</v>
      </c>
      <c r="C253" s="79" t="s">
        <v>253</v>
      </c>
      <c r="D253" s="84"/>
      <c r="E253" s="74">
        <f>E254</f>
        <v>0</v>
      </c>
      <c r="F253" s="74">
        <f>F254</f>
        <v>850000</v>
      </c>
    </row>
    <row r="254" spans="1:6" s="70" customFormat="1" ht="56.25">
      <c r="A254" s="65"/>
      <c r="B254" s="37" t="s">
        <v>108</v>
      </c>
      <c r="C254" s="79" t="s">
        <v>253</v>
      </c>
      <c r="D254" s="84">
        <v>200</v>
      </c>
      <c r="E254" s="74">
        <f>'приложение 11'!I203</f>
        <v>0</v>
      </c>
      <c r="F254" s="74">
        <f>'приложение 11'!O203</f>
        <v>850000</v>
      </c>
    </row>
    <row r="255" spans="1:6" ht="37.5">
      <c r="A255" s="41"/>
      <c r="B255" s="41" t="s">
        <v>254</v>
      </c>
      <c r="C255" s="55">
        <v>6520000000</v>
      </c>
      <c r="D255" s="73"/>
      <c r="E255" s="74">
        <f>E258+E256</f>
        <v>73524500</v>
      </c>
      <c r="F255" s="74">
        <f>F258+F256</f>
        <v>73524500</v>
      </c>
    </row>
    <row r="256" spans="1:6" ht="112.5">
      <c r="A256" s="41"/>
      <c r="B256" s="37" t="s">
        <v>255</v>
      </c>
      <c r="C256" s="79" t="s">
        <v>256</v>
      </c>
      <c r="D256" s="80"/>
      <c r="E256" s="74">
        <f>E257</f>
        <v>11018100</v>
      </c>
      <c r="F256" s="74">
        <f>F257</f>
        <v>11018100</v>
      </c>
    </row>
    <row r="257" spans="1:6" ht="56.25">
      <c r="A257" s="41"/>
      <c r="B257" s="37" t="s">
        <v>257</v>
      </c>
      <c r="C257" s="79" t="s">
        <v>256</v>
      </c>
      <c r="D257" s="80" t="s">
        <v>258</v>
      </c>
      <c r="E257" s="74">
        <f>'приложение 11'!I219</f>
        <v>11018100</v>
      </c>
      <c r="F257" s="74">
        <f>'приложение 11'!O219</f>
        <v>11018100</v>
      </c>
    </row>
    <row r="258" spans="1:6" ht="112.5">
      <c r="A258" s="41"/>
      <c r="B258" s="37" t="s">
        <v>255</v>
      </c>
      <c r="C258" s="79" t="s">
        <v>259</v>
      </c>
      <c r="D258" s="80"/>
      <c r="E258" s="74">
        <f>E260+E259</f>
        <v>62506400</v>
      </c>
      <c r="F258" s="74">
        <f>F260+F259</f>
        <v>62506400</v>
      </c>
    </row>
    <row r="259" spans="1:6" ht="56.25">
      <c r="A259" s="41"/>
      <c r="B259" s="41" t="s">
        <v>108</v>
      </c>
      <c r="C259" s="79" t="s">
        <v>259</v>
      </c>
      <c r="D259" s="80" t="s">
        <v>109</v>
      </c>
      <c r="E259" s="74">
        <f>'приложение 11'!I221</f>
        <v>72034.8</v>
      </c>
      <c r="F259" s="74">
        <f>'приложение 11'!O221</f>
        <v>72034.8</v>
      </c>
    </row>
    <row r="260" spans="1:6" ht="56.25">
      <c r="A260" s="41"/>
      <c r="B260" s="37" t="s">
        <v>257</v>
      </c>
      <c r="C260" s="79" t="s">
        <v>259</v>
      </c>
      <c r="D260" s="80" t="s">
        <v>258</v>
      </c>
      <c r="E260" s="74">
        <f>'приложение 11'!I222</f>
        <v>62434365.200000003</v>
      </c>
      <c r="F260" s="74">
        <f>'приложение 11'!O222</f>
        <v>62434365.200000003</v>
      </c>
    </row>
    <row r="261" spans="1:6" hidden="1">
      <c r="A261" s="41"/>
      <c r="B261" s="41" t="s">
        <v>260</v>
      </c>
      <c r="C261" s="55">
        <v>6550000000</v>
      </c>
      <c r="D261" s="73"/>
      <c r="E261" s="74">
        <f>E262</f>
        <v>0</v>
      </c>
      <c r="F261" s="74">
        <f>F262</f>
        <v>0</v>
      </c>
    </row>
    <row r="262" spans="1:6" ht="75" hidden="1">
      <c r="A262" s="41"/>
      <c r="B262" s="41" t="s">
        <v>261</v>
      </c>
      <c r="C262" s="55" t="s">
        <v>262</v>
      </c>
      <c r="D262" s="73"/>
      <c r="E262" s="74">
        <f>E263</f>
        <v>0</v>
      </c>
      <c r="F262" s="74">
        <f>F263</f>
        <v>0</v>
      </c>
    </row>
    <row r="263" spans="1:6" ht="56.25" hidden="1">
      <c r="A263" s="41"/>
      <c r="B263" s="41" t="s">
        <v>257</v>
      </c>
      <c r="C263" s="55" t="s">
        <v>262</v>
      </c>
      <c r="D263" s="73" t="s">
        <v>258</v>
      </c>
      <c r="E263" s="74">
        <f>'приложение 11'!I168</f>
        <v>0</v>
      </c>
      <c r="F263" s="74">
        <f>'приложение 11'!O168</f>
        <v>0</v>
      </c>
    </row>
    <row r="264" spans="1:6" s="70" customFormat="1" ht="112.5">
      <c r="A264" s="66" t="s">
        <v>263</v>
      </c>
      <c r="B264" s="28" t="s">
        <v>264</v>
      </c>
      <c r="C264" s="85">
        <v>6600000000</v>
      </c>
      <c r="D264" s="86"/>
      <c r="E264" s="72">
        <f t="shared" ref="E264:F266" si="6">E265</f>
        <v>10550000</v>
      </c>
      <c r="F264" s="72">
        <f t="shared" si="6"/>
        <v>10650000</v>
      </c>
    </row>
    <row r="265" spans="1:6" ht="56.25">
      <c r="A265" s="41"/>
      <c r="B265" s="37" t="s">
        <v>265</v>
      </c>
      <c r="C265" s="79">
        <v>6610000000</v>
      </c>
      <c r="D265" s="80"/>
      <c r="E265" s="74">
        <f t="shared" si="6"/>
        <v>10550000</v>
      </c>
      <c r="F265" s="74">
        <f t="shared" si="6"/>
        <v>10650000</v>
      </c>
    </row>
    <row r="266" spans="1:6" ht="112.5">
      <c r="A266" s="41"/>
      <c r="B266" s="37" t="s">
        <v>266</v>
      </c>
      <c r="C266" s="79">
        <v>6610010040</v>
      </c>
      <c r="D266" s="80"/>
      <c r="E266" s="74">
        <f t="shared" si="6"/>
        <v>10550000</v>
      </c>
      <c r="F266" s="74">
        <f t="shared" si="6"/>
        <v>10650000</v>
      </c>
    </row>
    <row r="267" spans="1:6" ht="56.25">
      <c r="A267" s="41"/>
      <c r="B267" s="37" t="s">
        <v>108</v>
      </c>
      <c r="C267" s="79">
        <v>6610010040</v>
      </c>
      <c r="D267" s="80" t="s">
        <v>109</v>
      </c>
      <c r="E267" s="74">
        <f>'приложение 11'!I123</f>
        <v>10550000</v>
      </c>
      <c r="F267" s="74">
        <f>'приложение 11'!O123</f>
        <v>10650000</v>
      </c>
    </row>
    <row r="268" spans="1:6" s="70" customFormat="1" ht="93.75">
      <c r="A268" s="66" t="s">
        <v>267</v>
      </c>
      <c r="B268" s="28" t="s">
        <v>268</v>
      </c>
      <c r="C268" s="85">
        <v>6700000000</v>
      </c>
      <c r="D268" s="86"/>
      <c r="E268" s="72">
        <f>E269+E273</f>
        <v>3627000</v>
      </c>
      <c r="F268" s="72">
        <f>F269+F273</f>
        <v>3495500</v>
      </c>
    </row>
    <row r="269" spans="1:6" ht="56.25">
      <c r="A269" s="41"/>
      <c r="B269" s="37" t="s">
        <v>269</v>
      </c>
      <c r="C269" s="79">
        <v>6710000000</v>
      </c>
      <c r="D269" s="80"/>
      <c r="E269" s="74">
        <f>E270</f>
        <v>3477000</v>
      </c>
      <c r="F269" s="74">
        <f>F270</f>
        <v>3345500</v>
      </c>
    </row>
    <row r="270" spans="1:6" ht="37.5">
      <c r="A270" s="41"/>
      <c r="B270" s="37" t="s">
        <v>270</v>
      </c>
      <c r="C270" s="79">
        <v>6710010220</v>
      </c>
      <c r="D270" s="80"/>
      <c r="E270" s="74">
        <f>E271+E272</f>
        <v>3477000</v>
      </c>
      <c r="F270" s="74">
        <f>F271+F272</f>
        <v>3345500</v>
      </c>
    </row>
    <row r="271" spans="1:6" ht="56.25">
      <c r="A271" s="41"/>
      <c r="B271" s="37" t="s">
        <v>108</v>
      </c>
      <c r="C271" s="79">
        <v>6710010220</v>
      </c>
      <c r="D271" s="80" t="s">
        <v>109</v>
      </c>
      <c r="E271" s="74">
        <f>'приложение 11'!I571+'приложение 11'!I127</f>
        <v>300000</v>
      </c>
      <c r="F271" s="74">
        <f>'приложение 11'!O571+'приложение 11'!O127</f>
        <v>300000</v>
      </c>
    </row>
    <row r="272" spans="1:6" ht="56.25">
      <c r="A272" s="41"/>
      <c r="B272" s="41" t="s">
        <v>171</v>
      </c>
      <c r="C272" s="79">
        <v>6710010220</v>
      </c>
      <c r="D272" s="80" t="s">
        <v>201</v>
      </c>
      <c r="E272" s="74">
        <f>'приложение 11'!I417+'приложение 11'!I472</f>
        <v>3177000</v>
      </c>
      <c r="F272" s="74">
        <f>'приложение 11'!O417+'приложение 11'!O472</f>
        <v>3045500</v>
      </c>
    </row>
    <row r="273" spans="1:6" ht="75">
      <c r="A273" s="41"/>
      <c r="B273" s="37" t="s">
        <v>271</v>
      </c>
      <c r="C273" s="79">
        <v>6720000000</v>
      </c>
      <c r="D273" s="80"/>
      <c r="E273" s="74">
        <f>E274</f>
        <v>150000</v>
      </c>
      <c r="F273" s="74">
        <f>F274</f>
        <v>150000</v>
      </c>
    </row>
    <row r="274" spans="1:6" ht="56.25">
      <c r="A274" s="41"/>
      <c r="B274" s="37" t="s">
        <v>272</v>
      </c>
      <c r="C274" s="79">
        <v>6720010530</v>
      </c>
      <c r="D274" s="80"/>
      <c r="E274" s="74">
        <f>E275</f>
        <v>150000</v>
      </c>
      <c r="F274" s="74">
        <f>F275</f>
        <v>150000</v>
      </c>
    </row>
    <row r="275" spans="1:6" ht="56.25">
      <c r="A275" s="41"/>
      <c r="B275" s="37" t="s">
        <v>108</v>
      </c>
      <c r="C275" s="79">
        <v>6720010530</v>
      </c>
      <c r="D275" s="80" t="s">
        <v>109</v>
      </c>
      <c r="E275" s="74">
        <f>'приложение 11'!I130</f>
        <v>150000</v>
      </c>
      <c r="F275" s="74">
        <f>'приложение 11'!O130</f>
        <v>150000</v>
      </c>
    </row>
    <row r="276" spans="1:6" s="70" customFormat="1" ht="37.5">
      <c r="A276" s="66" t="s">
        <v>273</v>
      </c>
      <c r="B276" s="28" t="s">
        <v>274</v>
      </c>
      <c r="C276" s="85">
        <v>6800000000</v>
      </c>
      <c r="D276" s="86"/>
      <c r="E276" s="72">
        <f t="shared" ref="E276:F278" si="7">E277</f>
        <v>50000</v>
      </c>
      <c r="F276" s="72">
        <f t="shared" si="7"/>
        <v>50000</v>
      </c>
    </row>
    <row r="277" spans="1:6" ht="37.5">
      <c r="A277" s="41"/>
      <c r="B277" s="37" t="s">
        <v>275</v>
      </c>
      <c r="C277" s="79">
        <v>6810000000</v>
      </c>
      <c r="D277" s="80"/>
      <c r="E277" s="74">
        <f t="shared" si="7"/>
        <v>50000</v>
      </c>
      <c r="F277" s="74">
        <f t="shared" si="7"/>
        <v>50000</v>
      </c>
    </row>
    <row r="278" spans="1:6">
      <c r="A278" s="41"/>
      <c r="B278" s="37" t="s">
        <v>276</v>
      </c>
      <c r="C278" s="79">
        <v>6810010490</v>
      </c>
      <c r="D278" s="80"/>
      <c r="E278" s="74">
        <f t="shared" si="7"/>
        <v>50000</v>
      </c>
      <c r="F278" s="74">
        <f t="shared" si="7"/>
        <v>50000</v>
      </c>
    </row>
    <row r="279" spans="1:6" ht="56.25">
      <c r="A279" s="41"/>
      <c r="B279" s="37" t="s">
        <v>108</v>
      </c>
      <c r="C279" s="79">
        <v>6810010490</v>
      </c>
      <c r="D279" s="80" t="s">
        <v>109</v>
      </c>
      <c r="E279" s="74">
        <f>'приложение 11'!I134</f>
        <v>50000</v>
      </c>
      <c r="F279" s="74">
        <f>'приложение 11'!O134</f>
        <v>50000</v>
      </c>
    </row>
    <row r="280" spans="1:6" s="70" customFormat="1" ht="150">
      <c r="A280" s="66" t="s">
        <v>277</v>
      </c>
      <c r="B280" s="28" t="s">
        <v>278</v>
      </c>
      <c r="C280" s="85">
        <v>6900000000</v>
      </c>
      <c r="D280" s="86"/>
      <c r="E280" s="72">
        <f t="shared" ref="E280:F282" si="8">E281</f>
        <v>1307300</v>
      </c>
      <c r="F280" s="72">
        <f t="shared" si="8"/>
        <v>1458400</v>
      </c>
    </row>
    <row r="281" spans="1:6" ht="56.25">
      <c r="A281" s="41"/>
      <c r="B281" s="37" t="s">
        <v>279</v>
      </c>
      <c r="C281" s="79">
        <v>6910000000</v>
      </c>
      <c r="D281" s="80"/>
      <c r="E281" s="74">
        <f t="shared" si="8"/>
        <v>1307300</v>
      </c>
      <c r="F281" s="74">
        <f t="shared" si="8"/>
        <v>1458400</v>
      </c>
    </row>
    <row r="282" spans="1:6" ht="150">
      <c r="A282" s="41"/>
      <c r="B282" s="37" t="s">
        <v>280</v>
      </c>
      <c r="C282" s="79">
        <v>6910010500</v>
      </c>
      <c r="D282" s="80"/>
      <c r="E282" s="74">
        <f t="shared" si="8"/>
        <v>1307300</v>
      </c>
      <c r="F282" s="74">
        <f t="shared" si="8"/>
        <v>1458400</v>
      </c>
    </row>
    <row r="283" spans="1:6" ht="56.25">
      <c r="A283" s="41"/>
      <c r="B283" s="37" t="s">
        <v>108</v>
      </c>
      <c r="C283" s="79">
        <v>6910010500</v>
      </c>
      <c r="D283" s="80" t="s">
        <v>109</v>
      </c>
      <c r="E283" s="74">
        <f>'приложение 11'!I575+'приложение 11'!I499</f>
        <v>1307300</v>
      </c>
      <c r="F283" s="74">
        <f>'приложение 11'!O575+'приложение 11'!O499</f>
        <v>1458400</v>
      </c>
    </row>
    <row r="284" spans="1:6" s="70" customFormat="1" ht="37.5">
      <c r="A284" s="66" t="s">
        <v>281</v>
      </c>
      <c r="B284" s="66" t="s">
        <v>282</v>
      </c>
      <c r="C284" s="65">
        <v>7000000000</v>
      </c>
      <c r="D284" s="83"/>
      <c r="E284" s="72">
        <f>E285</f>
        <v>27280800</v>
      </c>
      <c r="F284" s="72">
        <f>F285</f>
        <v>31582900</v>
      </c>
    </row>
    <row r="285" spans="1:6" s="70" customFormat="1" ht="37.5">
      <c r="A285" s="41"/>
      <c r="B285" s="37" t="s">
        <v>283</v>
      </c>
      <c r="C285" s="79">
        <v>7010000000</v>
      </c>
      <c r="D285" s="84"/>
      <c r="E285" s="74">
        <f>E289+E293+E291+E286</f>
        <v>27280800</v>
      </c>
      <c r="F285" s="74">
        <f>F289+F293+F291+F286</f>
        <v>31582900</v>
      </c>
    </row>
    <row r="286" spans="1:6" s="70" customFormat="1" ht="37.5">
      <c r="A286" s="41"/>
      <c r="B286" s="41" t="s">
        <v>135</v>
      </c>
      <c r="C286" s="55">
        <v>7010000590</v>
      </c>
      <c r="D286" s="77"/>
      <c r="E286" s="74">
        <f>E288+E287</f>
        <v>20518400</v>
      </c>
      <c r="F286" s="74">
        <f>F288+F287</f>
        <v>19072400</v>
      </c>
    </row>
    <row r="287" spans="1:6" s="70" customFormat="1" ht="56.25">
      <c r="A287" s="41"/>
      <c r="B287" s="37" t="s">
        <v>108</v>
      </c>
      <c r="C287" s="55"/>
      <c r="D287" s="77">
        <v>200</v>
      </c>
      <c r="E287" s="74">
        <f>'приложение 11'!I187</f>
        <v>100000</v>
      </c>
      <c r="F287" s="74">
        <f>'приложение 11'!O187</f>
        <v>100000</v>
      </c>
    </row>
    <row r="288" spans="1:6" s="70" customFormat="1" ht="56.25">
      <c r="A288" s="41"/>
      <c r="B288" s="37" t="s">
        <v>171</v>
      </c>
      <c r="C288" s="55">
        <v>7010000590</v>
      </c>
      <c r="D288" s="77">
        <v>600</v>
      </c>
      <c r="E288" s="74">
        <f>'приложение 11'!I421</f>
        <v>20418400</v>
      </c>
      <c r="F288" s="74">
        <f>'приложение 11'!O421</f>
        <v>18972400</v>
      </c>
    </row>
    <row r="289" spans="1:6" s="70" customFormat="1" ht="112.5">
      <c r="A289" s="41"/>
      <c r="B289" s="37" t="s">
        <v>284</v>
      </c>
      <c r="C289" s="79">
        <v>7010063110</v>
      </c>
      <c r="D289" s="84"/>
      <c r="E289" s="74">
        <f>E290</f>
        <v>3252100</v>
      </c>
      <c r="F289" s="74">
        <f>F290</f>
        <v>3382200</v>
      </c>
    </row>
    <row r="290" spans="1:6" s="70" customFormat="1" ht="56.25">
      <c r="A290" s="41"/>
      <c r="B290" s="37" t="s">
        <v>171</v>
      </c>
      <c r="C290" s="79">
        <v>7010063110</v>
      </c>
      <c r="D290" s="84">
        <v>600</v>
      </c>
      <c r="E290" s="74">
        <f>'приложение 11'!I423</f>
        <v>3252100</v>
      </c>
      <c r="F290" s="74">
        <f>'приложение 11'!O423</f>
        <v>3382200</v>
      </c>
    </row>
    <row r="291" spans="1:6" s="70" customFormat="1" ht="75">
      <c r="A291" s="41"/>
      <c r="B291" s="37" t="s">
        <v>285</v>
      </c>
      <c r="C291" s="79" t="s">
        <v>286</v>
      </c>
      <c r="D291" s="84"/>
      <c r="E291" s="74">
        <f>E292</f>
        <v>0</v>
      </c>
      <c r="F291" s="74">
        <f>F292</f>
        <v>5618000</v>
      </c>
    </row>
    <row r="292" spans="1:6" s="70" customFormat="1" ht="56.25">
      <c r="A292" s="41"/>
      <c r="B292" s="37" t="s">
        <v>171</v>
      </c>
      <c r="C292" s="79" t="s">
        <v>286</v>
      </c>
      <c r="D292" s="84">
        <v>600</v>
      </c>
      <c r="E292" s="74">
        <f>'приложение 11'!I425</f>
        <v>0</v>
      </c>
      <c r="F292" s="74">
        <f>'приложение 11'!O425</f>
        <v>5618000</v>
      </c>
    </row>
    <row r="293" spans="1:6" s="70" customFormat="1" ht="75">
      <c r="A293" s="41"/>
      <c r="B293" s="37" t="s">
        <v>287</v>
      </c>
      <c r="C293" s="79" t="s">
        <v>288</v>
      </c>
      <c r="D293" s="84"/>
      <c r="E293" s="74">
        <f>E294</f>
        <v>3510300</v>
      </c>
      <c r="F293" s="74">
        <f>F294</f>
        <v>3510300</v>
      </c>
    </row>
    <row r="294" spans="1:6" s="70" customFormat="1" ht="56.25">
      <c r="A294" s="41"/>
      <c r="B294" s="37" t="s">
        <v>171</v>
      </c>
      <c r="C294" s="79" t="s">
        <v>288</v>
      </c>
      <c r="D294" s="84">
        <v>600</v>
      </c>
      <c r="E294" s="74">
        <f>'приложение 11'!I427</f>
        <v>3510300</v>
      </c>
      <c r="F294" s="74">
        <f>'приложение 11'!O427</f>
        <v>3510300</v>
      </c>
    </row>
    <row r="295" spans="1:6" s="70" customFormat="1" ht="37.5">
      <c r="A295" s="66" t="s">
        <v>289</v>
      </c>
      <c r="B295" s="28" t="s">
        <v>290</v>
      </c>
      <c r="C295" s="85">
        <v>7100000000</v>
      </c>
      <c r="D295" s="86"/>
      <c r="E295" s="72">
        <f t="shared" ref="E295:F297" si="9">E296</f>
        <v>1855000</v>
      </c>
      <c r="F295" s="72">
        <f t="shared" si="9"/>
        <v>1855000</v>
      </c>
    </row>
    <row r="296" spans="1:6" s="70" customFormat="1" ht="75">
      <c r="A296" s="41"/>
      <c r="B296" s="37" t="s">
        <v>291</v>
      </c>
      <c r="C296" s="79">
        <v>7110000000</v>
      </c>
      <c r="D296" s="80"/>
      <c r="E296" s="74">
        <f t="shared" si="9"/>
        <v>1855000</v>
      </c>
      <c r="F296" s="74">
        <f t="shared" si="9"/>
        <v>1855000</v>
      </c>
    </row>
    <row r="297" spans="1:6" s="70" customFormat="1" ht="56.25">
      <c r="A297" s="41"/>
      <c r="B297" s="37" t="s">
        <v>292</v>
      </c>
      <c r="C297" s="79">
        <v>7110010610</v>
      </c>
      <c r="D297" s="80"/>
      <c r="E297" s="74">
        <f t="shared" si="9"/>
        <v>1855000</v>
      </c>
      <c r="F297" s="74">
        <f t="shared" si="9"/>
        <v>1855000</v>
      </c>
    </row>
    <row r="298" spans="1:6" s="70" customFormat="1" ht="56.25">
      <c r="A298" s="41"/>
      <c r="B298" s="37" t="s">
        <v>108</v>
      </c>
      <c r="C298" s="79">
        <v>7110010610</v>
      </c>
      <c r="D298" s="80" t="s">
        <v>109</v>
      </c>
      <c r="E298" s="74">
        <f>'приложение 11'!I579+'приложение 11'!I503+'приложение 11'!I138</f>
        <v>1855000</v>
      </c>
      <c r="F298" s="74">
        <f>'приложение 11'!O579+'приложение 11'!O503+'приложение 11'!O138</f>
        <v>1855000</v>
      </c>
    </row>
    <row r="299" spans="1:6" s="70" customFormat="1" ht="75">
      <c r="A299" s="66" t="s">
        <v>293</v>
      </c>
      <c r="B299" s="28" t="s">
        <v>294</v>
      </c>
      <c r="C299" s="85">
        <v>7200000000</v>
      </c>
      <c r="D299" s="86"/>
      <c r="E299" s="72">
        <f t="shared" ref="E299:F301" si="10">E300</f>
        <v>1200000</v>
      </c>
      <c r="F299" s="72">
        <f t="shared" si="10"/>
        <v>1800000</v>
      </c>
    </row>
    <row r="300" spans="1:6" s="70" customFormat="1" ht="56.25">
      <c r="A300" s="41"/>
      <c r="B300" s="37" t="s">
        <v>295</v>
      </c>
      <c r="C300" s="79">
        <v>7210000000</v>
      </c>
      <c r="D300" s="80"/>
      <c r="E300" s="74">
        <f t="shared" si="10"/>
        <v>1200000</v>
      </c>
      <c r="F300" s="74">
        <f t="shared" si="10"/>
        <v>1800000</v>
      </c>
    </row>
    <row r="301" spans="1:6" s="70" customFormat="1" ht="37.5">
      <c r="A301" s="41"/>
      <c r="B301" s="37" t="s">
        <v>296</v>
      </c>
      <c r="C301" s="79">
        <v>7210010870</v>
      </c>
      <c r="D301" s="80"/>
      <c r="E301" s="74">
        <f t="shared" si="10"/>
        <v>1200000</v>
      </c>
      <c r="F301" s="74">
        <f t="shared" si="10"/>
        <v>1800000</v>
      </c>
    </row>
    <row r="302" spans="1:6" s="70" customFormat="1" ht="56.25">
      <c r="A302" s="41"/>
      <c r="B302" s="37" t="s">
        <v>108</v>
      </c>
      <c r="C302" s="79">
        <v>7210010870</v>
      </c>
      <c r="D302" s="80" t="s">
        <v>109</v>
      </c>
      <c r="E302" s="74">
        <f>'приложение 11'!I162</f>
        <v>1200000</v>
      </c>
      <c r="F302" s="74">
        <f>'приложение 11'!O162</f>
        <v>1800000</v>
      </c>
    </row>
    <row r="303" spans="1:6" s="70" customFormat="1" ht="37.5">
      <c r="A303" s="66" t="s">
        <v>297</v>
      </c>
      <c r="B303" s="28" t="s">
        <v>298</v>
      </c>
      <c r="C303" s="85">
        <v>7300000000</v>
      </c>
      <c r="D303" s="86"/>
      <c r="E303" s="72">
        <f>E304+E309+E312</f>
        <v>24877600</v>
      </c>
      <c r="F303" s="72">
        <f>F304+F309+F312</f>
        <v>1060000</v>
      </c>
    </row>
    <row r="304" spans="1:6" s="70" customFormat="1" ht="37.5">
      <c r="A304" s="41"/>
      <c r="B304" s="37" t="s">
        <v>299</v>
      </c>
      <c r="C304" s="79">
        <v>7310000000</v>
      </c>
      <c r="D304" s="80"/>
      <c r="E304" s="74">
        <f>E305+E307</f>
        <v>23802600</v>
      </c>
      <c r="F304" s="74">
        <f>F305+F307</f>
        <v>0</v>
      </c>
    </row>
    <row r="305" spans="1:6" s="70" customFormat="1" ht="56.25">
      <c r="A305" s="41"/>
      <c r="B305" s="37" t="s">
        <v>300</v>
      </c>
      <c r="C305" s="79">
        <v>7310010140</v>
      </c>
      <c r="D305" s="80"/>
      <c r="E305" s="74">
        <f>E306</f>
        <v>15462000</v>
      </c>
      <c r="F305" s="74">
        <f>F306</f>
        <v>0</v>
      </c>
    </row>
    <row r="306" spans="1:6" s="70" customFormat="1" ht="56.25">
      <c r="A306" s="41"/>
      <c r="B306" s="37" t="s">
        <v>108</v>
      </c>
      <c r="C306" s="79">
        <v>7310010140</v>
      </c>
      <c r="D306" s="80" t="s">
        <v>109</v>
      </c>
      <c r="E306" s="74">
        <f>'приложение 11'!I172</f>
        <v>15462000</v>
      </c>
      <c r="F306" s="74">
        <f>'приложение 11'!O172</f>
        <v>0</v>
      </c>
    </row>
    <row r="307" spans="1:6" s="70" customFormat="1" ht="37.5">
      <c r="A307" s="41"/>
      <c r="B307" s="37" t="s">
        <v>301</v>
      </c>
      <c r="C307" s="79">
        <v>7310010860</v>
      </c>
      <c r="D307" s="80"/>
      <c r="E307" s="74">
        <f>E308</f>
        <v>8340600</v>
      </c>
      <c r="F307" s="74">
        <f>F308</f>
        <v>0</v>
      </c>
    </row>
    <row r="308" spans="1:6" s="70" customFormat="1" ht="56.25">
      <c r="A308" s="41"/>
      <c r="B308" s="37" t="s">
        <v>108</v>
      </c>
      <c r="C308" s="79">
        <v>7310010860</v>
      </c>
      <c r="D308" s="80" t="s">
        <v>109</v>
      </c>
      <c r="E308" s="74">
        <f>'приложение 11'!I174</f>
        <v>8340600</v>
      </c>
      <c r="F308" s="74">
        <f>'приложение 11'!O174</f>
        <v>0</v>
      </c>
    </row>
    <row r="309" spans="1:6" s="70" customFormat="1" ht="37.5">
      <c r="A309" s="41"/>
      <c r="B309" s="37" t="s">
        <v>302</v>
      </c>
      <c r="C309" s="79">
        <v>7320000000</v>
      </c>
      <c r="D309" s="80"/>
      <c r="E309" s="74">
        <f>E310</f>
        <v>50000</v>
      </c>
      <c r="F309" s="74">
        <f>F310</f>
        <v>50000</v>
      </c>
    </row>
    <row r="310" spans="1:6" s="70" customFormat="1" ht="93.75">
      <c r="A310" s="41"/>
      <c r="B310" s="37" t="s">
        <v>303</v>
      </c>
      <c r="C310" s="79">
        <v>7320010080</v>
      </c>
      <c r="D310" s="80"/>
      <c r="E310" s="74">
        <f>E311</f>
        <v>50000</v>
      </c>
      <c r="F310" s="74">
        <f>F311</f>
        <v>50000</v>
      </c>
    </row>
    <row r="311" spans="1:6" s="70" customFormat="1" ht="56.25">
      <c r="A311" s="41"/>
      <c r="B311" s="37" t="s">
        <v>108</v>
      </c>
      <c r="C311" s="79">
        <v>7320010080</v>
      </c>
      <c r="D311" s="80" t="s">
        <v>109</v>
      </c>
      <c r="E311" s="74">
        <f>'приложение 11'!I177</f>
        <v>50000</v>
      </c>
      <c r="F311" s="74">
        <f>'приложение 11'!O177</f>
        <v>50000</v>
      </c>
    </row>
    <row r="312" spans="1:6" s="70" customFormat="1" ht="56.25">
      <c r="A312" s="41"/>
      <c r="B312" s="37" t="s">
        <v>304</v>
      </c>
      <c r="C312" s="79">
        <v>7330000000</v>
      </c>
      <c r="D312" s="80"/>
      <c r="E312" s="74">
        <f>E313</f>
        <v>1025000</v>
      </c>
      <c r="F312" s="74">
        <f>F313</f>
        <v>1010000</v>
      </c>
    </row>
    <row r="313" spans="1:6" s="70" customFormat="1" ht="56.25">
      <c r="A313" s="41"/>
      <c r="B313" s="37" t="s">
        <v>305</v>
      </c>
      <c r="C313" s="79">
        <v>7330010720</v>
      </c>
      <c r="D313" s="80"/>
      <c r="E313" s="74">
        <f>E314</f>
        <v>1025000</v>
      </c>
      <c r="F313" s="74">
        <f>F314</f>
        <v>1010000</v>
      </c>
    </row>
    <row r="314" spans="1:6" s="70" customFormat="1" ht="56.25">
      <c r="A314" s="41"/>
      <c r="B314" s="37" t="s">
        <v>108</v>
      </c>
      <c r="C314" s="79">
        <v>7330010720</v>
      </c>
      <c r="D314" s="80" t="s">
        <v>109</v>
      </c>
      <c r="E314" s="74">
        <f>'приложение 11'!I180</f>
        <v>1025000</v>
      </c>
      <c r="F314" s="74">
        <f>'приложение 11'!O180</f>
        <v>1010000</v>
      </c>
    </row>
    <row r="315" spans="1:6" s="70" customFormat="1" ht="56.25" hidden="1">
      <c r="A315" s="41"/>
      <c r="B315" s="37" t="s">
        <v>257</v>
      </c>
      <c r="C315" s="79">
        <v>7330010720</v>
      </c>
      <c r="D315" s="80" t="s">
        <v>258</v>
      </c>
      <c r="E315" s="74">
        <f>'приложение 11'!I181</f>
        <v>0</v>
      </c>
      <c r="F315" s="74">
        <f>'приложение 11'!O181</f>
        <v>0</v>
      </c>
    </row>
    <row r="316" spans="1:6" s="70" customFormat="1" ht="56.25">
      <c r="A316" s="66" t="s">
        <v>306</v>
      </c>
      <c r="B316" s="66" t="s">
        <v>307</v>
      </c>
      <c r="C316" s="65">
        <v>9900000000</v>
      </c>
      <c r="D316" s="81"/>
      <c r="E316" s="72">
        <f>E332+E335+E339+E327+E317+E325+E323+E319+E321+E342</f>
        <v>34165100</v>
      </c>
      <c r="F316" s="72">
        <f>F332+F335+F339+F327+F317+F325+F323+F319+F321+F342</f>
        <v>33570100</v>
      </c>
    </row>
    <row r="317" spans="1:6" s="70" customFormat="1" ht="75">
      <c r="A317" s="65"/>
      <c r="B317" s="41" t="s">
        <v>308</v>
      </c>
      <c r="C317" s="55">
        <v>9900010110</v>
      </c>
      <c r="D317" s="73"/>
      <c r="E317" s="74">
        <f>E318</f>
        <v>1060200</v>
      </c>
      <c r="F317" s="74">
        <f>F318</f>
        <v>1044300</v>
      </c>
    </row>
    <row r="318" spans="1:6" s="70" customFormat="1" ht="56.25">
      <c r="A318" s="65"/>
      <c r="B318" s="41" t="s">
        <v>108</v>
      </c>
      <c r="C318" s="55">
        <v>9900010110</v>
      </c>
      <c r="D318" s="73" t="s">
        <v>109</v>
      </c>
      <c r="E318" s="74">
        <f>'приложение 11'!I297</f>
        <v>1060200</v>
      </c>
      <c r="F318" s="74">
        <f>'приложение 11'!O297</f>
        <v>1044300</v>
      </c>
    </row>
    <row r="319" spans="1:6" s="70" customFormat="1" ht="56.25">
      <c r="A319" s="65"/>
      <c r="B319" s="37" t="s">
        <v>309</v>
      </c>
      <c r="C319" s="79">
        <v>9900010150</v>
      </c>
      <c r="D319" s="80"/>
      <c r="E319" s="74">
        <f>E320</f>
        <v>10000000</v>
      </c>
      <c r="F319" s="74">
        <f>F320</f>
        <v>10000000</v>
      </c>
    </row>
    <row r="320" spans="1:6" s="70" customFormat="1" ht="56.25">
      <c r="A320" s="65"/>
      <c r="B320" s="37" t="s">
        <v>108</v>
      </c>
      <c r="C320" s="79">
        <v>9900010150</v>
      </c>
      <c r="D320" s="80" t="s">
        <v>109</v>
      </c>
      <c r="E320" s="74">
        <f>'приложение 11'!I93</f>
        <v>10000000</v>
      </c>
      <c r="F320" s="74">
        <f>'приложение 11'!O93</f>
        <v>10000000</v>
      </c>
    </row>
    <row r="321" spans="1:6" s="70" customFormat="1" ht="75">
      <c r="A321" s="65"/>
      <c r="B321" s="37" t="s">
        <v>310</v>
      </c>
      <c r="C321" s="79">
        <v>9900010620</v>
      </c>
      <c r="D321" s="80"/>
      <c r="E321" s="74">
        <f>E322</f>
        <v>6162300</v>
      </c>
      <c r="F321" s="74">
        <f>F322</f>
        <v>6069900</v>
      </c>
    </row>
    <row r="322" spans="1:6" s="70" customFormat="1" ht="37.5">
      <c r="A322" s="65"/>
      <c r="B322" s="37" t="s">
        <v>147</v>
      </c>
      <c r="C322" s="79">
        <v>9900010620</v>
      </c>
      <c r="D322" s="80" t="s">
        <v>148</v>
      </c>
      <c r="E322" s="74">
        <f>'приложение 11'!I208</f>
        <v>6162300</v>
      </c>
      <c r="F322" s="74">
        <f>'приложение 11'!O208</f>
        <v>6069900</v>
      </c>
    </row>
    <row r="323" spans="1:6" s="70" customFormat="1" hidden="1">
      <c r="A323" s="41"/>
      <c r="B323" s="41" t="s">
        <v>311</v>
      </c>
      <c r="C323" s="55">
        <v>9900010910</v>
      </c>
      <c r="D323" s="73"/>
      <c r="E323" s="74">
        <f>E324</f>
        <v>0</v>
      </c>
      <c r="F323" s="74">
        <f>F324</f>
        <v>0</v>
      </c>
    </row>
    <row r="324" spans="1:6" s="70" customFormat="1" hidden="1">
      <c r="A324" s="41"/>
      <c r="B324" s="41" t="s">
        <v>111</v>
      </c>
      <c r="C324" s="55">
        <v>9900010910</v>
      </c>
      <c r="D324" s="73" t="s">
        <v>112</v>
      </c>
      <c r="E324" s="74">
        <f>'приложение 11'!I95+'приложение 11'!I325+'приложение 11'!I371</f>
        <v>0</v>
      </c>
      <c r="F324" s="74">
        <f>'приложение 11'!O95+'приложение 11'!O325+'приложение 11'!O371</f>
        <v>0</v>
      </c>
    </row>
    <row r="325" spans="1:6" s="70" customFormat="1" ht="82.7" customHeight="1">
      <c r="A325" s="41"/>
      <c r="B325" s="41" t="s">
        <v>312</v>
      </c>
      <c r="C325" s="55">
        <v>9900051200</v>
      </c>
      <c r="D325" s="73"/>
      <c r="E325" s="74">
        <f>E326</f>
        <v>8400</v>
      </c>
      <c r="F325" s="74">
        <f>F326</f>
        <v>9000</v>
      </c>
    </row>
    <row r="326" spans="1:6" s="70" customFormat="1" ht="56.25">
      <c r="A326" s="41"/>
      <c r="B326" s="41" t="s">
        <v>108</v>
      </c>
      <c r="C326" s="55">
        <v>9900051200</v>
      </c>
      <c r="D326" s="73" t="s">
        <v>109</v>
      </c>
      <c r="E326" s="74">
        <f>'приложение 11'!I49</f>
        <v>8400</v>
      </c>
      <c r="F326" s="74">
        <f>'приложение 11'!O49</f>
        <v>9000</v>
      </c>
    </row>
    <row r="327" spans="1:6" s="70" customFormat="1" ht="75.75" customHeight="1">
      <c r="A327" s="41"/>
      <c r="B327" s="41" t="s">
        <v>313</v>
      </c>
      <c r="C327" s="55">
        <v>9900200000</v>
      </c>
      <c r="D327" s="73"/>
      <c r="E327" s="74">
        <f>E328+E330</f>
        <v>200</v>
      </c>
      <c r="F327" s="74">
        <f>F328+F330</f>
        <v>200</v>
      </c>
    </row>
    <row r="328" spans="1:6" s="70" customFormat="1" ht="75">
      <c r="A328" s="41"/>
      <c r="B328" s="41" t="s">
        <v>313</v>
      </c>
      <c r="C328" s="55">
        <v>9900210010</v>
      </c>
      <c r="D328" s="73"/>
      <c r="E328" s="74">
        <f>E329</f>
        <v>100</v>
      </c>
      <c r="F328" s="74">
        <f>F329</f>
        <v>100</v>
      </c>
    </row>
    <row r="329" spans="1:6" s="70" customFormat="1" ht="56.25">
      <c r="A329" s="41"/>
      <c r="B329" s="41" t="s">
        <v>108</v>
      </c>
      <c r="C329" s="55">
        <v>9900210010</v>
      </c>
      <c r="D329" s="73" t="s">
        <v>109</v>
      </c>
      <c r="E329" s="74">
        <f>'приложение 11'!I111</f>
        <v>100</v>
      </c>
      <c r="F329" s="74">
        <f>'приложение 11'!O111</f>
        <v>100</v>
      </c>
    </row>
    <row r="330" spans="1:6" s="70" customFormat="1" ht="56.25">
      <c r="A330" s="41"/>
      <c r="B330" s="41" t="s">
        <v>314</v>
      </c>
      <c r="C330" s="55">
        <v>9900210020</v>
      </c>
      <c r="D330" s="73"/>
      <c r="E330" s="74">
        <f>E331</f>
        <v>100</v>
      </c>
      <c r="F330" s="74">
        <f>F331</f>
        <v>100</v>
      </c>
    </row>
    <row r="331" spans="1:6" s="70" customFormat="1" ht="56.25">
      <c r="A331" s="41"/>
      <c r="B331" s="41" t="s">
        <v>108</v>
      </c>
      <c r="C331" s="55">
        <v>9900210020</v>
      </c>
      <c r="D331" s="73" t="s">
        <v>109</v>
      </c>
      <c r="E331" s="74">
        <f>'приложение 11'!I113</f>
        <v>100</v>
      </c>
      <c r="F331" s="74">
        <f>'приложение 11'!O113</f>
        <v>100</v>
      </c>
    </row>
    <row r="332" spans="1:6" s="70" customFormat="1" ht="79.150000000000006" customHeight="1">
      <c r="A332" s="65"/>
      <c r="B332" s="41" t="s">
        <v>315</v>
      </c>
      <c r="C332" s="55">
        <v>9910000000</v>
      </c>
      <c r="D332" s="73"/>
      <c r="E332" s="74">
        <f>E333</f>
        <v>4825900</v>
      </c>
      <c r="F332" s="74">
        <f>F333</f>
        <v>4753500</v>
      </c>
    </row>
    <row r="333" spans="1:6" s="70" customFormat="1" ht="37.5">
      <c r="A333" s="65"/>
      <c r="B333" s="41" t="s">
        <v>104</v>
      </c>
      <c r="C333" s="55">
        <v>9910000190</v>
      </c>
      <c r="D333" s="73"/>
      <c r="E333" s="74">
        <f>E334</f>
        <v>4825900</v>
      </c>
      <c r="F333" s="74">
        <f>F334</f>
        <v>4753500</v>
      </c>
    </row>
    <row r="334" spans="1:6" s="70" customFormat="1" ht="112.5">
      <c r="A334" s="65"/>
      <c r="B334" s="41" t="s">
        <v>105</v>
      </c>
      <c r="C334" s="55">
        <v>9910000190</v>
      </c>
      <c r="D334" s="73" t="s">
        <v>106</v>
      </c>
      <c r="E334" s="74">
        <f>'приложение 11'!I15+'приложение 11'!I249</f>
        <v>4825900</v>
      </c>
      <c r="F334" s="74">
        <f>'приложение 11'!O15+'приложение 11'!O249</f>
        <v>4753500</v>
      </c>
    </row>
    <row r="335" spans="1:6" s="70" customFormat="1" ht="89.65" customHeight="1">
      <c r="A335" s="65"/>
      <c r="B335" s="41" t="s">
        <v>316</v>
      </c>
      <c r="C335" s="55">
        <v>9920000000</v>
      </c>
      <c r="D335" s="73"/>
      <c r="E335" s="74">
        <f>E336</f>
        <v>6132300</v>
      </c>
      <c r="F335" s="74">
        <f>F336</f>
        <v>6040500</v>
      </c>
    </row>
    <row r="336" spans="1:6" s="70" customFormat="1" ht="37.5">
      <c r="A336" s="65"/>
      <c r="B336" s="41" t="s">
        <v>104</v>
      </c>
      <c r="C336" s="55">
        <v>9920000190</v>
      </c>
      <c r="D336" s="73"/>
      <c r="E336" s="74">
        <f>E337+E338</f>
        <v>6132300</v>
      </c>
      <c r="F336" s="74">
        <f>F337+F338</f>
        <v>6040500</v>
      </c>
    </row>
    <row r="337" spans="1:7" s="70" customFormat="1" ht="112.5">
      <c r="A337" s="65"/>
      <c r="B337" s="41" t="s">
        <v>105</v>
      </c>
      <c r="C337" s="55">
        <v>9920000190</v>
      </c>
      <c r="D337" s="73" t="s">
        <v>106</v>
      </c>
      <c r="E337" s="74">
        <f>'приложение 11'!I18+'приложение 11'!I252</f>
        <v>6128300</v>
      </c>
      <c r="F337" s="74">
        <f>'приложение 11'!O18+'приложение 11'!O252</f>
        <v>6036500</v>
      </c>
    </row>
    <row r="338" spans="1:7" s="70" customFormat="1">
      <c r="A338" s="65"/>
      <c r="B338" s="41" t="s">
        <v>111</v>
      </c>
      <c r="C338" s="55">
        <v>9920000190</v>
      </c>
      <c r="D338" s="73" t="s">
        <v>112</v>
      </c>
      <c r="E338" s="74">
        <f>'приложение 11'!I19+'приложение 11'!I253</f>
        <v>4000</v>
      </c>
      <c r="F338" s="74">
        <f>'приложение 11'!O19+'приложение 11'!O253</f>
        <v>4000</v>
      </c>
    </row>
    <row r="339" spans="1:7" s="70" customFormat="1" ht="37.5">
      <c r="A339" s="65"/>
      <c r="B339" s="41" t="s">
        <v>317</v>
      </c>
      <c r="C339" s="55">
        <v>9930000000</v>
      </c>
      <c r="D339" s="73"/>
      <c r="E339" s="74">
        <f>E340</f>
        <v>5000000</v>
      </c>
      <c r="F339" s="74">
        <f>F340</f>
        <v>5000000</v>
      </c>
    </row>
    <row r="340" spans="1:7" s="70" customFormat="1">
      <c r="A340" s="65"/>
      <c r="B340" s="75" t="s">
        <v>318</v>
      </c>
      <c r="C340" s="55">
        <v>9930020590</v>
      </c>
      <c r="D340" s="73"/>
      <c r="E340" s="74">
        <f>E341</f>
        <v>5000000</v>
      </c>
      <c r="F340" s="74">
        <f>F341</f>
        <v>5000000</v>
      </c>
    </row>
    <row r="341" spans="1:7" s="70" customFormat="1">
      <c r="A341" s="65"/>
      <c r="B341" s="41" t="s">
        <v>111</v>
      </c>
      <c r="C341" s="55">
        <v>9930020590</v>
      </c>
      <c r="D341" s="73" t="s">
        <v>112</v>
      </c>
      <c r="E341" s="74">
        <f>'приложение 11'!I54</f>
        <v>5000000</v>
      </c>
      <c r="F341" s="74">
        <f>'приложение 11'!O54</f>
        <v>5000000</v>
      </c>
    </row>
    <row r="342" spans="1:7" s="70" customFormat="1" ht="56.25">
      <c r="A342" s="65"/>
      <c r="B342" s="37" t="s">
        <v>319</v>
      </c>
      <c r="C342" s="79">
        <v>9960000000</v>
      </c>
      <c r="D342" s="80"/>
      <c r="E342" s="74">
        <f>E343</f>
        <v>975800</v>
      </c>
      <c r="F342" s="74">
        <f>F343</f>
        <v>652700</v>
      </c>
    </row>
    <row r="343" spans="1:7" s="70" customFormat="1" ht="56.25">
      <c r="A343" s="65"/>
      <c r="B343" s="37" t="s">
        <v>320</v>
      </c>
      <c r="C343" s="79">
        <v>9960010570</v>
      </c>
      <c r="D343" s="80"/>
      <c r="E343" s="74">
        <f>E344</f>
        <v>975800</v>
      </c>
      <c r="F343" s="74">
        <f>F344</f>
        <v>652700</v>
      </c>
    </row>
    <row r="344" spans="1:7" s="70" customFormat="1" ht="56.25">
      <c r="A344" s="65"/>
      <c r="B344" s="37" t="s">
        <v>108</v>
      </c>
      <c r="C344" s="79">
        <v>9960010570</v>
      </c>
      <c r="D344" s="80" t="s">
        <v>109</v>
      </c>
      <c r="E344" s="74">
        <f>'приложение 11'!I98</f>
        <v>975800</v>
      </c>
      <c r="F344" s="74">
        <f>'приложение 11'!O98</f>
        <v>652700</v>
      </c>
    </row>
    <row r="345" spans="1:7" s="70" customFormat="1">
      <c r="A345" s="65"/>
      <c r="B345" s="41" t="s">
        <v>321</v>
      </c>
      <c r="C345" s="89"/>
      <c r="D345" s="42"/>
      <c r="E345" s="90">
        <f>'приложение 11'!I242</f>
        <v>44000000</v>
      </c>
      <c r="F345" s="90">
        <f>'приложение 11'!O242</f>
        <v>89000000</v>
      </c>
    </row>
    <row r="346" spans="1:7" s="70" customFormat="1">
      <c r="A346" s="65"/>
      <c r="B346" s="41"/>
      <c r="C346" s="89"/>
      <c r="D346" s="42"/>
      <c r="E346" s="90"/>
      <c r="F346" s="90"/>
    </row>
    <row r="347" spans="1:7">
      <c r="A347" s="41"/>
      <c r="B347" s="14" t="s">
        <v>89</v>
      </c>
      <c r="C347" s="34"/>
      <c r="D347"/>
      <c r="E347"/>
      <c r="F347"/>
      <c r="G347"/>
    </row>
    <row r="348" spans="1:7" ht="17.649999999999999" customHeight="1">
      <c r="A348" s="41"/>
      <c r="B348" s="6" t="s">
        <v>90</v>
      </c>
      <c r="C348" s="6"/>
      <c r="D348"/>
      <c r="E348"/>
      <c r="F348"/>
      <c r="G348"/>
    </row>
    <row r="349" spans="1:7" ht="17.649999999999999" customHeight="1">
      <c r="A349" s="41"/>
      <c r="B349" s="34" t="s">
        <v>322</v>
      </c>
      <c r="C349" s="34"/>
      <c r="D349"/>
      <c r="E349"/>
      <c r="F349"/>
      <c r="G349"/>
    </row>
    <row r="350" spans="1:7">
      <c r="A350" s="41"/>
      <c r="B350" s="41" t="s">
        <v>92</v>
      </c>
      <c r="F350" s="47" t="s">
        <v>93</v>
      </c>
    </row>
    <row r="351" spans="1:7">
      <c r="A351" s="41"/>
    </row>
    <row r="352" spans="1:7">
      <c r="A352" s="41"/>
    </row>
    <row r="353" spans="1:6">
      <c r="A353" s="41"/>
    </row>
    <row r="354" spans="1:6">
      <c r="A354" s="41"/>
    </row>
    <row r="355" spans="1:6">
      <c r="A355" s="41"/>
    </row>
    <row r="356" spans="1:6">
      <c r="A356" s="41"/>
    </row>
    <row r="357" spans="1:6">
      <c r="A357" s="41"/>
    </row>
    <row r="358" spans="1:6">
      <c r="A358" s="41"/>
    </row>
    <row r="359" spans="1:6">
      <c r="A359" s="41"/>
    </row>
    <row r="360" spans="1:6">
      <c r="A360" s="41"/>
    </row>
    <row r="361" spans="1:6" s="70" customFormat="1">
      <c r="A361" s="65"/>
      <c r="B361" s="41"/>
      <c r="C361" s="49"/>
      <c r="D361" s="50"/>
      <c r="E361" s="51"/>
      <c r="F361" s="91"/>
    </row>
    <row r="362" spans="1:6">
      <c r="A362" s="41"/>
    </row>
    <row r="363" spans="1:6">
      <c r="A363" s="41"/>
    </row>
    <row r="364" spans="1:6">
      <c r="A364" s="41"/>
    </row>
    <row r="365" spans="1:6">
      <c r="A365" s="41"/>
    </row>
    <row r="366" spans="1:6">
      <c r="A366" s="41"/>
    </row>
    <row r="367" spans="1:6">
      <c r="A367" s="41"/>
    </row>
    <row r="368" spans="1:6">
      <c r="A368" s="41"/>
    </row>
    <row r="369" spans="1:6">
      <c r="A369" s="41"/>
    </row>
    <row r="370" spans="1:6">
      <c r="A370" s="41"/>
    </row>
    <row r="371" spans="1:6">
      <c r="A371" s="41"/>
    </row>
    <row r="372" spans="1:6">
      <c r="A372" s="41"/>
    </row>
    <row r="373" spans="1:6">
      <c r="A373" s="41"/>
    </row>
    <row r="374" spans="1:6">
      <c r="A374" s="41"/>
    </row>
    <row r="375" spans="1:6">
      <c r="A375" s="41"/>
    </row>
    <row r="376" spans="1:6">
      <c r="A376" s="41"/>
    </row>
    <row r="377" spans="1:6">
      <c r="A377" s="41"/>
    </row>
    <row r="378" spans="1:6">
      <c r="A378" s="41"/>
    </row>
    <row r="379" spans="1:6">
      <c r="A379" s="41"/>
    </row>
    <row r="380" spans="1:6">
      <c r="A380" s="41"/>
    </row>
    <row r="381" spans="1:6">
      <c r="A381" s="41"/>
    </row>
    <row r="382" spans="1:6" s="70" customFormat="1">
      <c r="A382" s="65"/>
      <c r="B382" s="41"/>
      <c r="C382" s="49"/>
      <c r="D382" s="50"/>
      <c r="E382" s="51"/>
      <c r="F382" s="91"/>
    </row>
    <row r="383" spans="1:6">
      <c r="A383" s="41"/>
    </row>
    <row r="384" spans="1:6">
      <c r="A384" s="41"/>
    </row>
    <row r="385" spans="1:6">
      <c r="A385" s="41"/>
    </row>
    <row r="386" spans="1:6">
      <c r="A386" s="41"/>
    </row>
    <row r="387" spans="1:6">
      <c r="A387" s="41"/>
    </row>
    <row r="388" spans="1:6" s="70" customFormat="1">
      <c r="A388" s="65"/>
      <c r="B388" s="41"/>
      <c r="C388" s="49"/>
      <c r="D388" s="50"/>
      <c r="E388" s="51"/>
      <c r="F388" s="91"/>
    </row>
    <row r="389" spans="1:6">
      <c r="A389" s="41"/>
    </row>
    <row r="390" spans="1:6">
      <c r="A390" s="41"/>
    </row>
    <row r="391" spans="1:6">
      <c r="A391" s="41"/>
    </row>
    <row r="392" spans="1:6">
      <c r="A392" s="41"/>
    </row>
    <row r="393" spans="1:6">
      <c r="A393" s="41"/>
    </row>
    <row r="394" spans="1:6">
      <c r="A394" s="41"/>
    </row>
    <row r="395" spans="1:6">
      <c r="A395" s="41"/>
    </row>
    <row r="396" spans="1:6">
      <c r="A396" s="41"/>
    </row>
    <row r="397" spans="1:6">
      <c r="A397" s="41"/>
    </row>
    <row r="398" spans="1:6">
      <c r="A398" s="41"/>
    </row>
    <row r="399" spans="1:6">
      <c r="A399" s="41"/>
    </row>
    <row r="400" spans="1:6">
      <c r="A400" s="41"/>
    </row>
    <row r="401" spans="1:5">
      <c r="A401" s="41"/>
    </row>
    <row r="402" spans="1:5">
      <c r="A402" s="41"/>
    </row>
    <row r="403" spans="1:5">
      <c r="A403" s="41"/>
      <c r="B403" s="92"/>
      <c r="C403" s="92"/>
      <c r="D403" s="93"/>
      <c r="E403" s="52"/>
    </row>
    <row r="404" spans="1:5">
      <c r="A404" s="41"/>
      <c r="B404" s="92"/>
      <c r="C404" s="92"/>
      <c r="D404" s="93"/>
      <c r="E404" s="52"/>
    </row>
    <row r="405" spans="1:5">
      <c r="A405" s="41"/>
      <c r="B405" s="92"/>
      <c r="C405" s="92"/>
      <c r="D405" s="93"/>
      <c r="E405" s="52"/>
    </row>
    <row r="406" spans="1:5">
      <c r="A406" s="41"/>
      <c r="B406" s="92"/>
      <c r="C406" s="92"/>
      <c r="D406" s="93"/>
      <c r="E406" s="52"/>
    </row>
    <row r="407" spans="1:5">
      <c r="A407" s="41"/>
      <c r="B407" s="92"/>
      <c r="C407" s="92"/>
      <c r="D407" s="93"/>
      <c r="E407" s="52"/>
    </row>
    <row r="408" spans="1:5">
      <c r="A408" s="41"/>
      <c r="B408" s="92"/>
      <c r="C408" s="92"/>
      <c r="D408" s="93"/>
      <c r="E408" s="52"/>
    </row>
    <row r="409" spans="1:5">
      <c r="A409" s="41"/>
      <c r="B409" s="92"/>
      <c r="C409" s="92"/>
      <c r="D409" s="93"/>
      <c r="E409" s="52"/>
    </row>
    <row r="410" spans="1:5">
      <c r="A410" s="41"/>
      <c r="B410" s="92"/>
      <c r="C410" s="92"/>
      <c r="D410" s="93"/>
      <c r="E410" s="52"/>
    </row>
    <row r="411" spans="1:5">
      <c r="A411" s="41"/>
      <c r="B411" s="92"/>
      <c r="C411" s="92"/>
      <c r="D411" s="93"/>
      <c r="E411" s="52"/>
    </row>
    <row r="412" spans="1:5">
      <c r="A412" s="41"/>
      <c r="B412" s="92"/>
      <c r="C412" s="92"/>
      <c r="D412" s="93"/>
      <c r="E412" s="52"/>
    </row>
    <row r="413" spans="1:5">
      <c r="A413" s="41"/>
      <c r="B413" s="92"/>
      <c r="C413" s="92"/>
      <c r="D413" s="93"/>
      <c r="E413" s="52"/>
    </row>
    <row r="414" spans="1:5">
      <c r="A414" s="41"/>
      <c r="B414" s="92"/>
      <c r="C414" s="92"/>
      <c r="D414" s="93"/>
      <c r="E414" s="52"/>
    </row>
    <row r="415" spans="1:5">
      <c r="A415" s="41"/>
      <c r="B415" s="92"/>
      <c r="C415" s="92"/>
      <c r="D415" s="93"/>
      <c r="E415" s="52"/>
    </row>
    <row r="416" spans="1:5">
      <c r="A416" s="41"/>
      <c r="B416" s="92"/>
      <c r="C416" s="92"/>
      <c r="D416" s="93"/>
      <c r="E416" s="52"/>
    </row>
    <row r="417" spans="1:5">
      <c r="A417" s="41"/>
      <c r="B417" s="92"/>
      <c r="C417" s="92"/>
      <c r="D417" s="93"/>
      <c r="E417" s="52"/>
    </row>
    <row r="418" spans="1:5">
      <c r="A418" s="41"/>
      <c r="B418" s="92"/>
      <c r="C418" s="92"/>
      <c r="D418" s="93"/>
      <c r="E418" s="52"/>
    </row>
    <row r="419" spans="1:5">
      <c r="A419" s="41"/>
      <c r="B419" s="92"/>
      <c r="C419" s="92"/>
      <c r="D419" s="93"/>
      <c r="E419" s="52"/>
    </row>
    <row r="420" spans="1:5">
      <c r="A420" s="41"/>
      <c r="B420" s="92"/>
      <c r="C420" s="92"/>
      <c r="D420" s="93"/>
      <c r="E420" s="52"/>
    </row>
    <row r="421" spans="1:5">
      <c r="A421" s="41"/>
      <c r="B421" s="92"/>
      <c r="C421" s="92"/>
      <c r="D421" s="93"/>
      <c r="E421" s="52"/>
    </row>
    <row r="422" spans="1:5">
      <c r="A422" s="41"/>
      <c r="B422" s="92"/>
      <c r="C422" s="92"/>
      <c r="D422" s="93"/>
      <c r="E422" s="52"/>
    </row>
    <row r="423" spans="1:5">
      <c r="A423" s="41"/>
      <c r="B423" s="92"/>
      <c r="C423" s="92"/>
      <c r="D423" s="93"/>
      <c r="E423" s="52"/>
    </row>
    <row r="424" spans="1:5">
      <c r="A424" s="41"/>
      <c r="B424" s="92"/>
      <c r="C424" s="92"/>
      <c r="D424" s="93"/>
      <c r="E424" s="52"/>
    </row>
    <row r="425" spans="1:5">
      <c r="A425" s="41"/>
      <c r="B425" s="92"/>
      <c r="C425" s="92"/>
      <c r="D425" s="93"/>
      <c r="E425" s="52"/>
    </row>
    <row r="426" spans="1:5">
      <c r="A426" s="41"/>
      <c r="B426" s="92"/>
      <c r="C426" s="92"/>
      <c r="D426" s="93"/>
      <c r="E426" s="52"/>
    </row>
    <row r="427" spans="1:5">
      <c r="A427" s="41"/>
      <c r="B427" s="92"/>
      <c r="C427" s="92"/>
      <c r="D427" s="93"/>
      <c r="E427" s="52"/>
    </row>
    <row r="428" spans="1:5">
      <c r="A428" s="41"/>
      <c r="B428" s="92"/>
      <c r="C428" s="92"/>
      <c r="D428" s="93"/>
      <c r="E428" s="52"/>
    </row>
    <row r="429" spans="1:5">
      <c r="A429" s="41"/>
      <c r="B429" s="92"/>
      <c r="C429" s="92"/>
      <c r="D429" s="93"/>
      <c r="E429" s="52"/>
    </row>
    <row r="430" spans="1:5">
      <c r="A430" s="41"/>
      <c r="B430" s="92"/>
      <c r="C430" s="92"/>
      <c r="D430" s="93"/>
      <c r="E430" s="52"/>
    </row>
    <row r="431" spans="1:5">
      <c r="A431" s="41"/>
      <c r="B431" s="92"/>
      <c r="C431" s="92"/>
      <c r="D431" s="93"/>
      <c r="E431" s="52"/>
    </row>
    <row r="432" spans="1:5">
      <c r="A432" s="41"/>
      <c r="B432" s="92"/>
      <c r="C432" s="92"/>
      <c r="D432" s="93"/>
      <c r="E432" s="52"/>
    </row>
    <row r="433" spans="1:5">
      <c r="A433" s="41"/>
      <c r="B433" s="92"/>
      <c r="C433" s="92"/>
      <c r="D433" s="93"/>
      <c r="E433" s="52"/>
    </row>
    <row r="434" spans="1:5">
      <c r="A434" s="41"/>
      <c r="B434" s="92"/>
      <c r="C434" s="92"/>
      <c r="D434" s="93"/>
      <c r="E434" s="52"/>
    </row>
    <row r="435" spans="1:5">
      <c r="A435" s="41"/>
      <c r="B435" s="92"/>
      <c r="C435" s="92"/>
      <c r="D435" s="93"/>
      <c r="E435" s="52"/>
    </row>
    <row r="436" spans="1:5">
      <c r="A436" s="41"/>
      <c r="B436" s="92"/>
      <c r="C436" s="92"/>
      <c r="D436" s="93"/>
      <c r="E436" s="52"/>
    </row>
    <row r="437" spans="1:5">
      <c r="A437" s="41"/>
      <c r="B437" s="92"/>
      <c r="C437" s="92"/>
      <c r="D437" s="93"/>
      <c r="E437" s="52"/>
    </row>
    <row r="438" spans="1:5">
      <c r="A438" s="41"/>
      <c r="B438" s="92"/>
      <c r="C438" s="92"/>
      <c r="D438" s="93"/>
      <c r="E438" s="52"/>
    </row>
    <row r="439" spans="1:5">
      <c r="A439" s="41"/>
      <c r="B439" s="92"/>
      <c r="C439" s="92"/>
      <c r="D439" s="93"/>
      <c r="E439" s="52"/>
    </row>
    <row r="440" spans="1:5">
      <c r="A440" s="41"/>
      <c r="B440" s="92"/>
      <c r="C440" s="92"/>
      <c r="D440" s="93"/>
      <c r="E440" s="52"/>
    </row>
    <row r="441" spans="1:5">
      <c r="A441" s="41"/>
      <c r="B441" s="92"/>
      <c r="C441" s="92"/>
      <c r="D441" s="93"/>
      <c r="E441" s="52"/>
    </row>
    <row r="442" spans="1:5">
      <c r="A442" s="41"/>
      <c r="B442" s="92"/>
      <c r="C442" s="92"/>
      <c r="D442" s="93"/>
      <c r="E442" s="52"/>
    </row>
    <row r="443" spans="1:5">
      <c r="A443" s="41"/>
      <c r="B443" s="92"/>
      <c r="C443" s="92"/>
      <c r="D443" s="93"/>
      <c r="E443" s="52"/>
    </row>
    <row r="444" spans="1:5">
      <c r="A444" s="41"/>
      <c r="B444" s="92"/>
      <c r="C444" s="92"/>
      <c r="D444" s="93"/>
      <c r="E444" s="52"/>
    </row>
    <row r="445" spans="1:5">
      <c r="A445" s="41"/>
      <c r="B445" s="92"/>
      <c r="C445" s="92"/>
      <c r="D445" s="93"/>
      <c r="E445" s="52"/>
    </row>
    <row r="446" spans="1:5">
      <c r="A446" s="41"/>
      <c r="B446" s="92"/>
      <c r="C446" s="92"/>
      <c r="D446" s="93"/>
      <c r="E446" s="52"/>
    </row>
    <row r="447" spans="1:5">
      <c r="A447" s="41"/>
      <c r="B447" s="92"/>
      <c r="C447" s="92"/>
      <c r="D447" s="93"/>
      <c r="E447" s="52"/>
    </row>
    <row r="448" spans="1:5">
      <c r="A448" s="41"/>
      <c r="B448" s="92"/>
      <c r="C448" s="92"/>
      <c r="D448" s="93"/>
      <c r="E448" s="52"/>
    </row>
    <row r="449" spans="1:6">
      <c r="A449" s="41"/>
      <c r="B449" s="92"/>
      <c r="C449" s="92"/>
      <c r="D449" s="93"/>
      <c r="E449" s="52"/>
    </row>
    <row r="450" spans="1:6">
      <c r="A450" s="41"/>
      <c r="B450" s="92"/>
      <c r="C450" s="92"/>
      <c r="D450" s="93"/>
      <c r="E450" s="52"/>
    </row>
    <row r="451" spans="1:6">
      <c r="A451" s="41"/>
    </row>
    <row r="452" spans="1:6">
      <c r="A452" s="41"/>
    </row>
    <row r="453" spans="1:6">
      <c r="A453" s="41"/>
    </row>
    <row r="454" spans="1:6">
      <c r="A454" s="41"/>
    </row>
    <row r="455" spans="1:6">
      <c r="A455" s="41"/>
    </row>
    <row r="456" spans="1:6">
      <c r="A456" s="41"/>
    </row>
    <row r="457" spans="1:6">
      <c r="A457" s="41"/>
    </row>
    <row r="458" spans="1:6">
      <c r="A458" s="41"/>
    </row>
    <row r="459" spans="1:6">
      <c r="A459" s="41"/>
    </row>
    <row r="460" spans="1:6">
      <c r="A460" s="41"/>
    </row>
    <row r="461" spans="1:6">
      <c r="A461" s="41"/>
    </row>
    <row r="462" spans="1:6">
      <c r="A462" s="41"/>
    </row>
    <row r="463" spans="1:6" s="70" customFormat="1">
      <c r="A463" s="65"/>
      <c r="B463" s="41"/>
      <c r="C463" s="49"/>
      <c r="D463" s="50"/>
      <c r="E463" s="51"/>
      <c r="F463" s="91"/>
    </row>
    <row r="464" spans="1:6">
      <c r="A464" s="41"/>
    </row>
    <row r="465" spans="1:5">
      <c r="A465" s="41"/>
    </row>
    <row r="466" spans="1:5">
      <c r="A466" s="41"/>
    </row>
    <row r="467" spans="1:5">
      <c r="A467" s="41"/>
      <c r="B467" s="92"/>
      <c r="C467" s="92"/>
      <c r="D467" s="93"/>
      <c r="E467" s="52"/>
    </row>
    <row r="468" spans="1:5">
      <c r="A468" s="41"/>
      <c r="B468" s="92"/>
      <c r="C468" s="92"/>
      <c r="D468" s="93"/>
      <c r="E468" s="52"/>
    </row>
    <row r="469" spans="1:5">
      <c r="A469" s="41"/>
      <c r="B469" s="92"/>
      <c r="C469" s="92"/>
      <c r="D469" s="93"/>
      <c r="E469" s="52"/>
    </row>
    <row r="470" spans="1:5">
      <c r="A470" s="41"/>
      <c r="B470" s="92"/>
      <c r="C470" s="92"/>
      <c r="D470" s="93"/>
      <c r="E470" s="52"/>
    </row>
    <row r="471" spans="1:5">
      <c r="A471" s="41"/>
      <c r="B471" s="92"/>
      <c r="C471" s="92"/>
      <c r="D471" s="93"/>
      <c r="E471" s="52"/>
    </row>
    <row r="472" spans="1:5">
      <c r="A472" s="41"/>
      <c r="B472" s="92"/>
      <c r="C472" s="92"/>
      <c r="D472" s="93"/>
      <c r="E472" s="52"/>
    </row>
    <row r="473" spans="1:5">
      <c r="A473" s="41"/>
      <c r="B473" s="92"/>
      <c r="C473" s="92"/>
      <c r="D473" s="93"/>
      <c r="E473" s="52"/>
    </row>
    <row r="474" spans="1:5">
      <c r="A474" s="41"/>
      <c r="B474" s="92"/>
      <c r="C474" s="92"/>
      <c r="D474" s="93"/>
      <c r="E474" s="52"/>
    </row>
    <row r="475" spans="1:5">
      <c r="A475" s="41"/>
      <c r="B475" s="92"/>
      <c r="C475" s="92"/>
      <c r="D475" s="93"/>
      <c r="E475" s="52"/>
    </row>
    <row r="476" spans="1:5">
      <c r="A476" s="41"/>
      <c r="B476" s="92"/>
      <c r="C476" s="92"/>
      <c r="D476" s="93"/>
      <c r="E476" s="52"/>
    </row>
    <row r="477" spans="1:5">
      <c r="A477" s="41"/>
      <c r="B477" s="92"/>
      <c r="C477" s="92"/>
      <c r="D477" s="93"/>
      <c r="E477" s="52"/>
    </row>
    <row r="478" spans="1:5">
      <c r="A478" s="41"/>
      <c r="B478" s="92"/>
      <c r="C478" s="92"/>
      <c r="D478" s="93"/>
      <c r="E478" s="52"/>
    </row>
    <row r="479" spans="1:5">
      <c r="A479" s="41"/>
      <c r="B479" s="92"/>
      <c r="C479" s="92"/>
      <c r="D479" s="93"/>
      <c r="E479" s="52"/>
    </row>
    <row r="480" spans="1:5">
      <c r="A480" s="41"/>
      <c r="B480" s="92"/>
      <c r="C480" s="92"/>
      <c r="D480" s="93"/>
      <c r="E480" s="52"/>
    </row>
    <row r="481" spans="1:6">
      <c r="A481" s="41"/>
      <c r="B481" s="92"/>
      <c r="C481" s="92"/>
      <c r="D481" s="93"/>
      <c r="E481" s="52"/>
    </row>
    <row r="482" spans="1:6">
      <c r="A482" s="41"/>
      <c r="B482" s="92"/>
      <c r="C482" s="92"/>
      <c r="D482" s="93"/>
      <c r="E482" s="52"/>
    </row>
    <row r="483" spans="1:6">
      <c r="A483" s="41"/>
    </row>
    <row r="484" spans="1:6" s="70" customFormat="1">
      <c r="A484" s="65"/>
      <c r="B484" s="41"/>
      <c r="C484" s="49"/>
      <c r="D484" s="50"/>
      <c r="E484" s="51"/>
      <c r="F484" s="91"/>
    </row>
    <row r="485" spans="1:6">
      <c r="A485" s="41"/>
    </row>
    <row r="486" spans="1:6">
      <c r="A486" s="41"/>
    </row>
    <row r="487" spans="1:6">
      <c r="A487" s="41"/>
    </row>
    <row r="488" spans="1:6">
      <c r="A488" s="41"/>
    </row>
    <row r="489" spans="1:6">
      <c r="A489" s="41"/>
    </row>
    <row r="490" spans="1:6">
      <c r="A490" s="41"/>
    </row>
    <row r="491" spans="1:6">
      <c r="A491" s="41"/>
    </row>
    <row r="492" spans="1:6">
      <c r="A492" s="41"/>
    </row>
    <row r="493" spans="1:6">
      <c r="A493" s="41"/>
    </row>
    <row r="494" spans="1:6">
      <c r="A494" s="41"/>
    </row>
    <row r="495" spans="1:6">
      <c r="A495" s="41"/>
    </row>
    <row r="496" spans="1:6">
      <c r="A496" s="41"/>
    </row>
    <row r="497" spans="1:1">
      <c r="A497" s="41"/>
    </row>
    <row r="498" spans="1:1">
      <c r="A498" s="41"/>
    </row>
    <row r="499" spans="1:1">
      <c r="A499" s="41"/>
    </row>
    <row r="500" spans="1:1">
      <c r="A500" s="41"/>
    </row>
    <row r="501" spans="1:1">
      <c r="A501" s="41"/>
    </row>
    <row r="502" spans="1:1">
      <c r="A502" s="41"/>
    </row>
    <row r="503" spans="1:1">
      <c r="A503" s="41"/>
    </row>
    <row r="504" spans="1:1">
      <c r="A504" s="41"/>
    </row>
    <row r="505" spans="1:1">
      <c r="A505" s="41"/>
    </row>
    <row r="506" spans="1:1">
      <c r="A506" s="41"/>
    </row>
    <row r="507" spans="1:1">
      <c r="A507" s="41"/>
    </row>
    <row r="508" spans="1:1">
      <c r="A508" s="41"/>
    </row>
    <row r="509" spans="1:1">
      <c r="A509" s="41"/>
    </row>
    <row r="510" spans="1:1">
      <c r="A510" s="41"/>
    </row>
    <row r="511" spans="1:1">
      <c r="A511" s="41"/>
    </row>
    <row r="512" spans="1:1">
      <c r="A512" s="41"/>
    </row>
    <row r="513" spans="1:1">
      <c r="A513" s="41"/>
    </row>
    <row r="514" spans="1:1">
      <c r="A514" s="41"/>
    </row>
    <row r="515" spans="1:1">
      <c r="A515" s="41"/>
    </row>
    <row r="516" spans="1:1">
      <c r="A516" s="41"/>
    </row>
    <row r="517" spans="1:1">
      <c r="A517" s="41"/>
    </row>
    <row r="518" spans="1:1">
      <c r="A518" s="41"/>
    </row>
    <row r="519" spans="1:1">
      <c r="A519" s="41"/>
    </row>
    <row r="520" spans="1:1">
      <c r="A520" s="41"/>
    </row>
    <row r="521" spans="1:1">
      <c r="A521" s="41"/>
    </row>
    <row r="522" spans="1:1">
      <c r="A522" s="41"/>
    </row>
    <row r="523" spans="1:1">
      <c r="A523" s="41"/>
    </row>
    <row r="524" spans="1:1">
      <c r="A524" s="41"/>
    </row>
    <row r="525" spans="1:1">
      <c r="A525" s="41"/>
    </row>
    <row r="526" spans="1:1">
      <c r="A526" s="41"/>
    </row>
    <row r="527" spans="1:1">
      <c r="A527" s="41"/>
    </row>
    <row r="528" spans="1:1">
      <c r="A528" s="41"/>
    </row>
    <row r="529" spans="1:1">
      <c r="A529" s="41"/>
    </row>
    <row r="530" spans="1:1">
      <c r="A530" s="41"/>
    </row>
    <row r="531" spans="1:1">
      <c r="A531" s="41"/>
    </row>
    <row r="532" spans="1:1">
      <c r="A532" s="41"/>
    </row>
    <row r="533" spans="1:1">
      <c r="A533" s="41"/>
    </row>
    <row r="534" spans="1:1">
      <c r="A534" s="41"/>
    </row>
    <row r="535" spans="1:1">
      <c r="A535" s="41"/>
    </row>
    <row r="536" spans="1:1">
      <c r="A536" s="41"/>
    </row>
    <row r="537" spans="1:1">
      <c r="A537" s="41"/>
    </row>
    <row r="538" spans="1:1">
      <c r="A538" s="41"/>
    </row>
    <row r="539" spans="1:1">
      <c r="A539" s="41"/>
    </row>
    <row r="540" spans="1:1">
      <c r="A540" s="41"/>
    </row>
    <row r="541" spans="1:1">
      <c r="A541" s="41"/>
    </row>
    <row r="542" spans="1:1">
      <c r="A542" s="41"/>
    </row>
    <row r="543" spans="1:1">
      <c r="A543" s="41"/>
    </row>
    <row r="544" spans="1:1">
      <c r="A544" s="41"/>
    </row>
    <row r="545" spans="1:1">
      <c r="A545" s="41"/>
    </row>
    <row r="546" spans="1:1">
      <c r="A546" s="41"/>
    </row>
    <row r="547" spans="1:1">
      <c r="A547" s="41"/>
    </row>
    <row r="548" spans="1:1">
      <c r="A548" s="41"/>
    </row>
    <row r="549" spans="1:1">
      <c r="A549" s="41"/>
    </row>
    <row r="550" spans="1:1">
      <c r="A550" s="41"/>
    </row>
    <row r="551" spans="1:1">
      <c r="A551" s="41"/>
    </row>
    <row r="552" spans="1:1">
      <c r="A552" s="41"/>
    </row>
    <row r="553" spans="1:1">
      <c r="A553" s="41"/>
    </row>
    <row r="554" spans="1:1">
      <c r="A554" s="41"/>
    </row>
    <row r="555" spans="1:1">
      <c r="A555" s="41"/>
    </row>
    <row r="556" spans="1:1">
      <c r="A556" s="41"/>
    </row>
    <row r="557" spans="1:1">
      <c r="A557" s="41"/>
    </row>
    <row r="558" spans="1:1">
      <c r="A558" s="41"/>
    </row>
    <row r="559" spans="1:1">
      <c r="A559" s="41"/>
    </row>
    <row r="560" spans="1:1">
      <c r="A560" s="41"/>
    </row>
    <row r="561" spans="1:7">
      <c r="A561" s="41"/>
    </row>
    <row r="562" spans="1:7">
      <c r="A562" s="41"/>
    </row>
    <row r="563" spans="1:7">
      <c r="A563" s="41"/>
    </row>
    <row r="564" spans="1:7">
      <c r="A564" s="41"/>
    </row>
    <row r="565" spans="1:7">
      <c r="A565" s="41"/>
    </row>
    <row r="566" spans="1:7" s="70" customFormat="1">
      <c r="A566" s="65"/>
      <c r="B566" s="41"/>
      <c r="C566" s="49"/>
      <c r="D566" s="50"/>
      <c r="E566" s="51"/>
      <c r="F566" s="91"/>
    </row>
    <row r="567" spans="1:7">
      <c r="A567" s="41"/>
    </row>
    <row r="568" spans="1:7">
      <c r="A568" s="41"/>
    </row>
    <row r="569" spans="1:7">
      <c r="A569" s="41"/>
    </row>
    <row r="570" spans="1:7">
      <c r="A570" s="41"/>
    </row>
    <row r="571" spans="1:7">
      <c r="A571" s="41"/>
      <c r="F571" s="94"/>
      <c r="G571" s="95" t="e">
        <f>#REF!+#REF!+#REF!+#REF!+#REF!+#REF!+#REF!</f>
        <v>#REF!</v>
      </c>
    </row>
  </sheetData>
  <mergeCells count="5">
    <mergeCell ref="C2:E2"/>
    <mergeCell ref="C3:F3"/>
    <mergeCell ref="B4:F4"/>
    <mergeCell ref="F5:G5"/>
    <mergeCell ref="B348:C348"/>
  </mergeCells>
  <pageMargins left="0.78749999999999998" right="0.196527777777778" top="0.78749999999999998" bottom="0.39374999999999999" header="0.511811023622047" footer="0.511811023622047"/>
  <pageSetup paperSize="9" scale="71"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627"/>
  <sheetViews>
    <sheetView tabSelected="1" view="pageBreakPreview" topLeftCell="B1" zoomScale="65" zoomScaleNormal="60" zoomScalePageLayoutView="65" workbookViewId="0">
      <selection activeCell="H2" sqref="H2:O2"/>
    </sheetView>
  </sheetViews>
  <sheetFormatPr defaultColWidth="8.7109375" defaultRowHeight="18.75"/>
  <cols>
    <col min="1" max="1" width="0.42578125" style="96" hidden="1" customWidth="1"/>
    <col min="2" max="2" width="4.42578125" style="96" customWidth="1"/>
    <col min="3" max="3" width="74.5703125" style="79" customWidth="1"/>
    <col min="4" max="4" width="11.42578125" style="97" customWidth="1"/>
    <col min="5" max="5" width="4.42578125" style="98" customWidth="1"/>
    <col min="6" max="6" width="5" style="99" customWidth="1"/>
    <col min="7" max="7" width="17.85546875" style="100" customWidth="1"/>
    <col min="8" max="8" width="7.28515625" style="97" customWidth="1"/>
    <col min="9" max="9" width="25.42578125" style="101" customWidth="1"/>
    <col min="10" max="10" width="19.42578125" style="53" hidden="1" customWidth="1"/>
    <col min="11" max="11" width="20.85546875" style="53" hidden="1" customWidth="1"/>
    <col min="12" max="12" width="17.85546875" style="53" hidden="1" customWidth="1"/>
    <col min="13" max="13" width="15.7109375" style="53" hidden="1" customWidth="1"/>
    <col min="14" max="14" width="13.42578125" style="102" hidden="1" customWidth="1"/>
    <col min="15" max="15" width="24.42578125" style="101" customWidth="1"/>
    <col min="16" max="16" width="20.85546875" style="103" hidden="1" customWidth="1"/>
    <col min="17" max="17" width="18.28515625" style="103" hidden="1" customWidth="1"/>
    <col min="18" max="18" width="17.85546875" style="104" hidden="1" customWidth="1"/>
    <col min="19" max="19" width="14.85546875" style="104" hidden="1" customWidth="1"/>
    <col min="20" max="20" width="14.85546875" style="105" hidden="1" customWidth="1"/>
    <col min="21" max="21" width="28.42578125" style="99" customWidth="1"/>
    <col min="22" max="22" width="15.140625" style="99" customWidth="1"/>
    <col min="23" max="242" width="7.28515625" style="99" customWidth="1"/>
    <col min="243" max="1025" width="7.28515625" customWidth="1"/>
  </cols>
  <sheetData>
    <row r="1" spans="1:1024" ht="33.950000000000003" customHeight="1">
      <c r="D1" s="22"/>
      <c r="E1" s="14"/>
      <c r="F1" s="14"/>
      <c r="G1" s="106"/>
      <c r="H1" s="79" t="s">
        <v>323</v>
      </c>
      <c r="I1" s="17"/>
    </row>
    <row r="2" spans="1:1024" s="111" customFormat="1" ht="91.5" customHeight="1">
      <c r="A2" s="107"/>
      <c r="B2" s="107"/>
      <c r="C2" s="79"/>
      <c r="D2" s="15"/>
      <c r="E2" s="15"/>
      <c r="F2" s="15"/>
      <c r="G2" s="106"/>
      <c r="H2" s="12" t="s">
        <v>95</v>
      </c>
      <c r="I2" s="12"/>
      <c r="J2" s="12"/>
      <c r="K2" s="12"/>
      <c r="L2" s="12"/>
      <c r="M2" s="12"/>
      <c r="N2" s="12"/>
      <c r="O2" s="12"/>
      <c r="P2" s="108"/>
      <c r="Q2" s="108"/>
      <c r="R2" s="109"/>
      <c r="S2" s="109"/>
      <c r="T2" s="110"/>
      <c r="ALT2"/>
      <c r="ALU2"/>
      <c r="ALV2"/>
      <c r="ALW2"/>
      <c r="ALX2"/>
      <c r="ALY2"/>
      <c r="ALZ2"/>
      <c r="AMA2"/>
      <c r="AMB2"/>
      <c r="AMC2"/>
      <c r="AMD2"/>
      <c r="AME2"/>
      <c r="AMF2"/>
      <c r="AMG2"/>
      <c r="AMH2"/>
      <c r="AMI2"/>
      <c r="AMJ2"/>
    </row>
    <row r="3" spans="1:1024" s="116" customFormat="1" ht="45.2" customHeight="1">
      <c r="A3" s="112"/>
      <c r="B3" s="112" t="s">
        <v>324</v>
      </c>
      <c r="C3" s="2" t="s">
        <v>325</v>
      </c>
      <c r="D3" s="2"/>
      <c r="E3" s="2"/>
      <c r="F3" s="2"/>
      <c r="G3" s="2"/>
      <c r="H3" s="2"/>
      <c r="I3" s="2"/>
      <c r="J3" s="2"/>
      <c r="K3" s="2"/>
      <c r="L3" s="2"/>
      <c r="M3" s="2"/>
      <c r="N3" s="2"/>
      <c r="O3" s="2"/>
      <c r="P3" s="113"/>
      <c r="Q3" s="113"/>
      <c r="R3" s="114"/>
      <c r="S3" s="114"/>
      <c r="T3" s="115"/>
      <c r="ALT3"/>
      <c r="ALU3"/>
      <c r="ALV3"/>
      <c r="ALW3"/>
      <c r="ALX3"/>
      <c r="ALY3"/>
      <c r="ALZ3"/>
      <c r="AMA3"/>
      <c r="AMB3"/>
      <c r="AMC3"/>
      <c r="AMD3"/>
      <c r="AME3"/>
      <c r="AMF3"/>
      <c r="AMG3"/>
      <c r="AMH3"/>
      <c r="AMI3"/>
      <c r="AMJ3"/>
    </row>
    <row r="4" spans="1:1024">
      <c r="B4" s="86"/>
      <c r="C4" s="117"/>
      <c r="D4" s="22"/>
      <c r="E4" s="35"/>
      <c r="F4" s="35"/>
      <c r="G4" s="118"/>
      <c r="H4" s="119"/>
      <c r="I4" s="120"/>
      <c r="O4" s="17" t="s">
        <v>3</v>
      </c>
      <c r="P4" s="113"/>
      <c r="Q4" s="113"/>
    </row>
    <row r="5" spans="1:1024" ht="17.100000000000001" customHeight="1">
      <c r="B5" s="1" t="s">
        <v>326</v>
      </c>
      <c r="C5" s="157" t="s">
        <v>5</v>
      </c>
      <c r="D5" s="158" t="s">
        <v>6</v>
      </c>
      <c r="E5" s="158"/>
      <c r="F5" s="158"/>
      <c r="G5" s="158"/>
      <c r="H5" s="158"/>
      <c r="I5" s="159" t="s">
        <v>7</v>
      </c>
      <c r="J5" s="160" t="s">
        <v>327</v>
      </c>
      <c r="K5" s="161" t="s">
        <v>328</v>
      </c>
      <c r="L5" s="162">
        <v>46016</v>
      </c>
      <c r="M5" s="163" t="s">
        <v>329</v>
      </c>
      <c r="N5" s="164" t="s">
        <v>330</v>
      </c>
      <c r="O5" s="165" t="s">
        <v>8</v>
      </c>
      <c r="P5" s="166" t="s">
        <v>327</v>
      </c>
      <c r="Q5" s="161" t="s">
        <v>328</v>
      </c>
      <c r="R5" s="162">
        <v>46016</v>
      </c>
      <c r="S5" s="163" t="s">
        <v>329</v>
      </c>
      <c r="T5" s="167" t="s">
        <v>330</v>
      </c>
    </row>
    <row r="6" spans="1:1024" ht="47.25">
      <c r="B6" s="1"/>
      <c r="C6" s="157"/>
      <c r="D6" s="121" t="s">
        <v>331</v>
      </c>
      <c r="E6" s="122" t="s">
        <v>9</v>
      </c>
      <c r="F6" s="122" t="s">
        <v>10</v>
      </c>
      <c r="G6" s="123" t="s">
        <v>11</v>
      </c>
      <c r="H6" s="124" t="s">
        <v>12</v>
      </c>
      <c r="I6" s="159"/>
      <c r="J6" s="160"/>
      <c r="K6" s="161"/>
      <c r="L6" s="162"/>
      <c r="M6" s="163"/>
      <c r="N6" s="164"/>
      <c r="O6" s="165"/>
      <c r="P6" s="166"/>
      <c r="Q6" s="161"/>
      <c r="R6" s="162"/>
      <c r="S6" s="163"/>
      <c r="T6" s="167"/>
    </row>
    <row r="7" spans="1:1024" ht="15.75">
      <c r="B7" s="125">
        <v>1</v>
      </c>
      <c r="C7" s="125">
        <v>2</v>
      </c>
      <c r="D7" s="125">
        <v>3</v>
      </c>
      <c r="E7" s="125">
        <v>4</v>
      </c>
      <c r="F7" s="125">
        <v>5</v>
      </c>
      <c r="G7" s="126" t="s">
        <v>14</v>
      </c>
      <c r="H7" s="127" t="s">
        <v>332</v>
      </c>
      <c r="I7" s="127" t="s">
        <v>333</v>
      </c>
      <c r="J7" s="160"/>
      <c r="K7" s="161"/>
      <c r="L7" s="162"/>
      <c r="M7" s="163"/>
      <c r="N7" s="164"/>
      <c r="O7" s="125">
        <v>9</v>
      </c>
      <c r="P7" s="166"/>
      <c r="Q7" s="161"/>
      <c r="R7" s="162"/>
      <c r="S7" s="163"/>
      <c r="T7" s="167"/>
    </row>
    <row r="8" spans="1:1024" s="116" customFormat="1">
      <c r="A8" s="112"/>
      <c r="B8" s="27"/>
      <c r="C8" s="28" t="s">
        <v>334</v>
      </c>
      <c r="D8" s="24"/>
      <c r="E8" s="24"/>
      <c r="F8" s="24"/>
      <c r="G8" s="128"/>
      <c r="H8" s="86"/>
      <c r="I8" s="129">
        <f t="shared" ref="I8:I71" si="0">SUM(J8:N8)</f>
        <v>4587437000</v>
      </c>
      <c r="J8" s="129">
        <f>J9+J25+J223+J243+J259+J283+J298+J450+J504+J542+J586</f>
        <v>4322907500</v>
      </c>
      <c r="K8" s="72">
        <f>K9+K25+K223+K243+K259+K283+K298+K450+K504+K542+K586</f>
        <v>250995300</v>
      </c>
      <c r="L8" s="72">
        <f>L9+L25+L223+L243+L259+L283+L298+L450+L504+L542+L586</f>
        <v>13534200</v>
      </c>
      <c r="M8" s="72">
        <f>M9+M25+M223+M243+M259+M283+M298+M450+M504+M542+M586</f>
        <v>0</v>
      </c>
      <c r="N8" s="130">
        <f>N9+N25+N223+N243+N259+N283+N298+N450+N504+N542+N586</f>
        <v>0</v>
      </c>
      <c r="O8" s="129">
        <f t="shared" ref="O8:O71" si="1">SUM(P8:T8)</f>
        <v>4739324000</v>
      </c>
      <c r="P8" s="129">
        <f>P9+P25+P223+P243+P259+P283+P298+P450+P504+P542+P586</f>
        <v>4559043400</v>
      </c>
      <c r="Q8" s="72">
        <f>Q9+Q25+Q223+Q243+Q259+Q283+Q298+Q450+Q504+Q542+Q586</f>
        <v>0</v>
      </c>
      <c r="R8" s="72">
        <f>R9+R25+R223+R243+R259+R283+R298+R450+R504+R542+R586</f>
        <v>180280600</v>
      </c>
      <c r="S8" s="72">
        <f>S9+S25+S223+S243+S259+S283+S298+S450+S504+S542+S586</f>
        <v>0</v>
      </c>
      <c r="T8" s="131">
        <f>T9+T25+T223+T243+T259+T283+T298+T450+T504+T542+T586</f>
        <v>0</v>
      </c>
      <c r="ALT8"/>
      <c r="ALU8"/>
      <c r="ALV8"/>
      <c r="ALW8"/>
      <c r="ALX8"/>
      <c r="ALY8"/>
      <c r="ALZ8"/>
      <c r="AMA8"/>
      <c r="AMB8"/>
      <c r="AMC8"/>
      <c r="AMD8"/>
      <c r="AME8"/>
      <c r="AMF8"/>
      <c r="AMG8"/>
      <c r="AMH8"/>
      <c r="AMI8"/>
      <c r="AMJ8"/>
    </row>
    <row r="9" spans="1:1024" s="116" customFormat="1" ht="37.5">
      <c r="A9" s="112"/>
      <c r="B9" s="132" t="s">
        <v>16</v>
      </c>
      <c r="C9" s="28" t="s">
        <v>335</v>
      </c>
      <c r="D9" s="28">
        <v>901</v>
      </c>
      <c r="E9" s="28"/>
      <c r="F9" s="28"/>
      <c r="G9" s="128"/>
      <c r="H9" s="86"/>
      <c r="I9" s="129">
        <f t="shared" si="0"/>
        <v>7504300</v>
      </c>
      <c r="J9" s="129">
        <f>J10</f>
        <v>5724100</v>
      </c>
      <c r="K9" s="72">
        <f>K10</f>
        <v>1780200</v>
      </c>
      <c r="L9" s="72">
        <f>L10</f>
        <v>0</v>
      </c>
      <c r="M9" s="72">
        <f>M10</f>
        <v>0</v>
      </c>
      <c r="N9" s="130">
        <f>N10</f>
        <v>0</v>
      </c>
      <c r="O9" s="129">
        <f t="shared" si="1"/>
        <v>6012700</v>
      </c>
      <c r="P9" s="129">
        <f>P10</f>
        <v>6012700</v>
      </c>
      <c r="Q9" s="72">
        <f>Q10</f>
        <v>0</v>
      </c>
      <c r="R9" s="72">
        <f>R10</f>
        <v>0</v>
      </c>
      <c r="S9" s="72">
        <f>S10</f>
        <v>0</v>
      </c>
      <c r="T9" s="131">
        <f>T10</f>
        <v>0</v>
      </c>
      <c r="ALT9" s="40"/>
      <c r="ALU9" s="40"/>
      <c r="ALV9" s="40"/>
      <c r="ALW9" s="40"/>
      <c r="ALX9" s="40"/>
      <c r="ALY9" s="40"/>
      <c r="ALZ9" s="40"/>
      <c r="AMA9" s="40"/>
      <c r="AMB9" s="40"/>
      <c r="AMC9"/>
      <c r="AMD9"/>
      <c r="AME9"/>
      <c r="AMF9"/>
      <c r="AMG9"/>
      <c r="AMH9"/>
      <c r="AMI9"/>
      <c r="AMJ9"/>
    </row>
    <row r="10" spans="1:1024">
      <c r="B10" s="27"/>
      <c r="C10" s="37" t="s">
        <v>17</v>
      </c>
      <c r="D10" s="133">
        <v>901</v>
      </c>
      <c r="E10" s="134" t="s">
        <v>18</v>
      </c>
      <c r="F10" s="134" t="s">
        <v>86</v>
      </c>
      <c r="G10" s="135"/>
      <c r="H10" s="80"/>
      <c r="I10" s="136">
        <f t="shared" si="0"/>
        <v>7504300</v>
      </c>
      <c r="J10" s="136">
        <f>J11+J20</f>
        <v>5724100</v>
      </c>
      <c r="K10" s="74">
        <f>K11+K20</f>
        <v>1780200</v>
      </c>
      <c r="L10" s="74">
        <f>L11+L20</f>
        <v>0</v>
      </c>
      <c r="M10" s="74">
        <f>M11+M20</f>
        <v>0</v>
      </c>
      <c r="N10" s="137">
        <f>N11+N20</f>
        <v>0</v>
      </c>
      <c r="O10" s="136">
        <f t="shared" si="1"/>
        <v>6012700</v>
      </c>
      <c r="P10" s="136">
        <f>P11+P20</f>
        <v>6012700</v>
      </c>
      <c r="Q10" s="74">
        <f>Q11+Q20</f>
        <v>0</v>
      </c>
      <c r="R10" s="74">
        <f>R11+R20</f>
        <v>0</v>
      </c>
      <c r="S10" s="74">
        <f>S11+S20</f>
        <v>0</v>
      </c>
      <c r="T10" s="138">
        <f>T11+T20</f>
        <v>0</v>
      </c>
    </row>
    <row r="11" spans="1:1024" ht="56.25">
      <c r="B11" s="86"/>
      <c r="C11" s="37" t="s">
        <v>336</v>
      </c>
      <c r="D11" s="133">
        <v>901</v>
      </c>
      <c r="E11" s="133" t="s">
        <v>18</v>
      </c>
      <c r="F11" s="133" t="s">
        <v>22</v>
      </c>
      <c r="G11" s="135"/>
      <c r="H11" s="80"/>
      <c r="I11" s="136">
        <f t="shared" si="0"/>
        <v>6104300</v>
      </c>
      <c r="J11" s="136">
        <f>J12</f>
        <v>5724100</v>
      </c>
      <c r="K11" s="74">
        <f>K12</f>
        <v>380200</v>
      </c>
      <c r="L11" s="74">
        <f>L12</f>
        <v>0</v>
      </c>
      <c r="M11" s="74">
        <f>M12</f>
        <v>0</v>
      </c>
      <c r="N11" s="137">
        <f>N12</f>
        <v>0</v>
      </c>
      <c r="O11" s="136">
        <f t="shared" si="1"/>
        <v>6012700</v>
      </c>
      <c r="P11" s="136">
        <f>P12</f>
        <v>6012700</v>
      </c>
      <c r="Q11" s="74">
        <f>Q12</f>
        <v>0</v>
      </c>
      <c r="R11" s="74">
        <f>R12</f>
        <v>0</v>
      </c>
      <c r="S11" s="74">
        <f>S12</f>
        <v>0</v>
      </c>
      <c r="T11" s="138">
        <f>T12</f>
        <v>0</v>
      </c>
    </row>
    <row r="12" spans="1:1024" ht="37.5">
      <c r="B12" s="86"/>
      <c r="C12" s="37" t="s">
        <v>307</v>
      </c>
      <c r="D12" s="133">
        <v>901</v>
      </c>
      <c r="E12" s="133" t="s">
        <v>18</v>
      </c>
      <c r="F12" s="133" t="s">
        <v>22</v>
      </c>
      <c r="G12" s="79">
        <v>9900000000</v>
      </c>
      <c r="H12" s="80"/>
      <c r="I12" s="136">
        <f t="shared" si="0"/>
        <v>6104300</v>
      </c>
      <c r="J12" s="136">
        <f>J13+J16</f>
        <v>5724100</v>
      </c>
      <c r="K12" s="74">
        <f>K13+K16</f>
        <v>380200</v>
      </c>
      <c r="L12" s="74">
        <f>L13+L16</f>
        <v>0</v>
      </c>
      <c r="M12" s="74">
        <f>M13+M16</f>
        <v>0</v>
      </c>
      <c r="N12" s="137">
        <f>N13+N16</f>
        <v>0</v>
      </c>
      <c r="O12" s="136">
        <f t="shared" si="1"/>
        <v>6012700</v>
      </c>
      <c r="P12" s="136">
        <f>P13+P16</f>
        <v>6012700</v>
      </c>
      <c r="Q12" s="74">
        <f>Q13+Q16</f>
        <v>0</v>
      </c>
      <c r="R12" s="74">
        <f>R13+R16</f>
        <v>0</v>
      </c>
      <c r="S12" s="74">
        <f>S13+S16</f>
        <v>0</v>
      </c>
      <c r="T12" s="138">
        <f>T13+T16</f>
        <v>0</v>
      </c>
    </row>
    <row r="13" spans="1:1024" ht="56.25">
      <c r="B13" s="86"/>
      <c r="C13" s="37" t="s">
        <v>315</v>
      </c>
      <c r="D13" s="133">
        <v>901</v>
      </c>
      <c r="E13" s="133" t="s">
        <v>18</v>
      </c>
      <c r="F13" s="133" t="s">
        <v>22</v>
      </c>
      <c r="G13" s="79">
        <v>9910000000</v>
      </c>
      <c r="H13" s="80"/>
      <c r="I13" s="136">
        <f t="shared" si="0"/>
        <v>2020000</v>
      </c>
      <c r="J13" s="136">
        <f t="shared" ref="J13:N14" si="2">J14</f>
        <v>1899100</v>
      </c>
      <c r="K13" s="74">
        <f t="shared" si="2"/>
        <v>120900</v>
      </c>
      <c r="L13" s="74">
        <f t="shared" si="2"/>
        <v>0</v>
      </c>
      <c r="M13" s="74">
        <f t="shared" si="2"/>
        <v>0</v>
      </c>
      <c r="N13" s="137">
        <f t="shared" si="2"/>
        <v>0</v>
      </c>
      <c r="O13" s="136">
        <f t="shared" si="1"/>
        <v>1989600</v>
      </c>
      <c r="P13" s="136">
        <f t="shared" ref="P13:T14" si="3">P14</f>
        <v>1989600</v>
      </c>
      <c r="Q13" s="74">
        <f t="shared" si="3"/>
        <v>0</v>
      </c>
      <c r="R13" s="74">
        <f t="shared" si="3"/>
        <v>0</v>
      </c>
      <c r="S13" s="74">
        <f t="shared" si="3"/>
        <v>0</v>
      </c>
      <c r="T13" s="138">
        <f t="shared" si="3"/>
        <v>0</v>
      </c>
    </row>
    <row r="14" spans="1:1024" ht="37.5">
      <c r="B14" s="86"/>
      <c r="C14" s="37" t="s">
        <v>104</v>
      </c>
      <c r="D14" s="133">
        <v>901</v>
      </c>
      <c r="E14" s="133" t="s">
        <v>18</v>
      </c>
      <c r="F14" s="133" t="s">
        <v>22</v>
      </c>
      <c r="G14" s="79">
        <v>9910000190</v>
      </c>
      <c r="H14" s="80"/>
      <c r="I14" s="136">
        <f t="shared" si="0"/>
        <v>2020000</v>
      </c>
      <c r="J14" s="136">
        <f t="shared" si="2"/>
        <v>1899100</v>
      </c>
      <c r="K14" s="74">
        <f t="shared" si="2"/>
        <v>120900</v>
      </c>
      <c r="L14" s="74">
        <f t="shared" si="2"/>
        <v>0</v>
      </c>
      <c r="M14" s="74">
        <f t="shared" si="2"/>
        <v>0</v>
      </c>
      <c r="N14" s="137">
        <f t="shared" si="2"/>
        <v>0</v>
      </c>
      <c r="O14" s="136">
        <f t="shared" si="1"/>
        <v>1989600</v>
      </c>
      <c r="P14" s="136">
        <f t="shared" si="3"/>
        <v>1989600</v>
      </c>
      <c r="Q14" s="74">
        <f t="shared" si="3"/>
        <v>0</v>
      </c>
      <c r="R14" s="74">
        <f t="shared" si="3"/>
        <v>0</v>
      </c>
      <c r="S14" s="74">
        <f t="shared" si="3"/>
        <v>0</v>
      </c>
      <c r="T14" s="138">
        <f t="shared" si="3"/>
        <v>0</v>
      </c>
    </row>
    <row r="15" spans="1:1024" ht="75">
      <c r="B15" s="86"/>
      <c r="C15" s="37" t="s">
        <v>105</v>
      </c>
      <c r="D15" s="134" t="s">
        <v>337</v>
      </c>
      <c r="E15" s="133" t="s">
        <v>18</v>
      </c>
      <c r="F15" s="133" t="s">
        <v>22</v>
      </c>
      <c r="G15" s="79">
        <v>9910000190</v>
      </c>
      <c r="H15" s="80" t="s">
        <v>106</v>
      </c>
      <c r="I15" s="136">
        <f t="shared" si="0"/>
        <v>2020000</v>
      </c>
      <c r="J15" s="136">
        <v>1899100</v>
      </c>
      <c r="K15" s="74">
        <v>120900</v>
      </c>
      <c r="L15" s="74"/>
      <c r="M15" s="74"/>
      <c r="N15" s="137"/>
      <c r="O15" s="136">
        <f t="shared" si="1"/>
        <v>1989600</v>
      </c>
      <c r="P15" s="136">
        <v>1989600</v>
      </c>
      <c r="Q15" s="74"/>
      <c r="R15" s="74"/>
      <c r="S15" s="74"/>
      <c r="T15" s="138"/>
    </row>
    <row r="16" spans="1:1024" ht="56.25">
      <c r="B16" s="86"/>
      <c r="C16" s="37" t="s">
        <v>316</v>
      </c>
      <c r="D16" s="134" t="s">
        <v>337</v>
      </c>
      <c r="E16" s="133" t="s">
        <v>18</v>
      </c>
      <c r="F16" s="133" t="s">
        <v>22</v>
      </c>
      <c r="G16" s="79">
        <v>9920000000</v>
      </c>
      <c r="H16" s="80"/>
      <c r="I16" s="136">
        <f t="shared" si="0"/>
        <v>4084300</v>
      </c>
      <c r="J16" s="136">
        <f>J17</f>
        <v>3825000</v>
      </c>
      <c r="K16" s="74">
        <f>K17</f>
        <v>259300</v>
      </c>
      <c r="L16" s="74">
        <f>L17</f>
        <v>0</v>
      </c>
      <c r="M16" s="74">
        <f>M17</f>
        <v>0</v>
      </c>
      <c r="N16" s="137">
        <f>N17</f>
        <v>0</v>
      </c>
      <c r="O16" s="136">
        <f t="shared" si="1"/>
        <v>4023100</v>
      </c>
      <c r="P16" s="136">
        <f>P17</f>
        <v>4023100</v>
      </c>
      <c r="Q16" s="74">
        <f>Q17</f>
        <v>0</v>
      </c>
      <c r="R16" s="74">
        <f>R17</f>
        <v>0</v>
      </c>
      <c r="S16" s="74">
        <f>S17</f>
        <v>0</v>
      </c>
      <c r="T16" s="138">
        <f>T17</f>
        <v>0</v>
      </c>
    </row>
    <row r="17" spans="1:1024" ht="37.5">
      <c r="B17" s="86"/>
      <c r="C17" s="37" t="s">
        <v>104</v>
      </c>
      <c r="D17" s="134" t="s">
        <v>337</v>
      </c>
      <c r="E17" s="133" t="s">
        <v>338</v>
      </c>
      <c r="F17" s="133" t="s">
        <v>22</v>
      </c>
      <c r="G17" s="79">
        <v>9920000190</v>
      </c>
      <c r="H17" s="80"/>
      <c r="I17" s="136">
        <f t="shared" si="0"/>
        <v>4084300</v>
      </c>
      <c r="J17" s="136">
        <f>J18+J19</f>
        <v>3825000</v>
      </c>
      <c r="K17" s="74">
        <f>K18+K19</f>
        <v>259300</v>
      </c>
      <c r="L17" s="74">
        <f>L18+L19</f>
        <v>0</v>
      </c>
      <c r="M17" s="74">
        <f>M18+M19</f>
        <v>0</v>
      </c>
      <c r="N17" s="137">
        <f>N18+N19</f>
        <v>0</v>
      </c>
      <c r="O17" s="136">
        <f t="shared" si="1"/>
        <v>4023100</v>
      </c>
      <c r="P17" s="136">
        <f>P18+P19</f>
        <v>4023100</v>
      </c>
      <c r="Q17" s="74">
        <f>Q18+Q19</f>
        <v>0</v>
      </c>
      <c r="R17" s="74">
        <f>R18+R19</f>
        <v>0</v>
      </c>
      <c r="S17" s="74">
        <f>S18+S19</f>
        <v>0</v>
      </c>
      <c r="T17" s="138">
        <f>T18+T19</f>
        <v>0</v>
      </c>
    </row>
    <row r="18" spans="1:1024" ht="75">
      <c r="B18" s="86"/>
      <c r="C18" s="37" t="s">
        <v>105</v>
      </c>
      <c r="D18" s="133">
        <v>901</v>
      </c>
      <c r="E18" s="133" t="s">
        <v>18</v>
      </c>
      <c r="F18" s="133" t="s">
        <v>22</v>
      </c>
      <c r="G18" s="79">
        <v>9920000190</v>
      </c>
      <c r="H18" s="80" t="s">
        <v>106</v>
      </c>
      <c r="I18" s="136">
        <f t="shared" si="0"/>
        <v>4081000</v>
      </c>
      <c r="J18" s="136">
        <v>3821300</v>
      </c>
      <c r="K18" s="74">
        <v>259700</v>
      </c>
      <c r="L18" s="74"/>
      <c r="M18" s="74"/>
      <c r="N18" s="137"/>
      <c r="O18" s="136">
        <f t="shared" si="1"/>
        <v>4019800</v>
      </c>
      <c r="P18" s="136">
        <v>4019800</v>
      </c>
      <c r="Q18" s="74"/>
      <c r="R18" s="74"/>
      <c r="S18" s="74"/>
      <c r="T18" s="138"/>
    </row>
    <row r="19" spans="1:1024">
      <c r="B19" s="86"/>
      <c r="C19" s="37" t="s">
        <v>111</v>
      </c>
      <c r="D19" s="134" t="s">
        <v>337</v>
      </c>
      <c r="E19" s="133" t="s">
        <v>18</v>
      </c>
      <c r="F19" s="133" t="s">
        <v>22</v>
      </c>
      <c r="G19" s="79">
        <v>9920000190</v>
      </c>
      <c r="H19" s="80" t="s">
        <v>112</v>
      </c>
      <c r="I19" s="136">
        <f t="shared" si="0"/>
        <v>3300</v>
      </c>
      <c r="J19" s="136">
        <v>3700</v>
      </c>
      <c r="K19" s="74">
        <v>-400</v>
      </c>
      <c r="L19" s="74"/>
      <c r="M19" s="74"/>
      <c r="N19" s="137"/>
      <c r="O19" s="136">
        <f t="shared" si="1"/>
        <v>3300</v>
      </c>
      <c r="P19" s="136">
        <v>3300</v>
      </c>
      <c r="Q19" s="74"/>
      <c r="R19" s="74"/>
      <c r="S19" s="74"/>
      <c r="T19" s="138"/>
    </row>
    <row r="20" spans="1:1024">
      <c r="B20" s="86"/>
      <c r="C20" s="37" t="s">
        <v>33</v>
      </c>
      <c r="D20" s="134" t="s">
        <v>337</v>
      </c>
      <c r="E20" s="133" t="s">
        <v>18</v>
      </c>
      <c r="F20" s="133" t="s">
        <v>34</v>
      </c>
      <c r="G20" s="79"/>
      <c r="H20" s="80"/>
      <c r="I20" s="136">
        <f t="shared" si="0"/>
        <v>1400000</v>
      </c>
      <c r="J20" s="136">
        <f t="shared" ref="J20:N23" si="4">J21</f>
        <v>0</v>
      </c>
      <c r="K20" s="74">
        <f t="shared" si="4"/>
        <v>1400000</v>
      </c>
      <c r="L20" s="74">
        <f t="shared" si="4"/>
        <v>0</v>
      </c>
      <c r="M20" s="74">
        <f t="shared" si="4"/>
        <v>0</v>
      </c>
      <c r="N20" s="137">
        <f t="shared" si="4"/>
        <v>0</v>
      </c>
      <c r="O20" s="136">
        <f t="shared" si="1"/>
        <v>0</v>
      </c>
      <c r="P20" s="136">
        <f t="shared" ref="P20:T23" si="5">P21</f>
        <v>0</v>
      </c>
      <c r="Q20" s="74">
        <f t="shared" si="5"/>
        <v>0</v>
      </c>
      <c r="R20" s="74">
        <f t="shared" si="5"/>
        <v>0</v>
      </c>
      <c r="S20" s="74">
        <f t="shared" si="5"/>
        <v>0</v>
      </c>
      <c r="T20" s="138">
        <f t="shared" si="5"/>
        <v>0</v>
      </c>
      <c r="V20" s="139"/>
    </row>
    <row r="21" spans="1:1024" ht="37.5">
      <c r="B21" s="86"/>
      <c r="C21" s="37" t="s">
        <v>102</v>
      </c>
      <c r="D21" s="134" t="s">
        <v>337</v>
      </c>
      <c r="E21" s="133" t="s">
        <v>18</v>
      </c>
      <c r="F21" s="133" t="s">
        <v>34</v>
      </c>
      <c r="G21" s="79">
        <v>500000000</v>
      </c>
      <c r="H21" s="80"/>
      <c r="I21" s="136">
        <f t="shared" si="0"/>
        <v>1400000</v>
      </c>
      <c r="J21" s="136">
        <f t="shared" si="4"/>
        <v>0</v>
      </c>
      <c r="K21" s="74">
        <f t="shared" si="4"/>
        <v>1400000</v>
      </c>
      <c r="L21" s="74">
        <f t="shared" si="4"/>
        <v>0</v>
      </c>
      <c r="M21" s="74">
        <f t="shared" si="4"/>
        <v>0</v>
      </c>
      <c r="N21" s="137">
        <f t="shared" si="4"/>
        <v>0</v>
      </c>
      <c r="O21" s="136">
        <f t="shared" si="1"/>
        <v>0</v>
      </c>
      <c r="P21" s="136">
        <f t="shared" si="5"/>
        <v>0</v>
      </c>
      <c r="Q21" s="74">
        <f t="shared" si="5"/>
        <v>0</v>
      </c>
      <c r="R21" s="74">
        <f t="shared" si="5"/>
        <v>0</v>
      </c>
      <c r="S21" s="74">
        <f t="shared" si="5"/>
        <v>0</v>
      </c>
      <c r="T21" s="138">
        <f t="shared" si="5"/>
        <v>0</v>
      </c>
    </row>
    <row r="22" spans="1:1024" ht="37.5">
      <c r="B22" s="86"/>
      <c r="C22" s="37" t="s">
        <v>121</v>
      </c>
      <c r="D22" s="134" t="s">
        <v>337</v>
      </c>
      <c r="E22" s="133" t="s">
        <v>18</v>
      </c>
      <c r="F22" s="133" t="s">
        <v>34</v>
      </c>
      <c r="G22" s="79">
        <v>5030000000</v>
      </c>
      <c r="H22" s="80"/>
      <c r="I22" s="136">
        <f t="shared" si="0"/>
        <v>1400000</v>
      </c>
      <c r="J22" s="136">
        <f t="shared" si="4"/>
        <v>0</v>
      </c>
      <c r="K22" s="74">
        <f t="shared" si="4"/>
        <v>1400000</v>
      </c>
      <c r="L22" s="74">
        <f t="shared" si="4"/>
        <v>0</v>
      </c>
      <c r="M22" s="74">
        <f t="shared" si="4"/>
        <v>0</v>
      </c>
      <c r="N22" s="137">
        <f t="shared" si="4"/>
        <v>0</v>
      </c>
      <c r="O22" s="136">
        <f t="shared" si="1"/>
        <v>0</v>
      </c>
      <c r="P22" s="136">
        <f t="shared" si="5"/>
        <v>0</v>
      </c>
      <c r="Q22" s="74">
        <f t="shared" si="5"/>
        <v>0</v>
      </c>
      <c r="R22" s="74">
        <f t="shared" si="5"/>
        <v>0</v>
      </c>
      <c r="S22" s="74">
        <f t="shared" si="5"/>
        <v>0</v>
      </c>
      <c r="T22" s="138">
        <f t="shared" si="5"/>
        <v>0</v>
      </c>
    </row>
    <row r="23" spans="1:1024" ht="37.5">
      <c r="B23" s="86"/>
      <c r="C23" s="37" t="s">
        <v>122</v>
      </c>
      <c r="D23" s="134" t="s">
        <v>337</v>
      </c>
      <c r="E23" s="133" t="s">
        <v>18</v>
      </c>
      <c r="F23" s="133" t="s">
        <v>34</v>
      </c>
      <c r="G23" s="79">
        <v>5030010030</v>
      </c>
      <c r="H23" s="80"/>
      <c r="I23" s="136">
        <f t="shared" si="0"/>
        <v>1400000</v>
      </c>
      <c r="J23" s="136">
        <f t="shared" si="4"/>
        <v>0</v>
      </c>
      <c r="K23" s="74">
        <f t="shared" si="4"/>
        <v>1400000</v>
      </c>
      <c r="L23" s="74">
        <f t="shared" si="4"/>
        <v>0</v>
      </c>
      <c r="M23" s="74">
        <f t="shared" si="4"/>
        <v>0</v>
      </c>
      <c r="N23" s="137">
        <f t="shared" si="4"/>
        <v>0</v>
      </c>
      <c r="O23" s="136">
        <f t="shared" si="1"/>
        <v>0</v>
      </c>
      <c r="P23" s="136">
        <f t="shared" si="5"/>
        <v>0</v>
      </c>
      <c r="Q23" s="74">
        <f t="shared" si="5"/>
        <v>0</v>
      </c>
      <c r="R23" s="74">
        <f t="shared" si="5"/>
        <v>0</v>
      </c>
      <c r="S23" s="74">
        <f t="shared" si="5"/>
        <v>0</v>
      </c>
      <c r="T23" s="138">
        <f t="shared" si="5"/>
        <v>0</v>
      </c>
    </row>
    <row r="24" spans="1:1024" ht="37.5">
      <c r="B24" s="86"/>
      <c r="C24" s="37" t="s">
        <v>108</v>
      </c>
      <c r="D24" s="134" t="s">
        <v>337</v>
      </c>
      <c r="E24" s="133" t="s">
        <v>18</v>
      </c>
      <c r="F24" s="133" t="s">
        <v>34</v>
      </c>
      <c r="G24" s="79">
        <v>5030010030</v>
      </c>
      <c r="H24" s="80" t="s">
        <v>109</v>
      </c>
      <c r="I24" s="136">
        <f t="shared" si="0"/>
        <v>1400000</v>
      </c>
      <c r="J24" s="136"/>
      <c r="K24" s="74">
        <v>1400000</v>
      </c>
      <c r="L24" s="74"/>
      <c r="M24" s="74"/>
      <c r="N24" s="137"/>
      <c r="O24" s="136">
        <f t="shared" si="1"/>
        <v>0</v>
      </c>
      <c r="P24" s="136"/>
      <c r="Q24" s="74"/>
      <c r="R24" s="74"/>
      <c r="S24" s="74"/>
      <c r="T24" s="138"/>
    </row>
    <row r="25" spans="1:1024" s="116" customFormat="1" ht="56.25">
      <c r="A25" s="112"/>
      <c r="B25" s="140" t="s">
        <v>36</v>
      </c>
      <c r="C25" s="28" t="s">
        <v>339</v>
      </c>
      <c r="D25" s="141" t="s">
        <v>340</v>
      </c>
      <c r="E25" s="142"/>
      <c r="F25" s="142"/>
      <c r="G25" s="85"/>
      <c r="H25" s="86"/>
      <c r="I25" s="129">
        <f t="shared" si="0"/>
        <v>522619600</v>
      </c>
      <c r="J25" s="129">
        <f>J26+J99+J139+J163+J182+J204</f>
        <v>474496300</v>
      </c>
      <c r="K25" s="129">
        <f>K26+K99+K139+K163+K182+K204</f>
        <v>43515200</v>
      </c>
      <c r="L25" s="72">
        <f>L26+L99+L139+L163+L182+L204+L195</f>
        <v>4608100</v>
      </c>
      <c r="M25" s="72">
        <f>M26+M99+M139+M163+M182+M204</f>
        <v>0</v>
      </c>
      <c r="N25" s="130">
        <f>N26+N99+N139+N163+N182+N204</f>
        <v>0</v>
      </c>
      <c r="O25" s="129">
        <f t="shared" si="1"/>
        <v>479387700</v>
      </c>
      <c r="P25" s="129">
        <f>P26+P99+P139+P163+P182+P204</f>
        <v>533459900</v>
      </c>
      <c r="Q25" s="72">
        <f>Q26+Q99+Q139+Q163+Q182+Q204</f>
        <v>0</v>
      </c>
      <c r="R25" s="72">
        <f>R26+R99+R139+R163+R182+R204+R195</f>
        <v>-54072200</v>
      </c>
      <c r="S25" s="72">
        <f>S26+S99+S139+S163+S182+S204</f>
        <v>0</v>
      </c>
      <c r="T25" s="131">
        <f>T26+T99+T139+T163+T182+T204</f>
        <v>0</v>
      </c>
      <c r="ALT25" s="40"/>
      <c r="ALU25" s="40"/>
      <c r="ALV25" s="40"/>
      <c r="ALW25" s="40"/>
      <c r="ALX25" s="40"/>
      <c r="ALY25" s="40"/>
      <c r="ALZ25" s="40"/>
      <c r="AMA25" s="40"/>
      <c r="AMB25" s="40"/>
      <c r="AMC25"/>
      <c r="AMD25"/>
      <c r="AME25"/>
      <c r="AMF25"/>
      <c r="AMG25"/>
      <c r="AMH25"/>
      <c r="AMI25"/>
      <c r="AMJ25"/>
    </row>
    <row r="26" spans="1:1024">
      <c r="B26" s="86"/>
      <c r="C26" s="37" t="s">
        <v>17</v>
      </c>
      <c r="D26" s="134" t="s">
        <v>340</v>
      </c>
      <c r="E26" s="133" t="s">
        <v>18</v>
      </c>
      <c r="F26" s="133" t="s">
        <v>86</v>
      </c>
      <c r="G26" s="79"/>
      <c r="H26" s="80"/>
      <c r="I26" s="136">
        <f t="shared" si="0"/>
        <v>284559300</v>
      </c>
      <c r="J26" s="136">
        <f>J27+J32+J50+J55+J46</f>
        <v>243250400</v>
      </c>
      <c r="K26" s="74">
        <f>K27+K32+K50+K55+K46</f>
        <v>41422800</v>
      </c>
      <c r="L26" s="74">
        <f>L27+L32+L50+L55+L46</f>
        <v>-113900</v>
      </c>
      <c r="M26" s="74">
        <f>M27+M32+M50+M55+M46</f>
        <v>0</v>
      </c>
      <c r="N26" s="137">
        <f>N27+N32+N50+N55+N46</f>
        <v>0</v>
      </c>
      <c r="O26" s="136">
        <f t="shared" si="1"/>
        <v>280096000</v>
      </c>
      <c r="P26" s="136">
        <f>P27+P32+P50+P55+P46</f>
        <v>280737100</v>
      </c>
      <c r="Q26" s="74">
        <f>Q27+Q32+Q50+Q55+Q46</f>
        <v>0</v>
      </c>
      <c r="R26" s="74">
        <f>R27+R32+R50+R55+R46</f>
        <v>-641100</v>
      </c>
      <c r="S26" s="74">
        <f>S27+S32+S50+S55+S46</f>
        <v>0</v>
      </c>
      <c r="T26" s="138">
        <f>T27+T32+T50+T55+T46</f>
        <v>0</v>
      </c>
    </row>
    <row r="27" spans="1:1024" ht="37.5">
      <c r="B27" s="86"/>
      <c r="C27" s="37" t="s">
        <v>19</v>
      </c>
      <c r="D27" s="134" t="s">
        <v>340</v>
      </c>
      <c r="E27" s="133" t="s">
        <v>18</v>
      </c>
      <c r="F27" s="133" t="s">
        <v>20</v>
      </c>
      <c r="G27" s="79"/>
      <c r="H27" s="80"/>
      <c r="I27" s="136">
        <f t="shared" si="0"/>
        <v>2214500</v>
      </c>
      <c r="J27" s="136">
        <f t="shared" ref="J27:N30" si="6">J28</f>
        <v>2089200</v>
      </c>
      <c r="K27" s="74">
        <f t="shared" si="6"/>
        <v>125300</v>
      </c>
      <c r="L27" s="74">
        <f t="shared" si="6"/>
        <v>0</v>
      </c>
      <c r="M27" s="74">
        <f t="shared" si="6"/>
        <v>0</v>
      </c>
      <c r="N27" s="137">
        <f t="shared" si="6"/>
        <v>0</v>
      </c>
      <c r="O27" s="136">
        <f t="shared" si="1"/>
        <v>2181300</v>
      </c>
      <c r="P27" s="136">
        <f t="shared" ref="P27:T30" si="7">P28</f>
        <v>2181300</v>
      </c>
      <c r="Q27" s="74">
        <f t="shared" si="7"/>
        <v>0</v>
      </c>
      <c r="R27" s="74">
        <f t="shared" si="7"/>
        <v>0</v>
      </c>
      <c r="S27" s="74">
        <f t="shared" si="7"/>
        <v>0</v>
      </c>
      <c r="T27" s="138">
        <f t="shared" si="7"/>
        <v>0</v>
      </c>
    </row>
    <row r="28" spans="1:1024" ht="37.5">
      <c r="B28" s="86"/>
      <c r="C28" s="37" t="s">
        <v>102</v>
      </c>
      <c r="D28" s="134" t="s">
        <v>340</v>
      </c>
      <c r="E28" s="133" t="s">
        <v>18</v>
      </c>
      <c r="F28" s="133" t="s">
        <v>20</v>
      </c>
      <c r="G28" s="79">
        <v>5000000000</v>
      </c>
      <c r="H28" s="80"/>
      <c r="I28" s="136">
        <f t="shared" si="0"/>
        <v>2214500</v>
      </c>
      <c r="J28" s="136">
        <f t="shared" si="6"/>
        <v>2089200</v>
      </c>
      <c r="K28" s="74">
        <f t="shared" si="6"/>
        <v>125300</v>
      </c>
      <c r="L28" s="74">
        <f t="shared" si="6"/>
        <v>0</v>
      </c>
      <c r="M28" s="74">
        <f t="shared" si="6"/>
        <v>0</v>
      </c>
      <c r="N28" s="137">
        <f t="shared" si="6"/>
        <v>0</v>
      </c>
      <c r="O28" s="136">
        <f t="shared" si="1"/>
        <v>2181300</v>
      </c>
      <c r="P28" s="136">
        <f t="shared" si="7"/>
        <v>2181300</v>
      </c>
      <c r="Q28" s="74">
        <f t="shared" si="7"/>
        <v>0</v>
      </c>
      <c r="R28" s="74">
        <f t="shared" si="7"/>
        <v>0</v>
      </c>
      <c r="S28" s="74">
        <f t="shared" si="7"/>
        <v>0</v>
      </c>
      <c r="T28" s="138">
        <f t="shared" si="7"/>
        <v>0</v>
      </c>
    </row>
    <row r="29" spans="1:1024" ht="37.5">
      <c r="B29" s="86"/>
      <c r="C29" s="37" t="s">
        <v>103</v>
      </c>
      <c r="D29" s="134" t="s">
        <v>340</v>
      </c>
      <c r="E29" s="133" t="s">
        <v>18</v>
      </c>
      <c r="F29" s="133" t="s">
        <v>20</v>
      </c>
      <c r="G29" s="79">
        <v>5010000000</v>
      </c>
      <c r="H29" s="80"/>
      <c r="I29" s="136">
        <f t="shared" si="0"/>
        <v>2214500</v>
      </c>
      <c r="J29" s="136">
        <f t="shared" si="6"/>
        <v>2089200</v>
      </c>
      <c r="K29" s="74">
        <f t="shared" si="6"/>
        <v>125300</v>
      </c>
      <c r="L29" s="74">
        <f t="shared" si="6"/>
        <v>0</v>
      </c>
      <c r="M29" s="74">
        <f t="shared" si="6"/>
        <v>0</v>
      </c>
      <c r="N29" s="137">
        <f t="shared" si="6"/>
        <v>0</v>
      </c>
      <c r="O29" s="136">
        <f t="shared" si="1"/>
        <v>2181300</v>
      </c>
      <c r="P29" s="136">
        <f t="shared" si="7"/>
        <v>2181300</v>
      </c>
      <c r="Q29" s="74">
        <f t="shared" si="7"/>
        <v>0</v>
      </c>
      <c r="R29" s="74">
        <f t="shared" si="7"/>
        <v>0</v>
      </c>
      <c r="S29" s="74">
        <f t="shared" si="7"/>
        <v>0</v>
      </c>
      <c r="T29" s="138">
        <f t="shared" si="7"/>
        <v>0</v>
      </c>
    </row>
    <row r="30" spans="1:1024" ht="37.5">
      <c r="B30" s="86"/>
      <c r="C30" s="88" t="s">
        <v>104</v>
      </c>
      <c r="D30" s="134" t="s">
        <v>340</v>
      </c>
      <c r="E30" s="133" t="s">
        <v>18</v>
      </c>
      <c r="F30" s="133" t="s">
        <v>20</v>
      </c>
      <c r="G30" s="79">
        <v>5010000190</v>
      </c>
      <c r="H30" s="80"/>
      <c r="I30" s="136">
        <f t="shared" si="0"/>
        <v>2214500</v>
      </c>
      <c r="J30" s="136">
        <f t="shared" si="6"/>
        <v>2089200</v>
      </c>
      <c r="K30" s="74">
        <f t="shared" si="6"/>
        <v>125300</v>
      </c>
      <c r="L30" s="74">
        <f t="shared" si="6"/>
        <v>0</v>
      </c>
      <c r="M30" s="74">
        <f t="shared" si="6"/>
        <v>0</v>
      </c>
      <c r="N30" s="137">
        <f t="shared" si="6"/>
        <v>0</v>
      </c>
      <c r="O30" s="136">
        <f t="shared" si="1"/>
        <v>2181300</v>
      </c>
      <c r="P30" s="136">
        <f t="shared" si="7"/>
        <v>2181300</v>
      </c>
      <c r="Q30" s="74">
        <f t="shared" si="7"/>
        <v>0</v>
      </c>
      <c r="R30" s="74">
        <f t="shared" si="7"/>
        <v>0</v>
      </c>
      <c r="S30" s="74">
        <f t="shared" si="7"/>
        <v>0</v>
      </c>
      <c r="T30" s="138">
        <f t="shared" si="7"/>
        <v>0</v>
      </c>
    </row>
    <row r="31" spans="1:1024" ht="75.599999999999994" customHeight="1">
      <c r="B31" s="86"/>
      <c r="C31" s="37" t="s">
        <v>105</v>
      </c>
      <c r="D31" s="134" t="s">
        <v>340</v>
      </c>
      <c r="E31" s="133" t="s">
        <v>18</v>
      </c>
      <c r="F31" s="133" t="s">
        <v>20</v>
      </c>
      <c r="G31" s="79">
        <v>5010000190</v>
      </c>
      <c r="H31" s="80" t="s">
        <v>106</v>
      </c>
      <c r="I31" s="136">
        <f t="shared" si="0"/>
        <v>2214500</v>
      </c>
      <c r="J31" s="136">
        <v>2089200</v>
      </c>
      <c r="K31" s="74">
        <v>125300</v>
      </c>
      <c r="L31" s="74"/>
      <c r="M31" s="74"/>
      <c r="N31" s="137"/>
      <c r="O31" s="136">
        <f t="shared" si="1"/>
        <v>2181300</v>
      </c>
      <c r="P31" s="136">
        <v>2181300</v>
      </c>
      <c r="Q31" s="74"/>
      <c r="R31" s="74"/>
      <c r="S31" s="74"/>
      <c r="T31" s="138"/>
    </row>
    <row r="32" spans="1:1024" ht="56.25">
      <c r="B32" s="86"/>
      <c r="C32" s="37" t="s">
        <v>341</v>
      </c>
      <c r="D32" s="134" t="s">
        <v>340</v>
      </c>
      <c r="E32" s="133" t="s">
        <v>18</v>
      </c>
      <c r="F32" s="133" t="s">
        <v>25</v>
      </c>
      <c r="G32" s="79"/>
      <c r="H32" s="80"/>
      <c r="I32" s="136">
        <f t="shared" si="0"/>
        <v>72816400</v>
      </c>
      <c r="J32" s="136">
        <f t="shared" ref="J32:N33" si="8">J33</f>
        <v>84918300</v>
      </c>
      <c r="K32" s="74">
        <f t="shared" si="8"/>
        <v>-11988800</v>
      </c>
      <c r="L32" s="74">
        <f t="shared" si="8"/>
        <v>-113100</v>
      </c>
      <c r="M32" s="74">
        <f t="shared" si="8"/>
        <v>0</v>
      </c>
      <c r="N32" s="137">
        <f t="shared" si="8"/>
        <v>0</v>
      </c>
      <c r="O32" s="136">
        <f t="shared" si="1"/>
        <v>71309300</v>
      </c>
      <c r="P32" s="136">
        <f t="shared" ref="P32:T33" si="9">P33</f>
        <v>71950200</v>
      </c>
      <c r="Q32" s="74">
        <f t="shared" si="9"/>
        <v>0</v>
      </c>
      <c r="R32" s="74">
        <f t="shared" si="9"/>
        <v>-640900</v>
      </c>
      <c r="S32" s="74">
        <f t="shared" si="9"/>
        <v>0</v>
      </c>
      <c r="T32" s="138">
        <f t="shared" si="9"/>
        <v>0</v>
      </c>
    </row>
    <row r="33" spans="2:20" ht="37.5">
      <c r="B33" s="86"/>
      <c r="C33" s="37" t="s">
        <v>102</v>
      </c>
      <c r="D33" s="134" t="s">
        <v>340</v>
      </c>
      <c r="E33" s="133" t="s">
        <v>18</v>
      </c>
      <c r="F33" s="133" t="s">
        <v>25</v>
      </c>
      <c r="G33" s="79">
        <v>5000000000</v>
      </c>
      <c r="H33" s="80"/>
      <c r="I33" s="136">
        <f t="shared" si="0"/>
        <v>72816400</v>
      </c>
      <c r="J33" s="136">
        <f t="shared" si="8"/>
        <v>84918300</v>
      </c>
      <c r="K33" s="74">
        <f t="shared" si="8"/>
        <v>-11988800</v>
      </c>
      <c r="L33" s="74">
        <f t="shared" si="8"/>
        <v>-113100</v>
      </c>
      <c r="M33" s="74">
        <f t="shared" si="8"/>
        <v>0</v>
      </c>
      <c r="N33" s="137">
        <f t="shared" si="8"/>
        <v>0</v>
      </c>
      <c r="O33" s="136">
        <f t="shared" si="1"/>
        <v>71309300</v>
      </c>
      <c r="P33" s="136">
        <f t="shared" si="9"/>
        <v>71950200</v>
      </c>
      <c r="Q33" s="74">
        <f t="shared" si="9"/>
        <v>0</v>
      </c>
      <c r="R33" s="74">
        <f t="shared" si="9"/>
        <v>-640900</v>
      </c>
      <c r="S33" s="74">
        <f t="shared" si="9"/>
        <v>0</v>
      </c>
      <c r="T33" s="138">
        <f t="shared" si="9"/>
        <v>0</v>
      </c>
    </row>
    <row r="34" spans="2:20" ht="37.5">
      <c r="B34" s="86"/>
      <c r="C34" s="37" t="s">
        <v>110</v>
      </c>
      <c r="D34" s="134" t="s">
        <v>340</v>
      </c>
      <c r="E34" s="133" t="s">
        <v>18</v>
      </c>
      <c r="F34" s="133" t="s">
        <v>25</v>
      </c>
      <c r="G34" s="79">
        <v>5020000000</v>
      </c>
      <c r="H34" s="80"/>
      <c r="I34" s="136">
        <f t="shared" si="0"/>
        <v>72816400</v>
      </c>
      <c r="J34" s="136">
        <f>J35+J38+J41+J44</f>
        <v>84918300</v>
      </c>
      <c r="K34" s="74">
        <f>K35+K38+K41+K44</f>
        <v>-11988800</v>
      </c>
      <c r="L34" s="74">
        <f>L35+L38+L41+L44</f>
        <v>-113100</v>
      </c>
      <c r="M34" s="74">
        <f>M35+M38+M41+M44</f>
        <v>0</v>
      </c>
      <c r="N34" s="137">
        <f>N35+N38+N41+N44</f>
        <v>0</v>
      </c>
      <c r="O34" s="136">
        <f t="shared" si="1"/>
        <v>71309300</v>
      </c>
      <c r="P34" s="136">
        <f>P35+P38+P41+P44</f>
        <v>71950200</v>
      </c>
      <c r="Q34" s="74">
        <f>Q35+Q38+Q41+Q44</f>
        <v>0</v>
      </c>
      <c r="R34" s="74">
        <f>R35+R38+R41+R44</f>
        <v>-640900</v>
      </c>
      <c r="S34" s="74">
        <f>S35+S38+S41+S44</f>
        <v>0</v>
      </c>
      <c r="T34" s="138">
        <f>T35+T38+T41+T44</f>
        <v>0</v>
      </c>
    </row>
    <row r="35" spans="2:20" ht="37.5">
      <c r="B35" s="86"/>
      <c r="C35" s="88" t="s">
        <v>104</v>
      </c>
      <c r="D35" s="134" t="s">
        <v>340</v>
      </c>
      <c r="E35" s="133" t="s">
        <v>18</v>
      </c>
      <c r="F35" s="133" t="s">
        <v>25</v>
      </c>
      <c r="G35" s="79">
        <v>5020000190</v>
      </c>
      <c r="H35" s="80"/>
      <c r="I35" s="136">
        <f t="shared" si="0"/>
        <v>65230200</v>
      </c>
      <c r="J35" s="136">
        <f>J36+J37</f>
        <v>77604500</v>
      </c>
      <c r="K35" s="74">
        <f>K36+K37</f>
        <v>-12261200</v>
      </c>
      <c r="L35" s="74">
        <f>L36+L37</f>
        <v>-113100</v>
      </c>
      <c r="M35" s="74">
        <f>M36+M37</f>
        <v>0</v>
      </c>
      <c r="N35" s="137">
        <f>N36+N37</f>
        <v>0</v>
      </c>
      <c r="O35" s="136">
        <f t="shared" si="1"/>
        <v>63723100</v>
      </c>
      <c r="P35" s="136">
        <f>P36+P37</f>
        <v>64364000</v>
      </c>
      <c r="Q35" s="74">
        <f>Q36+Q37</f>
        <v>0</v>
      </c>
      <c r="R35" s="74">
        <f>R36+R37</f>
        <v>-640900</v>
      </c>
      <c r="S35" s="74">
        <f>S36+S37</f>
        <v>0</v>
      </c>
      <c r="T35" s="138">
        <f>T36+T37</f>
        <v>0</v>
      </c>
    </row>
    <row r="36" spans="2:20" ht="75">
      <c r="B36" s="86"/>
      <c r="C36" s="37" t="s">
        <v>105</v>
      </c>
      <c r="D36" s="134" t="s">
        <v>340</v>
      </c>
      <c r="E36" s="133" t="s">
        <v>18</v>
      </c>
      <c r="F36" s="133" t="s">
        <v>25</v>
      </c>
      <c r="G36" s="79">
        <v>5020000190</v>
      </c>
      <c r="H36" s="80" t="s">
        <v>106</v>
      </c>
      <c r="I36" s="136">
        <f t="shared" si="0"/>
        <v>65230200</v>
      </c>
      <c r="J36" s="136">
        <v>77604500</v>
      </c>
      <c r="K36" s="74">
        <v>-12261200</v>
      </c>
      <c r="L36" s="74">
        <v>-113100</v>
      </c>
      <c r="M36" s="74"/>
      <c r="N36" s="137"/>
      <c r="O36" s="136">
        <f t="shared" si="1"/>
        <v>63723100</v>
      </c>
      <c r="P36" s="136">
        <v>64364000</v>
      </c>
      <c r="Q36" s="74"/>
      <c r="R36" s="74">
        <v>-640900</v>
      </c>
      <c r="S36" s="74"/>
      <c r="T36" s="138"/>
    </row>
    <row r="37" spans="2:20" hidden="1">
      <c r="B37" s="86"/>
      <c r="C37" s="37" t="s">
        <v>111</v>
      </c>
      <c r="D37" s="134" t="s">
        <v>340</v>
      </c>
      <c r="E37" s="133" t="s">
        <v>18</v>
      </c>
      <c r="F37" s="133" t="s">
        <v>25</v>
      </c>
      <c r="G37" s="79">
        <v>5020000190</v>
      </c>
      <c r="H37" s="80" t="s">
        <v>112</v>
      </c>
      <c r="I37" s="136">
        <f t="shared" si="0"/>
        <v>0</v>
      </c>
      <c r="J37" s="136"/>
      <c r="K37" s="74"/>
      <c r="L37" s="74"/>
      <c r="M37" s="74"/>
      <c r="N37" s="137"/>
      <c r="O37" s="136">
        <f t="shared" si="1"/>
        <v>0</v>
      </c>
      <c r="P37" s="136"/>
      <c r="Q37" s="74"/>
      <c r="R37" s="74"/>
      <c r="S37" s="74"/>
      <c r="T37" s="138"/>
    </row>
    <row r="38" spans="2:20" ht="150">
      <c r="B38" s="86"/>
      <c r="C38" s="37" t="s">
        <v>113</v>
      </c>
      <c r="D38" s="134" t="s">
        <v>340</v>
      </c>
      <c r="E38" s="133" t="s">
        <v>18</v>
      </c>
      <c r="F38" s="133" t="s">
        <v>25</v>
      </c>
      <c r="G38" s="79">
        <v>5020060870</v>
      </c>
      <c r="H38" s="80"/>
      <c r="I38" s="136">
        <f t="shared" si="0"/>
        <v>1015500</v>
      </c>
      <c r="J38" s="136">
        <f>J39+J40</f>
        <v>979700</v>
      </c>
      <c r="K38" s="74">
        <f>K39+K40</f>
        <v>35800</v>
      </c>
      <c r="L38" s="74">
        <f>L39+L40</f>
        <v>0</v>
      </c>
      <c r="M38" s="74">
        <f>M39+M40</f>
        <v>0</v>
      </c>
      <c r="N38" s="137">
        <f>N39+N40</f>
        <v>0</v>
      </c>
      <c r="O38" s="136">
        <f t="shared" si="1"/>
        <v>1015500</v>
      </c>
      <c r="P38" s="136">
        <f>P39+P40</f>
        <v>1015500</v>
      </c>
      <c r="Q38" s="74">
        <f>Q39+Q40</f>
        <v>0</v>
      </c>
      <c r="R38" s="74">
        <f>R39+R40</f>
        <v>0</v>
      </c>
      <c r="S38" s="74">
        <f>S39+S40</f>
        <v>0</v>
      </c>
      <c r="T38" s="138">
        <f>T39+T40</f>
        <v>0</v>
      </c>
    </row>
    <row r="39" spans="2:20" ht="75">
      <c r="B39" s="86"/>
      <c r="C39" s="37" t="s">
        <v>105</v>
      </c>
      <c r="D39" s="134" t="s">
        <v>340</v>
      </c>
      <c r="E39" s="133" t="s">
        <v>18</v>
      </c>
      <c r="F39" s="133" t="s">
        <v>25</v>
      </c>
      <c r="G39" s="79">
        <v>5020060870</v>
      </c>
      <c r="H39" s="80" t="s">
        <v>106</v>
      </c>
      <c r="I39" s="136">
        <f t="shared" si="0"/>
        <v>1015500</v>
      </c>
      <c r="J39" s="136">
        <v>979700</v>
      </c>
      <c r="K39" s="74">
        <v>35800</v>
      </c>
      <c r="L39" s="74"/>
      <c r="M39" s="74"/>
      <c r="N39" s="137"/>
      <c r="O39" s="136">
        <f t="shared" si="1"/>
        <v>1015500</v>
      </c>
      <c r="P39" s="136">
        <v>1015500</v>
      </c>
      <c r="Q39" s="74"/>
      <c r="R39" s="74"/>
      <c r="S39" s="74"/>
      <c r="T39" s="138"/>
    </row>
    <row r="40" spans="2:20" ht="37.5" hidden="1">
      <c r="B40" s="86"/>
      <c r="C40" s="37" t="s">
        <v>108</v>
      </c>
      <c r="D40" s="134" t="s">
        <v>340</v>
      </c>
      <c r="E40" s="133" t="s">
        <v>18</v>
      </c>
      <c r="F40" s="133" t="s">
        <v>25</v>
      </c>
      <c r="G40" s="79">
        <v>5020060870</v>
      </c>
      <c r="H40" s="80" t="s">
        <v>109</v>
      </c>
      <c r="I40" s="136">
        <f t="shared" si="0"/>
        <v>0</v>
      </c>
      <c r="J40" s="136"/>
      <c r="K40" s="74"/>
      <c r="L40" s="74"/>
      <c r="M40" s="74"/>
      <c r="N40" s="137"/>
      <c r="O40" s="136">
        <f t="shared" si="1"/>
        <v>0</v>
      </c>
      <c r="P40" s="136"/>
      <c r="Q40" s="74"/>
      <c r="R40" s="74"/>
      <c r="S40" s="74"/>
      <c r="T40" s="138"/>
    </row>
    <row r="41" spans="2:20" ht="48" customHeight="1">
      <c r="B41" s="86"/>
      <c r="C41" s="37" t="s">
        <v>119</v>
      </c>
      <c r="D41" s="134" t="s">
        <v>340</v>
      </c>
      <c r="E41" s="133" t="s">
        <v>18</v>
      </c>
      <c r="F41" s="133" t="s">
        <v>25</v>
      </c>
      <c r="G41" s="79">
        <v>5020069200</v>
      </c>
      <c r="H41" s="80"/>
      <c r="I41" s="136">
        <f t="shared" si="0"/>
        <v>5555200</v>
      </c>
      <c r="J41" s="136">
        <f>J42+J43</f>
        <v>5354400</v>
      </c>
      <c r="K41" s="74">
        <f>K42+K43</f>
        <v>200800</v>
      </c>
      <c r="L41" s="74">
        <f>L42+L43</f>
        <v>0</v>
      </c>
      <c r="M41" s="74">
        <f>M42+M43</f>
        <v>0</v>
      </c>
      <c r="N41" s="137">
        <f>N42+N43</f>
        <v>0</v>
      </c>
      <c r="O41" s="136">
        <f t="shared" si="1"/>
        <v>5555200</v>
      </c>
      <c r="P41" s="136">
        <f>P42+P43</f>
        <v>5555200</v>
      </c>
      <c r="Q41" s="74">
        <f>Q42+Q43</f>
        <v>0</v>
      </c>
      <c r="R41" s="74">
        <f>R42+R43</f>
        <v>0</v>
      </c>
      <c r="S41" s="74">
        <f>S42+S43</f>
        <v>0</v>
      </c>
      <c r="T41" s="138">
        <f>T42+T43</f>
        <v>0</v>
      </c>
    </row>
    <row r="42" spans="2:20" ht="75">
      <c r="B42" s="86"/>
      <c r="C42" s="37" t="s">
        <v>105</v>
      </c>
      <c r="D42" s="134" t="s">
        <v>340</v>
      </c>
      <c r="E42" s="133" t="s">
        <v>18</v>
      </c>
      <c r="F42" s="133" t="s">
        <v>25</v>
      </c>
      <c r="G42" s="79">
        <v>5020069200</v>
      </c>
      <c r="H42" s="80" t="s">
        <v>106</v>
      </c>
      <c r="I42" s="136">
        <f t="shared" si="0"/>
        <v>5455200</v>
      </c>
      <c r="J42" s="136">
        <v>5254400</v>
      </c>
      <c r="K42" s="74">
        <v>200800</v>
      </c>
      <c r="L42" s="74"/>
      <c r="M42" s="74"/>
      <c r="N42" s="137"/>
      <c r="O42" s="136">
        <f t="shared" si="1"/>
        <v>5455200</v>
      </c>
      <c r="P42" s="136">
        <v>5455200</v>
      </c>
      <c r="Q42" s="74"/>
      <c r="R42" s="74"/>
      <c r="S42" s="74"/>
      <c r="T42" s="138"/>
    </row>
    <row r="43" spans="2:20" ht="37.5">
      <c r="B43" s="86"/>
      <c r="C43" s="37" t="s">
        <v>108</v>
      </c>
      <c r="D43" s="134" t="s">
        <v>340</v>
      </c>
      <c r="E43" s="133" t="s">
        <v>18</v>
      </c>
      <c r="F43" s="133" t="s">
        <v>25</v>
      </c>
      <c r="G43" s="79">
        <v>5020069200</v>
      </c>
      <c r="H43" s="80" t="s">
        <v>109</v>
      </c>
      <c r="I43" s="136">
        <f t="shared" si="0"/>
        <v>100000</v>
      </c>
      <c r="J43" s="136">
        <v>100000</v>
      </c>
      <c r="K43" s="74">
        <v>0</v>
      </c>
      <c r="L43" s="74"/>
      <c r="M43" s="74"/>
      <c r="N43" s="137"/>
      <c r="O43" s="136">
        <f t="shared" si="1"/>
        <v>100000</v>
      </c>
      <c r="P43" s="136">
        <v>100000</v>
      </c>
      <c r="Q43" s="74"/>
      <c r="R43" s="74"/>
      <c r="S43" s="74"/>
      <c r="T43" s="138"/>
    </row>
    <row r="44" spans="2:20" ht="154.15" customHeight="1">
      <c r="B44" s="86"/>
      <c r="C44" s="37" t="s">
        <v>120</v>
      </c>
      <c r="D44" s="134" t="s">
        <v>340</v>
      </c>
      <c r="E44" s="133" t="s">
        <v>18</v>
      </c>
      <c r="F44" s="133" t="s">
        <v>25</v>
      </c>
      <c r="G44" s="79">
        <v>5020069210</v>
      </c>
      <c r="H44" s="80"/>
      <c r="I44" s="136">
        <f t="shared" si="0"/>
        <v>1015500</v>
      </c>
      <c r="J44" s="136">
        <f>J45</f>
        <v>979700</v>
      </c>
      <c r="K44" s="74">
        <f>K45</f>
        <v>35800</v>
      </c>
      <c r="L44" s="74">
        <f>L45</f>
        <v>0</v>
      </c>
      <c r="M44" s="74">
        <f>M45</f>
        <v>0</v>
      </c>
      <c r="N44" s="137">
        <f>N45</f>
        <v>0</v>
      </c>
      <c r="O44" s="136">
        <f t="shared" si="1"/>
        <v>1015500</v>
      </c>
      <c r="P44" s="136">
        <f>P45</f>
        <v>1015500</v>
      </c>
      <c r="Q44" s="74">
        <f>Q45</f>
        <v>0</v>
      </c>
      <c r="R44" s="74">
        <f>R45</f>
        <v>0</v>
      </c>
      <c r="S44" s="74">
        <f>S45</f>
        <v>0</v>
      </c>
      <c r="T44" s="138">
        <f>T45</f>
        <v>0</v>
      </c>
    </row>
    <row r="45" spans="2:20" ht="75">
      <c r="B45" s="86"/>
      <c r="C45" s="37" t="s">
        <v>105</v>
      </c>
      <c r="D45" s="134" t="s">
        <v>340</v>
      </c>
      <c r="E45" s="133" t="s">
        <v>18</v>
      </c>
      <c r="F45" s="133" t="s">
        <v>25</v>
      </c>
      <c r="G45" s="79">
        <v>5020069210</v>
      </c>
      <c r="H45" s="80" t="s">
        <v>106</v>
      </c>
      <c r="I45" s="136">
        <f t="shared" si="0"/>
        <v>1015500</v>
      </c>
      <c r="J45" s="136">
        <v>979700</v>
      </c>
      <c r="K45" s="74">
        <v>35800</v>
      </c>
      <c r="L45" s="74"/>
      <c r="M45" s="74"/>
      <c r="N45" s="137"/>
      <c r="O45" s="136">
        <f t="shared" si="1"/>
        <v>1015500</v>
      </c>
      <c r="P45" s="136">
        <v>1015500</v>
      </c>
      <c r="Q45" s="74"/>
      <c r="R45" s="74"/>
      <c r="S45" s="74"/>
      <c r="T45" s="138"/>
    </row>
    <row r="46" spans="2:20">
      <c r="B46" s="86"/>
      <c r="C46" s="37" t="s">
        <v>26</v>
      </c>
      <c r="D46" s="134" t="s">
        <v>340</v>
      </c>
      <c r="E46" s="133" t="s">
        <v>18</v>
      </c>
      <c r="F46" s="133" t="s">
        <v>27</v>
      </c>
      <c r="G46" s="79"/>
      <c r="H46" s="80"/>
      <c r="I46" s="136">
        <f t="shared" si="0"/>
        <v>8400</v>
      </c>
      <c r="J46" s="136">
        <f t="shared" ref="J46:N48" si="10">J47</f>
        <v>9200</v>
      </c>
      <c r="K46" s="74">
        <f t="shared" si="10"/>
        <v>0</v>
      </c>
      <c r="L46" s="74">
        <f t="shared" si="10"/>
        <v>-800</v>
      </c>
      <c r="M46" s="74">
        <f t="shared" si="10"/>
        <v>0</v>
      </c>
      <c r="N46" s="137">
        <f t="shared" si="10"/>
        <v>0</v>
      </c>
      <c r="O46" s="136">
        <f t="shared" si="1"/>
        <v>9000</v>
      </c>
      <c r="P46" s="136">
        <f t="shared" ref="P46:T48" si="11">P47</f>
        <v>9200</v>
      </c>
      <c r="Q46" s="74">
        <f t="shared" si="11"/>
        <v>0</v>
      </c>
      <c r="R46" s="74">
        <f t="shared" si="11"/>
        <v>-200</v>
      </c>
      <c r="S46" s="74">
        <f t="shared" si="11"/>
        <v>0</v>
      </c>
      <c r="T46" s="138">
        <f t="shared" si="11"/>
        <v>0</v>
      </c>
    </row>
    <row r="47" spans="2:20" ht="37.5">
      <c r="B47" s="86"/>
      <c r="C47" s="37" t="s">
        <v>307</v>
      </c>
      <c r="D47" s="134" t="s">
        <v>340</v>
      </c>
      <c r="E47" s="133" t="s">
        <v>18</v>
      </c>
      <c r="F47" s="133" t="s">
        <v>27</v>
      </c>
      <c r="G47" s="79">
        <v>9900000000</v>
      </c>
      <c r="H47" s="80"/>
      <c r="I47" s="136">
        <f t="shared" si="0"/>
        <v>8400</v>
      </c>
      <c r="J47" s="136">
        <f t="shared" si="10"/>
        <v>9200</v>
      </c>
      <c r="K47" s="74">
        <f t="shared" si="10"/>
        <v>0</v>
      </c>
      <c r="L47" s="74">
        <f t="shared" si="10"/>
        <v>-800</v>
      </c>
      <c r="M47" s="74">
        <f t="shared" si="10"/>
        <v>0</v>
      </c>
      <c r="N47" s="137">
        <f t="shared" si="10"/>
        <v>0</v>
      </c>
      <c r="O47" s="136">
        <f t="shared" si="1"/>
        <v>9000</v>
      </c>
      <c r="P47" s="136">
        <f t="shared" si="11"/>
        <v>9200</v>
      </c>
      <c r="Q47" s="74">
        <f t="shared" si="11"/>
        <v>0</v>
      </c>
      <c r="R47" s="74">
        <f t="shared" si="11"/>
        <v>-200</v>
      </c>
      <c r="S47" s="74">
        <f t="shared" si="11"/>
        <v>0</v>
      </c>
      <c r="T47" s="138">
        <f t="shared" si="11"/>
        <v>0</v>
      </c>
    </row>
    <row r="48" spans="2:20" ht="56.25">
      <c r="B48" s="86"/>
      <c r="C48" s="37" t="s">
        <v>312</v>
      </c>
      <c r="D48" s="134" t="s">
        <v>340</v>
      </c>
      <c r="E48" s="133" t="s">
        <v>18</v>
      </c>
      <c r="F48" s="133" t="s">
        <v>27</v>
      </c>
      <c r="G48" s="79">
        <v>9900051200</v>
      </c>
      <c r="H48" s="80"/>
      <c r="I48" s="136">
        <f t="shared" si="0"/>
        <v>8400</v>
      </c>
      <c r="J48" s="136">
        <f t="shared" si="10"/>
        <v>9200</v>
      </c>
      <c r="K48" s="74">
        <f t="shared" si="10"/>
        <v>0</v>
      </c>
      <c r="L48" s="74">
        <f t="shared" si="10"/>
        <v>-800</v>
      </c>
      <c r="M48" s="74">
        <f t="shared" si="10"/>
        <v>0</v>
      </c>
      <c r="N48" s="137">
        <f t="shared" si="10"/>
        <v>0</v>
      </c>
      <c r="O48" s="136">
        <f t="shared" si="1"/>
        <v>9000</v>
      </c>
      <c r="P48" s="136">
        <f t="shared" si="11"/>
        <v>9200</v>
      </c>
      <c r="Q48" s="74">
        <f t="shared" si="11"/>
        <v>0</v>
      </c>
      <c r="R48" s="74">
        <f t="shared" si="11"/>
        <v>-200</v>
      </c>
      <c r="S48" s="74">
        <f t="shared" si="11"/>
        <v>0</v>
      </c>
      <c r="T48" s="138">
        <f t="shared" si="11"/>
        <v>0</v>
      </c>
    </row>
    <row r="49" spans="2:22" ht="37.5">
      <c r="B49" s="86"/>
      <c r="C49" s="37" t="s">
        <v>108</v>
      </c>
      <c r="D49" s="134" t="s">
        <v>340</v>
      </c>
      <c r="E49" s="133" t="s">
        <v>18</v>
      </c>
      <c r="F49" s="133" t="s">
        <v>27</v>
      </c>
      <c r="G49" s="79">
        <v>9900051200</v>
      </c>
      <c r="H49" s="80" t="s">
        <v>109</v>
      </c>
      <c r="I49" s="136">
        <f t="shared" si="0"/>
        <v>8400</v>
      </c>
      <c r="J49" s="136">
        <v>9200</v>
      </c>
      <c r="K49" s="74">
        <v>0</v>
      </c>
      <c r="L49" s="74">
        <v>-800</v>
      </c>
      <c r="M49" s="74">
        <v>0</v>
      </c>
      <c r="N49" s="137">
        <v>0</v>
      </c>
      <c r="O49" s="136">
        <f t="shared" si="1"/>
        <v>9000</v>
      </c>
      <c r="P49" s="136">
        <v>9200</v>
      </c>
      <c r="Q49" s="74"/>
      <c r="R49" s="74">
        <v>-200</v>
      </c>
      <c r="S49" s="74">
        <v>0</v>
      </c>
      <c r="T49" s="138">
        <v>0</v>
      </c>
    </row>
    <row r="50" spans="2:22">
      <c r="B50" s="86"/>
      <c r="C50" s="37" t="s">
        <v>30</v>
      </c>
      <c r="D50" s="134" t="s">
        <v>340</v>
      </c>
      <c r="E50" s="133" t="s">
        <v>18</v>
      </c>
      <c r="F50" s="133" t="s">
        <v>31</v>
      </c>
      <c r="G50" s="79"/>
      <c r="H50" s="80"/>
      <c r="I50" s="136">
        <f t="shared" si="0"/>
        <v>5000000</v>
      </c>
      <c r="J50" s="136">
        <f t="shared" ref="J50:N53" si="12">J51</f>
        <v>5000000</v>
      </c>
      <c r="K50" s="74">
        <f t="shared" si="12"/>
        <v>0</v>
      </c>
      <c r="L50" s="74">
        <f t="shared" si="12"/>
        <v>0</v>
      </c>
      <c r="M50" s="74">
        <f t="shared" si="12"/>
        <v>0</v>
      </c>
      <c r="N50" s="137">
        <f t="shared" si="12"/>
        <v>0</v>
      </c>
      <c r="O50" s="136">
        <f t="shared" si="1"/>
        <v>5000000</v>
      </c>
      <c r="P50" s="136">
        <f t="shared" ref="P50:T53" si="13">P51</f>
        <v>5000000</v>
      </c>
      <c r="Q50" s="74">
        <f t="shared" si="13"/>
        <v>0</v>
      </c>
      <c r="R50" s="74">
        <f t="shared" si="13"/>
        <v>0</v>
      </c>
      <c r="S50" s="74">
        <f t="shared" si="13"/>
        <v>0</v>
      </c>
      <c r="T50" s="138">
        <f t="shared" si="13"/>
        <v>0</v>
      </c>
    </row>
    <row r="51" spans="2:22" ht="37.5">
      <c r="B51" s="86"/>
      <c r="C51" s="37" t="s">
        <v>307</v>
      </c>
      <c r="D51" s="134" t="s">
        <v>340</v>
      </c>
      <c r="E51" s="133" t="s">
        <v>18</v>
      </c>
      <c r="F51" s="133" t="s">
        <v>31</v>
      </c>
      <c r="G51" s="79">
        <v>9900000000</v>
      </c>
      <c r="H51" s="80"/>
      <c r="I51" s="136">
        <f t="shared" si="0"/>
        <v>5000000</v>
      </c>
      <c r="J51" s="136">
        <f t="shared" si="12"/>
        <v>5000000</v>
      </c>
      <c r="K51" s="74">
        <f t="shared" si="12"/>
        <v>0</v>
      </c>
      <c r="L51" s="74">
        <f t="shared" si="12"/>
        <v>0</v>
      </c>
      <c r="M51" s="74">
        <f t="shared" si="12"/>
        <v>0</v>
      </c>
      <c r="N51" s="137">
        <f t="shared" si="12"/>
        <v>0</v>
      </c>
      <c r="O51" s="136">
        <f t="shared" si="1"/>
        <v>5000000</v>
      </c>
      <c r="P51" s="136">
        <f t="shared" si="13"/>
        <v>5000000</v>
      </c>
      <c r="Q51" s="74">
        <f t="shared" si="13"/>
        <v>0</v>
      </c>
      <c r="R51" s="74">
        <f t="shared" si="13"/>
        <v>0</v>
      </c>
      <c r="S51" s="74">
        <f t="shared" si="13"/>
        <v>0</v>
      </c>
      <c r="T51" s="138">
        <f t="shared" si="13"/>
        <v>0</v>
      </c>
    </row>
    <row r="52" spans="2:22">
      <c r="B52" s="86"/>
      <c r="C52" s="88" t="s">
        <v>342</v>
      </c>
      <c r="D52" s="134" t="s">
        <v>340</v>
      </c>
      <c r="E52" s="133" t="s">
        <v>18</v>
      </c>
      <c r="F52" s="133" t="s">
        <v>31</v>
      </c>
      <c r="G52" s="79">
        <v>9930000000</v>
      </c>
      <c r="H52" s="80"/>
      <c r="I52" s="136">
        <f t="shared" si="0"/>
        <v>5000000</v>
      </c>
      <c r="J52" s="136">
        <f t="shared" si="12"/>
        <v>5000000</v>
      </c>
      <c r="K52" s="74">
        <f t="shared" si="12"/>
        <v>0</v>
      </c>
      <c r="L52" s="74">
        <f t="shared" si="12"/>
        <v>0</v>
      </c>
      <c r="M52" s="74">
        <f t="shared" si="12"/>
        <v>0</v>
      </c>
      <c r="N52" s="137">
        <f t="shared" si="12"/>
        <v>0</v>
      </c>
      <c r="O52" s="136">
        <f t="shared" si="1"/>
        <v>5000000</v>
      </c>
      <c r="P52" s="136">
        <f t="shared" si="13"/>
        <v>5000000</v>
      </c>
      <c r="Q52" s="74">
        <f t="shared" si="13"/>
        <v>0</v>
      </c>
      <c r="R52" s="74">
        <f t="shared" si="13"/>
        <v>0</v>
      </c>
      <c r="S52" s="74">
        <f t="shared" si="13"/>
        <v>0</v>
      </c>
      <c r="T52" s="138">
        <f t="shared" si="13"/>
        <v>0</v>
      </c>
    </row>
    <row r="53" spans="2:22">
      <c r="B53" s="86"/>
      <c r="C53" s="88" t="s">
        <v>318</v>
      </c>
      <c r="D53" s="134" t="s">
        <v>340</v>
      </c>
      <c r="E53" s="133" t="s">
        <v>18</v>
      </c>
      <c r="F53" s="133" t="s">
        <v>31</v>
      </c>
      <c r="G53" s="79">
        <v>9930020590</v>
      </c>
      <c r="H53" s="80"/>
      <c r="I53" s="136">
        <f t="shared" si="0"/>
        <v>5000000</v>
      </c>
      <c r="J53" s="136">
        <f t="shared" si="12"/>
        <v>5000000</v>
      </c>
      <c r="K53" s="74">
        <f t="shared" si="12"/>
        <v>0</v>
      </c>
      <c r="L53" s="74">
        <f t="shared" si="12"/>
        <v>0</v>
      </c>
      <c r="M53" s="74">
        <f t="shared" si="12"/>
        <v>0</v>
      </c>
      <c r="N53" s="137">
        <f t="shared" si="12"/>
        <v>0</v>
      </c>
      <c r="O53" s="136">
        <f t="shared" si="1"/>
        <v>5000000</v>
      </c>
      <c r="P53" s="136">
        <f t="shared" si="13"/>
        <v>5000000</v>
      </c>
      <c r="Q53" s="74">
        <f t="shared" si="13"/>
        <v>0</v>
      </c>
      <c r="R53" s="74">
        <f t="shared" si="13"/>
        <v>0</v>
      </c>
      <c r="S53" s="74">
        <f t="shared" si="13"/>
        <v>0</v>
      </c>
      <c r="T53" s="138">
        <f t="shared" si="13"/>
        <v>0</v>
      </c>
    </row>
    <row r="54" spans="2:22">
      <c r="B54" s="86"/>
      <c r="C54" s="37" t="s">
        <v>111</v>
      </c>
      <c r="D54" s="134" t="s">
        <v>340</v>
      </c>
      <c r="E54" s="133" t="s">
        <v>18</v>
      </c>
      <c r="F54" s="133" t="s">
        <v>31</v>
      </c>
      <c r="G54" s="79">
        <v>9930020590</v>
      </c>
      <c r="H54" s="80" t="s">
        <v>112</v>
      </c>
      <c r="I54" s="136">
        <f t="shared" si="0"/>
        <v>5000000</v>
      </c>
      <c r="J54" s="136">
        <v>5000000</v>
      </c>
      <c r="K54" s="74">
        <v>0</v>
      </c>
      <c r="L54" s="74">
        <v>0</v>
      </c>
      <c r="M54" s="74">
        <v>0</v>
      </c>
      <c r="N54" s="137">
        <v>0</v>
      </c>
      <c r="O54" s="136">
        <f t="shared" si="1"/>
        <v>5000000</v>
      </c>
      <c r="P54" s="136">
        <v>5000000</v>
      </c>
      <c r="Q54" s="74">
        <v>0</v>
      </c>
      <c r="R54" s="74">
        <v>0</v>
      </c>
      <c r="S54" s="74">
        <v>0</v>
      </c>
      <c r="T54" s="138">
        <v>0</v>
      </c>
    </row>
    <row r="55" spans="2:22">
      <c r="B55" s="86"/>
      <c r="C55" s="37" t="s">
        <v>33</v>
      </c>
      <c r="D55" s="134" t="s">
        <v>340</v>
      </c>
      <c r="E55" s="133" t="s">
        <v>18</v>
      </c>
      <c r="F55" s="133" t="s">
        <v>34</v>
      </c>
      <c r="G55" s="79"/>
      <c r="H55" s="80"/>
      <c r="I55" s="136">
        <f t="shared" si="0"/>
        <v>204520000</v>
      </c>
      <c r="J55" s="136">
        <f>J66+J91+J56+J87</f>
        <v>151233700</v>
      </c>
      <c r="K55" s="74">
        <f>K66+K91+K56+K87</f>
        <v>53286300</v>
      </c>
      <c r="L55" s="74">
        <f>L66+L91+L56+L87</f>
        <v>0</v>
      </c>
      <c r="M55" s="74">
        <f>M66+M91+M56+M87</f>
        <v>0</v>
      </c>
      <c r="N55" s="137">
        <f>N66+N91+N56+N87</f>
        <v>0</v>
      </c>
      <c r="O55" s="136">
        <f t="shared" si="1"/>
        <v>201596400</v>
      </c>
      <c r="P55" s="136">
        <f>P66+P91+P56+P87</f>
        <v>201596400</v>
      </c>
      <c r="Q55" s="74">
        <f>Q66+Q91+Q56+Q87</f>
        <v>0</v>
      </c>
      <c r="R55" s="74">
        <f>R66+R91+R56+R87</f>
        <v>0</v>
      </c>
      <c r="S55" s="74">
        <f>S66+S91+S56+S87</f>
        <v>0</v>
      </c>
      <c r="T55" s="138">
        <f>T66+T91+T56+T87</f>
        <v>0</v>
      </c>
    </row>
    <row r="56" spans="2:22" ht="37.5">
      <c r="B56" s="86"/>
      <c r="C56" s="37" t="s">
        <v>102</v>
      </c>
      <c r="D56" s="134" t="s">
        <v>340</v>
      </c>
      <c r="E56" s="133" t="s">
        <v>18</v>
      </c>
      <c r="F56" s="133" t="s">
        <v>34</v>
      </c>
      <c r="G56" s="79">
        <v>5000000000</v>
      </c>
      <c r="H56" s="80"/>
      <c r="I56" s="136">
        <f t="shared" si="0"/>
        <v>12000000</v>
      </c>
      <c r="J56" s="136">
        <f>J57+J60+J63</f>
        <v>11500000</v>
      </c>
      <c r="K56" s="74">
        <f>K57+K60+K63</f>
        <v>500000</v>
      </c>
      <c r="L56" s="74">
        <f>L57+L60+L63</f>
        <v>0</v>
      </c>
      <c r="M56" s="74">
        <f>M57+M60+M63</f>
        <v>0</v>
      </c>
      <c r="N56" s="137">
        <f>N57+N60+N63</f>
        <v>0</v>
      </c>
      <c r="O56" s="136">
        <f t="shared" si="1"/>
        <v>12000000</v>
      </c>
      <c r="P56" s="136">
        <f>P57+P60+P63</f>
        <v>12000000</v>
      </c>
      <c r="Q56" s="74">
        <f>Q57+Q60+Q63</f>
        <v>0</v>
      </c>
      <c r="R56" s="74">
        <f>R57+R60+R63</f>
        <v>0</v>
      </c>
      <c r="S56" s="74">
        <f>S57+S60+S63</f>
        <v>0</v>
      </c>
      <c r="T56" s="138">
        <f>T57+T60+T63</f>
        <v>0</v>
      </c>
    </row>
    <row r="57" spans="2:22" ht="37.5">
      <c r="B57" s="86"/>
      <c r="C57" s="37" t="s">
        <v>121</v>
      </c>
      <c r="D57" s="134" t="s">
        <v>340</v>
      </c>
      <c r="E57" s="133" t="s">
        <v>18</v>
      </c>
      <c r="F57" s="133" t="s">
        <v>34</v>
      </c>
      <c r="G57" s="79">
        <v>5030000000</v>
      </c>
      <c r="H57" s="80"/>
      <c r="I57" s="136">
        <f t="shared" si="0"/>
        <v>5000000</v>
      </c>
      <c r="J57" s="136">
        <f t="shared" ref="J57:N58" si="14">J58</f>
        <v>5000000</v>
      </c>
      <c r="K57" s="74">
        <f t="shared" si="14"/>
        <v>0</v>
      </c>
      <c r="L57" s="74">
        <f t="shared" si="14"/>
        <v>0</v>
      </c>
      <c r="M57" s="74">
        <f t="shared" si="14"/>
        <v>0</v>
      </c>
      <c r="N57" s="137">
        <f t="shared" si="14"/>
        <v>0</v>
      </c>
      <c r="O57" s="136">
        <f t="shared" si="1"/>
        <v>5000000</v>
      </c>
      <c r="P57" s="136">
        <f t="shared" ref="P57:T58" si="15">P58</f>
        <v>5000000</v>
      </c>
      <c r="Q57" s="74">
        <f t="shared" si="15"/>
        <v>0</v>
      </c>
      <c r="R57" s="74">
        <f t="shared" si="15"/>
        <v>0</v>
      </c>
      <c r="S57" s="74">
        <f t="shared" si="15"/>
        <v>0</v>
      </c>
      <c r="T57" s="138">
        <f t="shared" si="15"/>
        <v>0</v>
      </c>
    </row>
    <row r="58" spans="2:22" ht="37.5">
      <c r="B58" s="86"/>
      <c r="C58" s="37" t="s">
        <v>122</v>
      </c>
      <c r="D58" s="134" t="s">
        <v>340</v>
      </c>
      <c r="E58" s="133" t="s">
        <v>18</v>
      </c>
      <c r="F58" s="133" t="s">
        <v>34</v>
      </c>
      <c r="G58" s="79">
        <v>5030010030</v>
      </c>
      <c r="H58" s="80"/>
      <c r="I58" s="136">
        <f t="shared" si="0"/>
        <v>5000000</v>
      </c>
      <c r="J58" s="136">
        <f t="shared" si="14"/>
        <v>5000000</v>
      </c>
      <c r="K58" s="74">
        <f t="shared" si="14"/>
        <v>0</v>
      </c>
      <c r="L58" s="74">
        <f t="shared" si="14"/>
        <v>0</v>
      </c>
      <c r="M58" s="74">
        <f t="shared" si="14"/>
        <v>0</v>
      </c>
      <c r="N58" s="137">
        <f t="shared" si="14"/>
        <v>0</v>
      </c>
      <c r="O58" s="136">
        <f t="shared" si="1"/>
        <v>5000000</v>
      </c>
      <c r="P58" s="136">
        <f t="shared" si="15"/>
        <v>5000000</v>
      </c>
      <c r="Q58" s="74">
        <f t="shared" si="15"/>
        <v>0</v>
      </c>
      <c r="R58" s="74">
        <f t="shared" si="15"/>
        <v>0</v>
      </c>
      <c r="S58" s="74">
        <f t="shared" si="15"/>
        <v>0</v>
      </c>
      <c r="T58" s="138">
        <f t="shared" si="15"/>
        <v>0</v>
      </c>
      <c r="V58" s="143"/>
    </row>
    <row r="59" spans="2:22" ht="37.5">
      <c r="B59" s="86"/>
      <c r="C59" s="37" t="s">
        <v>108</v>
      </c>
      <c r="D59" s="134" t="s">
        <v>340</v>
      </c>
      <c r="E59" s="133" t="s">
        <v>18</v>
      </c>
      <c r="F59" s="133" t="s">
        <v>34</v>
      </c>
      <c r="G59" s="79">
        <v>5030010030</v>
      </c>
      <c r="H59" s="80" t="s">
        <v>109</v>
      </c>
      <c r="I59" s="136">
        <f t="shared" si="0"/>
        <v>5000000</v>
      </c>
      <c r="J59" s="136">
        <v>5000000</v>
      </c>
      <c r="K59" s="74">
        <v>0</v>
      </c>
      <c r="L59" s="74"/>
      <c r="M59" s="74"/>
      <c r="N59" s="137"/>
      <c r="O59" s="136">
        <f t="shared" si="1"/>
        <v>5000000</v>
      </c>
      <c r="P59" s="136">
        <v>5000000</v>
      </c>
      <c r="Q59" s="74"/>
      <c r="R59" s="74"/>
      <c r="S59" s="74"/>
      <c r="T59" s="138"/>
    </row>
    <row r="60" spans="2:22" ht="37.5">
      <c r="B60" s="86"/>
      <c r="C60" s="37" t="s">
        <v>123</v>
      </c>
      <c r="D60" s="134" t="s">
        <v>340</v>
      </c>
      <c r="E60" s="133" t="s">
        <v>18</v>
      </c>
      <c r="F60" s="133" t="s">
        <v>34</v>
      </c>
      <c r="G60" s="79">
        <v>5040000000</v>
      </c>
      <c r="H60" s="80"/>
      <c r="I60" s="136">
        <f t="shared" si="0"/>
        <v>2000000</v>
      </c>
      <c r="J60" s="136">
        <f t="shared" ref="J60:N61" si="16">J61</f>
        <v>1500000</v>
      </c>
      <c r="K60" s="74">
        <f t="shared" si="16"/>
        <v>500000</v>
      </c>
      <c r="L60" s="74">
        <f t="shared" si="16"/>
        <v>0</v>
      </c>
      <c r="M60" s="74">
        <f t="shared" si="16"/>
        <v>0</v>
      </c>
      <c r="N60" s="137">
        <f t="shared" si="16"/>
        <v>0</v>
      </c>
      <c r="O60" s="136">
        <f t="shared" si="1"/>
        <v>2000000</v>
      </c>
      <c r="P60" s="136">
        <f t="shared" ref="P60:T61" si="17">P61</f>
        <v>2000000</v>
      </c>
      <c r="Q60" s="74">
        <f t="shared" si="17"/>
        <v>0</v>
      </c>
      <c r="R60" s="74">
        <f t="shared" si="17"/>
        <v>0</v>
      </c>
      <c r="S60" s="74">
        <f t="shared" si="17"/>
        <v>0</v>
      </c>
      <c r="T60" s="138">
        <f t="shared" si="17"/>
        <v>0</v>
      </c>
    </row>
    <row r="61" spans="2:22">
      <c r="B61" s="86"/>
      <c r="C61" s="37" t="s">
        <v>124</v>
      </c>
      <c r="D61" s="134" t="s">
        <v>340</v>
      </c>
      <c r="E61" s="133" t="s">
        <v>18</v>
      </c>
      <c r="F61" s="133" t="s">
        <v>34</v>
      </c>
      <c r="G61" s="79">
        <v>5040010560</v>
      </c>
      <c r="H61" s="80"/>
      <c r="I61" s="136">
        <f t="shared" si="0"/>
        <v>2000000</v>
      </c>
      <c r="J61" s="136">
        <f t="shared" si="16"/>
        <v>1500000</v>
      </c>
      <c r="K61" s="74">
        <f t="shared" si="16"/>
        <v>500000</v>
      </c>
      <c r="L61" s="74">
        <f t="shared" si="16"/>
        <v>0</v>
      </c>
      <c r="M61" s="74">
        <f t="shared" si="16"/>
        <v>0</v>
      </c>
      <c r="N61" s="137">
        <f t="shared" si="16"/>
        <v>0</v>
      </c>
      <c r="O61" s="136">
        <f t="shared" si="1"/>
        <v>2000000</v>
      </c>
      <c r="P61" s="136">
        <f t="shared" si="17"/>
        <v>2000000</v>
      </c>
      <c r="Q61" s="74">
        <f t="shared" si="17"/>
        <v>0</v>
      </c>
      <c r="R61" s="74">
        <f t="shared" si="17"/>
        <v>0</v>
      </c>
      <c r="S61" s="74">
        <f t="shared" si="17"/>
        <v>0</v>
      </c>
      <c r="T61" s="138">
        <f t="shared" si="17"/>
        <v>0</v>
      </c>
    </row>
    <row r="62" spans="2:22" ht="37.5">
      <c r="B62" s="86"/>
      <c r="C62" s="37" t="s">
        <v>108</v>
      </c>
      <c r="D62" s="134" t="s">
        <v>340</v>
      </c>
      <c r="E62" s="133" t="s">
        <v>18</v>
      </c>
      <c r="F62" s="133" t="s">
        <v>34</v>
      </c>
      <c r="G62" s="79">
        <v>5040010560</v>
      </c>
      <c r="H62" s="80" t="s">
        <v>109</v>
      </c>
      <c r="I62" s="136">
        <f t="shared" si="0"/>
        <v>2000000</v>
      </c>
      <c r="J62" s="136">
        <v>1500000</v>
      </c>
      <c r="K62" s="74">
        <v>500000</v>
      </c>
      <c r="L62" s="74"/>
      <c r="M62" s="74"/>
      <c r="N62" s="137"/>
      <c r="O62" s="136">
        <f t="shared" si="1"/>
        <v>2000000</v>
      </c>
      <c r="P62" s="136">
        <v>2000000</v>
      </c>
      <c r="Q62" s="74"/>
      <c r="R62" s="74"/>
      <c r="S62" s="74"/>
      <c r="T62" s="138"/>
    </row>
    <row r="63" spans="2:22" ht="37.5">
      <c r="B63" s="86"/>
      <c r="C63" s="37" t="s">
        <v>125</v>
      </c>
      <c r="D63" s="134" t="s">
        <v>340</v>
      </c>
      <c r="E63" s="133" t="s">
        <v>18</v>
      </c>
      <c r="F63" s="133" t="s">
        <v>34</v>
      </c>
      <c r="G63" s="79">
        <v>5050000000</v>
      </c>
      <c r="H63" s="80"/>
      <c r="I63" s="136">
        <f t="shared" si="0"/>
        <v>5000000</v>
      </c>
      <c r="J63" s="136">
        <f t="shared" ref="J63:N64" si="18">J64</f>
        <v>5000000</v>
      </c>
      <c r="K63" s="74">
        <f t="shared" si="18"/>
        <v>0</v>
      </c>
      <c r="L63" s="74">
        <f t="shared" si="18"/>
        <v>0</v>
      </c>
      <c r="M63" s="74">
        <f t="shared" si="18"/>
        <v>0</v>
      </c>
      <c r="N63" s="137">
        <f t="shared" si="18"/>
        <v>0</v>
      </c>
      <c r="O63" s="136">
        <f t="shared" si="1"/>
        <v>5000000</v>
      </c>
      <c r="P63" s="136">
        <f t="shared" ref="P63:T64" si="19">P64</f>
        <v>5000000</v>
      </c>
      <c r="Q63" s="74">
        <f t="shared" si="19"/>
        <v>0</v>
      </c>
      <c r="R63" s="74">
        <f t="shared" si="19"/>
        <v>0</v>
      </c>
      <c r="S63" s="74">
        <f t="shared" si="19"/>
        <v>0</v>
      </c>
      <c r="T63" s="138">
        <f t="shared" si="19"/>
        <v>0</v>
      </c>
    </row>
    <row r="64" spans="2:22" ht="37.5">
      <c r="B64" s="86"/>
      <c r="C64" s="37" t="s">
        <v>126</v>
      </c>
      <c r="D64" s="134" t="s">
        <v>340</v>
      </c>
      <c r="E64" s="133" t="s">
        <v>18</v>
      </c>
      <c r="F64" s="133" t="s">
        <v>34</v>
      </c>
      <c r="G64" s="79">
        <v>5050010780</v>
      </c>
      <c r="H64" s="80"/>
      <c r="I64" s="136">
        <f t="shared" si="0"/>
        <v>5000000</v>
      </c>
      <c r="J64" s="136">
        <f t="shared" si="18"/>
        <v>5000000</v>
      </c>
      <c r="K64" s="74">
        <f t="shared" si="18"/>
        <v>0</v>
      </c>
      <c r="L64" s="74">
        <f t="shared" si="18"/>
        <v>0</v>
      </c>
      <c r="M64" s="74">
        <f t="shared" si="18"/>
        <v>0</v>
      </c>
      <c r="N64" s="137">
        <f t="shared" si="18"/>
        <v>0</v>
      </c>
      <c r="O64" s="136">
        <f t="shared" si="1"/>
        <v>5000000</v>
      </c>
      <c r="P64" s="136">
        <f t="shared" si="19"/>
        <v>5000000</v>
      </c>
      <c r="Q64" s="74">
        <f t="shared" si="19"/>
        <v>0</v>
      </c>
      <c r="R64" s="74">
        <f t="shared" si="19"/>
        <v>0</v>
      </c>
      <c r="S64" s="74">
        <f t="shared" si="19"/>
        <v>0</v>
      </c>
      <c r="T64" s="138">
        <f t="shared" si="19"/>
        <v>0</v>
      </c>
    </row>
    <row r="65" spans="2:22" ht="37.5">
      <c r="B65" s="86"/>
      <c r="C65" s="37" t="s">
        <v>108</v>
      </c>
      <c r="D65" s="134" t="s">
        <v>340</v>
      </c>
      <c r="E65" s="133" t="s">
        <v>18</v>
      </c>
      <c r="F65" s="133" t="s">
        <v>34</v>
      </c>
      <c r="G65" s="79">
        <v>5050010780</v>
      </c>
      <c r="H65" s="80" t="s">
        <v>109</v>
      </c>
      <c r="I65" s="136">
        <f t="shared" si="0"/>
        <v>5000000</v>
      </c>
      <c r="J65" s="136">
        <v>5000000</v>
      </c>
      <c r="K65" s="74">
        <v>0</v>
      </c>
      <c r="L65" s="74"/>
      <c r="M65" s="74"/>
      <c r="N65" s="137"/>
      <c r="O65" s="136">
        <f t="shared" si="1"/>
        <v>5000000</v>
      </c>
      <c r="P65" s="136">
        <v>5000000</v>
      </c>
      <c r="Q65" s="74"/>
      <c r="R65" s="74"/>
      <c r="S65" s="74"/>
      <c r="T65" s="138"/>
    </row>
    <row r="66" spans="2:22" ht="37.5">
      <c r="B66" s="86"/>
      <c r="C66" s="37" t="s">
        <v>133</v>
      </c>
      <c r="D66" s="134" t="s">
        <v>340</v>
      </c>
      <c r="E66" s="133" t="s">
        <v>18</v>
      </c>
      <c r="F66" s="133" t="s">
        <v>34</v>
      </c>
      <c r="G66" s="79">
        <v>5200000000</v>
      </c>
      <c r="H66" s="80"/>
      <c r="I66" s="136">
        <f t="shared" si="0"/>
        <v>176344200</v>
      </c>
      <c r="J66" s="136">
        <f>J67+J72+J82+J77</f>
        <v>125474700</v>
      </c>
      <c r="K66" s="74">
        <f>K67+K72+K82+K77</f>
        <v>50869500</v>
      </c>
      <c r="L66" s="74">
        <f>L67+L72+L82+L77</f>
        <v>0</v>
      </c>
      <c r="M66" s="74">
        <f>M67+M72+M82+M77</f>
        <v>0</v>
      </c>
      <c r="N66" s="137">
        <f>N67+N72+N82+N77</f>
        <v>0</v>
      </c>
      <c r="O66" s="136">
        <f t="shared" si="1"/>
        <v>173743700</v>
      </c>
      <c r="P66" s="136">
        <f>P67+P72+P82+P77</f>
        <v>173743700</v>
      </c>
      <c r="Q66" s="74">
        <f>Q67+Q72+Q82+Q77</f>
        <v>0</v>
      </c>
      <c r="R66" s="74">
        <f>R67+R72+R82+R77</f>
        <v>0</v>
      </c>
      <c r="S66" s="74">
        <f>S67+S72+S82+S77</f>
        <v>0</v>
      </c>
      <c r="T66" s="138">
        <f>T67+T72+T82+T77</f>
        <v>0</v>
      </c>
    </row>
    <row r="67" spans="2:22">
      <c r="B67" s="86"/>
      <c r="C67" s="37" t="s">
        <v>134</v>
      </c>
      <c r="D67" s="134" t="s">
        <v>340</v>
      </c>
      <c r="E67" s="133" t="s">
        <v>18</v>
      </c>
      <c r="F67" s="133" t="s">
        <v>34</v>
      </c>
      <c r="G67" s="79">
        <v>5210000000</v>
      </c>
      <c r="H67" s="80"/>
      <c r="I67" s="136">
        <f t="shared" si="0"/>
        <v>103222500</v>
      </c>
      <c r="J67" s="136">
        <f>J68</f>
        <v>81534200</v>
      </c>
      <c r="K67" s="74">
        <f>K68</f>
        <v>21688300</v>
      </c>
      <c r="L67" s="74">
        <f>L68</f>
        <v>0</v>
      </c>
      <c r="M67" s="74">
        <f>M68</f>
        <v>0</v>
      </c>
      <c r="N67" s="137">
        <f>N68</f>
        <v>0</v>
      </c>
      <c r="O67" s="136">
        <f t="shared" si="1"/>
        <v>101729900</v>
      </c>
      <c r="P67" s="136">
        <f>P68</f>
        <v>101729900</v>
      </c>
      <c r="Q67" s="74">
        <f>Q68</f>
        <v>0</v>
      </c>
      <c r="R67" s="74">
        <f>R68</f>
        <v>0</v>
      </c>
      <c r="S67" s="74">
        <f>S68</f>
        <v>0</v>
      </c>
      <c r="T67" s="138">
        <f>T68</f>
        <v>0</v>
      </c>
    </row>
    <row r="68" spans="2:22" ht="37.5">
      <c r="B68" s="86"/>
      <c r="C68" s="88" t="s">
        <v>135</v>
      </c>
      <c r="D68" s="134" t="s">
        <v>340</v>
      </c>
      <c r="E68" s="133" t="s">
        <v>18</v>
      </c>
      <c r="F68" s="133" t="s">
        <v>34</v>
      </c>
      <c r="G68" s="79">
        <v>5210000590</v>
      </c>
      <c r="H68" s="80"/>
      <c r="I68" s="136">
        <f t="shared" si="0"/>
        <v>103222500</v>
      </c>
      <c r="J68" s="136">
        <f>J69+J70+J71</f>
        <v>81534200</v>
      </c>
      <c r="K68" s="74">
        <f>K69+K70+K71</f>
        <v>21688300</v>
      </c>
      <c r="L68" s="74">
        <f>L69+L70+L71</f>
        <v>0</v>
      </c>
      <c r="M68" s="74">
        <f>M69+M70+M71</f>
        <v>0</v>
      </c>
      <c r="N68" s="137">
        <f>N69+N70+N71</f>
        <v>0</v>
      </c>
      <c r="O68" s="136">
        <f t="shared" si="1"/>
        <v>101729900</v>
      </c>
      <c r="P68" s="136">
        <f>P69+P70+P71</f>
        <v>101729900</v>
      </c>
      <c r="Q68" s="74">
        <f>Q69+Q70+Q71</f>
        <v>0</v>
      </c>
      <c r="R68" s="74">
        <f>R69+R70+R71</f>
        <v>0</v>
      </c>
      <c r="S68" s="74">
        <f>S69+S70+S71</f>
        <v>0</v>
      </c>
      <c r="T68" s="138">
        <f>T69+T70+T71</f>
        <v>0</v>
      </c>
    </row>
    <row r="69" spans="2:22" ht="75">
      <c r="B69" s="86"/>
      <c r="C69" s="37" t="s">
        <v>105</v>
      </c>
      <c r="D69" s="134" t="s">
        <v>340</v>
      </c>
      <c r="E69" s="133" t="s">
        <v>18</v>
      </c>
      <c r="F69" s="133" t="s">
        <v>34</v>
      </c>
      <c r="G69" s="79">
        <v>5210000590</v>
      </c>
      <c r="H69" s="80" t="s">
        <v>106</v>
      </c>
      <c r="I69" s="136">
        <f t="shared" si="0"/>
        <v>95441200</v>
      </c>
      <c r="J69" s="136">
        <v>74359700</v>
      </c>
      <c r="K69" s="74">
        <f>13849100+7232400</f>
        <v>21081500</v>
      </c>
      <c r="L69" s="74"/>
      <c r="M69" s="74"/>
      <c r="N69" s="137"/>
      <c r="O69" s="136">
        <f t="shared" si="1"/>
        <v>94010900</v>
      </c>
      <c r="P69" s="136">
        <f>60088700+33922200</f>
        <v>94010900</v>
      </c>
      <c r="Q69" s="74"/>
      <c r="R69" s="74"/>
      <c r="S69" s="74"/>
      <c r="T69" s="138"/>
      <c r="V69" s="14"/>
    </row>
    <row r="70" spans="2:22" ht="37.5">
      <c r="B70" s="86"/>
      <c r="C70" s="37" t="s">
        <v>108</v>
      </c>
      <c r="D70" s="134" t="s">
        <v>340</v>
      </c>
      <c r="E70" s="133" t="s">
        <v>18</v>
      </c>
      <c r="F70" s="133" t="s">
        <v>34</v>
      </c>
      <c r="G70" s="79">
        <v>5210000590</v>
      </c>
      <c r="H70" s="80" t="s">
        <v>109</v>
      </c>
      <c r="I70" s="136">
        <f t="shared" si="0"/>
        <v>7672700</v>
      </c>
      <c r="J70" s="136">
        <v>7054400</v>
      </c>
      <c r="K70" s="74">
        <f>1102000-483700</f>
        <v>618300</v>
      </c>
      <c r="L70" s="74"/>
      <c r="M70" s="74"/>
      <c r="N70" s="137"/>
      <c r="O70" s="136">
        <f t="shared" si="1"/>
        <v>7612000</v>
      </c>
      <c r="P70" s="136">
        <f>4766500+2845500</f>
        <v>7612000</v>
      </c>
      <c r="Q70" s="74"/>
      <c r="R70" s="74"/>
      <c r="S70" s="74"/>
      <c r="T70" s="138"/>
      <c r="V70" s="14"/>
    </row>
    <row r="71" spans="2:22">
      <c r="B71" s="86"/>
      <c r="C71" s="37" t="s">
        <v>111</v>
      </c>
      <c r="D71" s="134" t="s">
        <v>340</v>
      </c>
      <c r="E71" s="133" t="s">
        <v>18</v>
      </c>
      <c r="F71" s="133" t="s">
        <v>34</v>
      </c>
      <c r="G71" s="79">
        <v>5210000590</v>
      </c>
      <c r="H71" s="80" t="s">
        <v>112</v>
      </c>
      <c r="I71" s="136">
        <f t="shared" si="0"/>
        <v>108600</v>
      </c>
      <c r="J71" s="136">
        <v>120100</v>
      </c>
      <c r="K71" s="74">
        <f>-3400-8100</f>
        <v>-11500</v>
      </c>
      <c r="L71" s="74"/>
      <c r="M71" s="74"/>
      <c r="N71" s="137"/>
      <c r="O71" s="136">
        <f t="shared" si="1"/>
        <v>107000</v>
      </c>
      <c r="P71" s="136">
        <f>35900+71100</f>
        <v>107000</v>
      </c>
      <c r="Q71" s="74"/>
      <c r="R71" s="74"/>
      <c r="S71" s="74"/>
      <c r="T71" s="138"/>
    </row>
    <row r="72" spans="2:22">
      <c r="B72" s="86"/>
      <c r="C72" s="144" t="s">
        <v>136</v>
      </c>
      <c r="D72" s="134" t="s">
        <v>340</v>
      </c>
      <c r="E72" s="133" t="s">
        <v>18</v>
      </c>
      <c r="F72" s="133" t="s">
        <v>34</v>
      </c>
      <c r="G72" s="79">
        <v>5220000000</v>
      </c>
      <c r="H72" s="80"/>
      <c r="I72" s="136">
        <f t="shared" ref="I72:I135" si="20">SUM(J72:N72)</f>
        <v>38562400</v>
      </c>
      <c r="J72" s="136">
        <f>J73</f>
        <v>24210800</v>
      </c>
      <c r="K72" s="74">
        <f>K73</f>
        <v>14351600</v>
      </c>
      <c r="L72" s="74">
        <f>L73</f>
        <v>0</v>
      </c>
      <c r="M72" s="74">
        <f>M73</f>
        <v>0</v>
      </c>
      <c r="N72" s="137">
        <f>N73</f>
        <v>0</v>
      </c>
      <c r="O72" s="136">
        <f t="shared" ref="O72:O135" si="21">SUM(P72:T72)</f>
        <v>37981100</v>
      </c>
      <c r="P72" s="136">
        <f>P73</f>
        <v>37981100</v>
      </c>
      <c r="Q72" s="74">
        <f>Q73</f>
        <v>0</v>
      </c>
      <c r="R72" s="74">
        <f>R73</f>
        <v>0</v>
      </c>
      <c r="S72" s="74">
        <f>S73</f>
        <v>0</v>
      </c>
      <c r="T72" s="138">
        <f>T73</f>
        <v>0</v>
      </c>
    </row>
    <row r="73" spans="2:22" ht="37.5">
      <c r="B73" s="86"/>
      <c r="C73" s="88" t="s">
        <v>135</v>
      </c>
      <c r="D73" s="134" t="s">
        <v>340</v>
      </c>
      <c r="E73" s="133" t="s">
        <v>18</v>
      </c>
      <c r="F73" s="133" t="s">
        <v>34</v>
      </c>
      <c r="G73" s="79">
        <v>5220000590</v>
      </c>
      <c r="H73" s="80"/>
      <c r="I73" s="136">
        <f t="shared" si="20"/>
        <v>38562400</v>
      </c>
      <c r="J73" s="136">
        <f>J74+J75+J76</f>
        <v>24210800</v>
      </c>
      <c r="K73" s="74">
        <f>K74+K75+K76</f>
        <v>14351600</v>
      </c>
      <c r="L73" s="74">
        <f>L74+L75+L76</f>
        <v>0</v>
      </c>
      <c r="M73" s="74">
        <f>M74+M75+M76</f>
        <v>0</v>
      </c>
      <c r="N73" s="137">
        <f>N74+N75+N76</f>
        <v>0</v>
      </c>
      <c r="O73" s="136">
        <f t="shared" si="21"/>
        <v>37981100</v>
      </c>
      <c r="P73" s="136">
        <f>P74+P75+P76</f>
        <v>37981100</v>
      </c>
      <c r="Q73" s="74">
        <f>Q74+Q75+Q76</f>
        <v>0</v>
      </c>
      <c r="R73" s="74">
        <f>R74+R75+R76</f>
        <v>0</v>
      </c>
      <c r="S73" s="74">
        <f>S74+S75+S76</f>
        <v>0</v>
      </c>
      <c r="T73" s="138">
        <f>T74+T75+T76</f>
        <v>0</v>
      </c>
    </row>
    <row r="74" spans="2:22" ht="75">
      <c r="B74" s="86"/>
      <c r="C74" s="37" t="s">
        <v>105</v>
      </c>
      <c r="D74" s="134" t="s">
        <v>340</v>
      </c>
      <c r="E74" s="133" t="s">
        <v>18</v>
      </c>
      <c r="F74" s="133" t="s">
        <v>34</v>
      </c>
      <c r="G74" s="79">
        <v>5220000590</v>
      </c>
      <c r="H74" s="80" t="s">
        <v>106</v>
      </c>
      <c r="I74" s="136">
        <f t="shared" si="20"/>
        <v>27329000</v>
      </c>
      <c r="J74" s="136">
        <v>13495600</v>
      </c>
      <c r="K74" s="74">
        <v>13833400</v>
      </c>
      <c r="L74" s="74"/>
      <c r="M74" s="74"/>
      <c r="N74" s="137"/>
      <c r="O74" s="136">
        <f t="shared" si="21"/>
        <v>26919400</v>
      </c>
      <c r="P74" s="136">
        <v>26919400</v>
      </c>
      <c r="Q74" s="74"/>
      <c r="R74" s="74"/>
      <c r="S74" s="74"/>
      <c r="T74" s="138"/>
    </row>
    <row r="75" spans="2:22" ht="37.5">
      <c r="B75" s="86"/>
      <c r="C75" s="37" t="s">
        <v>108</v>
      </c>
      <c r="D75" s="134" t="s">
        <v>340</v>
      </c>
      <c r="E75" s="133" t="s">
        <v>18</v>
      </c>
      <c r="F75" s="133" t="s">
        <v>34</v>
      </c>
      <c r="G75" s="79">
        <v>5220000590</v>
      </c>
      <c r="H75" s="80" t="s">
        <v>109</v>
      </c>
      <c r="I75" s="136">
        <f t="shared" si="20"/>
        <v>11124100</v>
      </c>
      <c r="J75" s="136">
        <v>10594400</v>
      </c>
      <c r="K75" s="74">
        <v>529700</v>
      </c>
      <c r="L75" s="74"/>
      <c r="M75" s="74"/>
      <c r="N75" s="137"/>
      <c r="O75" s="136">
        <f t="shared" si="21"/>
        <v>10954000</v>
      </c>
      <c r="P75" s="136">
        <v>10954000</v>
      </c>
      <c r="Q75" s="74"/>
      <c r="R75" s="74"/>
      <c r="S75" s="74"/>
      <c r="T75" s="138"/>
    </row>
    <row r="76" spans="2:22">
      <c r="B76" s="86"/>
      <c r="C76" s="37" t="s">
        <v>111</v>
      </c>
      <c r="D76" s="134" t="s">
        <v>340</v>
      </c>
      <c r="E76" s="133" t="s">
        <v>18</v>
      </c>
      <c r="F76" s="133" t="s">
        <v>34</v>
      </c>
      <c r="G76" s="79">
        <v>5220000590</v>
      </c>
      <c r="H76" s="80" t="s">
        <v>112</v>
      </c>
      <c r="I76" s="136">
        <f t="shared" si="20"/>
        <v>109300</v>
      </c>
      <c r="J76" s="136">
        <v>120800</v>
      </c>
      <c r="K76" s="74">
        <v>-11500</v>
      </c>
      <c r="L76" s="74"/>
      <c r="M76" s="74"/>
      <c r="N76" s="137"/>
      <c r="O76" s="136">
        <f t="shared" si="21"/>
        <v>107700</v>
      </c>
      <c r="P76" s="136">
        <v>107700</v>
      </c>
      <c r="Q76" s="74"/>
      <c r="R76" s="74"/>
      <c r="S76" s="74"/>
      <c r="T76" s="138"/>
    </row>
    <row r="77" spans="2:22">
      <c r="B77" s="86"/>
      <c r="C77" s="37" t="s">
        <v>137</v>
      </c>
      <c r="D77" s="134" t="s">
        <v>340</v>
      </c>
      <c r="E77" s="133" t="s">
        <v>18</v>
      </c>
      <c r="F77" s="133" t="s">
        <v>34</v>
      </c>
      <c r="G77" s="79">
        <v>5230000000</v>
      </c>
      <c r="H77" s="80"/>
      <c r="I77" s="136">
        <f t="shared" si="20"/>
        <v>18204200</v>
      </c>
      <c r="J77" s="136">
        <f>J78</f>
        <v>5653100</v>
      </c>
      <c r="K77" s="74">
        <f>K78</f>
        <v>12551100</v>
      </c>
      <c r="L77" s="74">
        <f>L78</f>
        <v>0</v>
      </c>
      <c r="M77" s="74">
        <f>M78</f>
        <v>0</v>
      </c>
      <c r="N77" s="137">
        <f>N78</f>
        <v>0</v>
      </c>
      <c r="O77" s="136">
        <f t="shared" si="21"/>
        <v>17931200</v>
      </c>
      <c r="P77" s="74">
        <f>P78</f>
        <v>17931200</v>
      </c>
      <c r="Q77" s="74">
        <f>Q78</f>
        <v>0</v>
      </c>
      <c r="R77" s="74">
        <f>R78</f>
        <v>0</v>
      </c>
      <c r="S77" s="74">
        <f>S78</f>
        <v>0</v>
      </c>
      <c r="T77" s="138">
        <f>T78</f>
        <v>0</v>
      </c>
    </row>
    <row r="78" spans="2:22" ht="37.5">
      <c r="B78" s="86"/>
      <c r="C78" s="37" t="s">
        <v>135</v>
      </c>
      <c r="D78" s="134" t="s">
        <v>340</v>
      </c>
      <c r="E78" s="133" t="s">
        <v>18</v>
      </c>
      <c r="F78" s="133" t="s">
        <v>34</v>
      </c>
      <c r="G78" s="79">
        <v>5230000590</v>
      </c>
      <c r="H78" s="80"/>
      <c r="I78" s="136">
        <f t="shared" si="20"/>
        <v>18204200</v>
      </c>
      <c r="J78" s="136">
        <f>J79+J80+J81</f>
        <v>5653100</v>
      </c>
      <c r="K78" s="74">
        <f>K79+K80+K81</f>
        <v>12551100</v>
      </c>
      <c r="L78" s="74">
        <f>L79+L80+L81</f>
        <v>0</v>
      </c>
      <c r="M78" s="74">
        <f>M79+M80+M81</f>
        <v>0</v>
      </c>
      <c r="N78" s="137">
        <f>N79+N80+N81</f>
        <v>0</v>
      </c>
      <c r="O78" s="136">
        <f t="shared" si="21"/>
        <v>17931200</v>
      </c>
      <c r="P78" s="74">
        <f>P79+P80+P81</f>
        <v>17931200</v>
      </c>
      <c r="Q78" s="74">
        <f>Q79+Q80+Q81</f>
        <v>0</v>
      </c>
      <c r="R78" s="74">
        <f>R79+R80+R81</f>
        <v>0</v>
      </c>
      <c r="S78" s="74">
        <f>S79+S80+S81</f>
        <v>0</v>
      </c>
      <c r="T78" s="138">
        <f>T79+T80+T81</f>
        <v>0</v>
      </c>
    </row>
    <row r="79" spans="2:22" ht="75">
      <c r="B79" s="86"/>
      <c r="C79" s="37" t="s">
        <v>105</v>
      </c>
      <c r="D79" s="134" t="s">
        <v>340</v>
      </c>
      <c r="E79" s="133" t="s">
        <v>18</v>
      </c>
      <c r="F79" s="133" t="s">
        <v>34</v>
      </c>
      <c r="G79" s="79">
        <v>5230000590</v>
      </c>
      <c r="H79" s="80" t="s">
        <v>106</v>
      </c>
      <c r="I79" s="136">
        <f t="shared" si="20"/>
        <v>17328300</v>
      </c>
      <c r="J79" s="136">
        <v>5109600</v>
      </c>
      <c r="K79" s="74">
        <v>12218700</v>
      </c>
      <c r="L79" s="74"/>
      <c r="M79" s="74"/>
      <c r="N79" s="137"/>
      <c r="O79" s="136">
        <f t="shared" si="21"/>
        <v>17068600</v>
      </c>
      <c r="P79" s="136">
        <v>17068600</v>
      </c>
      <c r="Q79" s="74"/>
      <c r="R79" s="74"/>
      <c r="S79" s="74"/>
      <c r="T79" s="138"/>
    </row>
    <row r="80" spans="2:22" ht="37.5">
      <c r="B80" s="86"/>
      <c r="C80" s="37" t="s">
        <v>108</v>
      </c>
      <c r="D80" s="134" t="s">
        <v>340</v>
      </c>
      <c r="E80" s="133" t="s">
        <v>18</v>
      </c>
      <c r="F80" s="133" t="s">
        <v>34</v>
      </c>
      <c r="G80" s="79">
        <v>5230000590</v>
      </c>
      <c r="H80" s="80" t="s">
        <v>109</v>
      </c>
      <c r="I80" s="136">
        <f t="shared" si="20"/>
        <v>667400</v>
      </c>
      <c r="J80" s="136">
        <v>356900</v>
      </c>
      <c r="K80" s="74">
        <v>310500</v>
      </c>
      <c r="L80" s="74"/>
      <c r="M80" s="74"/>
      <c r="N80" s="137"/>
      <c r="O80" s="136">
        <f t="shared" si="21"/>
        <v>657200</v>
      </c>
      <c r="P80" s="136">
        <v>657200</v>
      </c>
      <c r="Q80" s="74"/>
      <c r="R80" s="74"/>
      <c r="S80" s="74"/>
      <c r="T80" s="138"/>
    </row>
    <row r="81" spans="2:20">
      <c r="B81" s="86"/>
      <c r="C81" s="37" t="s">
        <v>111</v>
      </c>
      <c r="D81" s="134" t="s">
        <v>340</v>
      </c>
      <c r="E81" s="133" t="s">
        <v>18</v>
      </c>
      <c r="F81" s="133" t="s">
        <v>34</v>
      </c>
      <c r="G81" s="79">
        <v>5230000590</v>
      </c>
      <c r="H81" s="80" t="s">
        <v>112</v>
      </c>
      <c r="I81" s="136">
        <f t="shared" si="20"/>
        <v>208500</v>
      </c>
      <c r="J81" s="136">
        <v>186600</v>
      </c>
      <c r="K81" s="74">
        <v>21900</v>
      </c>
      <c r="L81" s="74"/>
      <c r="M81" s="74"/>
      <c r="N81" s="137"/>
      <c r="O81" s="136">
        <f t="shared" si="21"/>
        <v>205400</v>
      </c>
      <c r="P81" s="136">
        <v>205400</v>
      </c>
      <c r="Q81" s="74"/>
      <c r="R81" s="74"/>
      <c r="S81" s="74"/>
      <c r="T81" s="138"/>
    </row>
    <row r="82" spans="2:20">
      <c r="B82" s="86"/>
      <c r="C82" s="37" t="s">
        <v>140</v>
      </c>
      <c r="D82" s="134" t="s">
        <v>340</v>
      </c>
      <c r="E82" s="133" t="s">
        <v>18</v>
      </c>
      <c r="F82" s="133" t="s">
        <v>34</v>
      </c>
      <c r="G82" s="79">
        <v>5260000000</v>
      </c>
      <c r="H82" s="80"/>
      <c r="I82" s="136">
        <f t="shared" si="20"/>
        <v>16355100</v>
      </c>
      <c r="J82" s="136">
        <f>+J83</f>
        <v>14076600</v>
      </c>
      <c r="K82" s="74">
        <f>+K83</f>
        <v>2278500</v>
      </c>
      <c r="L82" s="74">
        <f>+L83</f>
        <v>0</v>
      </c>
      <c r="M82" s="74">
        <f>+M83</f>
        <v>0</v>
      </c>
      <c r="N82" s="137">
        <f>+N83</f>
        <v>0</v>
      </c>
      <c r="O82" s="136">
        <f t="shared" si="21"/>
        <v>16101500</v>
      </c>
      <c r="P82" s="136">
        <f>P83</f>
        <v>16101500</v>
      </c>
      <c r="Q82" s="74">
        <f>+Q83</f>
        <v>0</v>
      </c>
      <c r="R82" s="74">
        <f>+R83</f>
        <v>0</v>
      </c>
      <c r="S82" s="74">
        <f>+S83</f>
        <v>0</v>
      </c>
      <c r="T82" s="138">
        <f>+T83</f>
        <v>0</v>
      </c>
    </row>
    <row r="83" spans="2:20" ht="37.5">
      <c r="B83" s="86"/>
      <c r="C83" s="37" t="s">
        <v>135</v>
      </c>
      <c r="D83" s="134" t="s">
        <v>340</v>
      </c>
      <c r="E83" s="133" t="s">
        <v>18</v>
      </c>
      <c r="F83" s="133" t="s">
        <v>34</v>
      </c>
      <c r="G83" s="79">
        <v>5260000590</v>
      </c>
      <c r="H83" s="80"/>
      <c r="I83" s="136">
        <f t="shared" si="20"/>
        <v>16355100</v>
      </c>
      <c r="J83" s="136">
        <f>J84+J85+J86</f>
        <v>14076600</v>
      </c>
      <c r="K83" s="74">
        <f>K84+K85+K86</f>
        <v>2278500</v>
      </c>
      <c r="L83" s="74">
        <f>L84+L85+L86</f>
        <v>0</v>
      </c>
      <c r="M83" s="74">
        <f>M84+M85+M86</f>
        <v>0</v>
      </c>
      <c r="N83" s="137">
        <f>N84+N85+N86</f>
        <v>0</v>
      </c>
      <c r="O83" s="136">
        <f t="shared" si="21"/>
        <v>16101500</v>
      </c>
      <c r="P83" s="136">
        <f>P84+P85+P86</f>
        <v>16101500</v>
      </c>
      <c r="Q83" s="74">
        <f>Q84+Q85+Q86</f>
        <v>0</v>
      </c>
      <c r="R83" s="74">
        <f>R84+R85+R86</f>
        <v>0</v>
      </c>
      <c r="S83" s="74">
        <f>S84+S85+S86</f>
        <v>0</v>
      </c>
      <c r="T83" s="138">
        <f>T84+T85+T86</f>
        <v>0</v>
      </c>
    </row>
    <row r="84" spans="2:20" ht="75">
      <c r="B84" s="86"/>
      <c r="C84" s="37" t="s">
        <v>105</v>
      </c>
      <c r="D84" s="134" t="s">
        <v>340</v>
      </c>
      <c r="E84" s="133" t="s">
        <v>18</v>
      </c>
      <c r="F84" s="133" t="s">
        <v>34</v>
      </c>
      <c r="G84" s="79">
        <v>5260000590</v>
      </c>
      <c r="H84" s="80" t="s">
        <v>106</v>
      </c>
      <c r="I84" s="136">
        <f t="shared" si="20"/>
        <v>14357200</v>
      </c>
      <c r="J84" s="136">
        <v>12129200</v>
      </c>
      <c r="K84" s="74">
        <v>2228000</v>
      </c>
      <c r="L84" s="74"/>
      <c r="M84" s="74"/>
      <c r="N84" s="137"/>
      <c r="O84" s="136">
        <f t="shared" si="21"/>
        <v>14142100</v>
      </c>
      <c r="P84" s="136">
        <v>14142100</v>
      </c>
      <c r="Q84" s="74"/>
      <c r="R84" s="74"/>
      <c r="S84" s="74"/>
      <c r="T84" s="138"/>
    </row>
    <row r="85" spans="2:20" ht="37.5">
      <c r="B85" s="86"/>
      <c r="C85" s="37" t="s">
        <v>108</v>
      </c>
      <c r="D85" s="134" t="s">
        <v>340</v>
      </c>
      <c r="E85" s="133" t="s">
        <v>18</v>
      </c>
      <c r="F85" s="133" t="s">
        <v>34</v>
      </c>
      <c r="G85" s="79">
        <v>5260000590</v>
      </c>
      <c r="H85" s="80" t="s">
        <v>109</v>
      </c>
      <c r="I85" s="136">
        <f t="shared" si="20"/>
        <v>1613600</v>
      </c>
      <c r="J85" s="136">
        <v>1520300</v>
      </c>
      <c r="K85" s="74">
        <v>93300</v>
      </c>
      <c r="L85" s="74"/>
      <c r="M85" s="74"/>
      <c r="N85" s="137"/>
      <c r="O85" s="136">
        <f t="shared" si="21"/>
        <v>1580800</v>
      </c>
      <c r="P85" s="136">
        <v>1580800</v>
      </c>
      <c r="Q85" s="74"/>
      <c r="R85" s="74"/>
      <c r="S85" s="74"/>
      <c r="T85" s="138"/>
    </row>
    <row r="86" spans="2:20">
      <c r="B86" s="86"/>
      <c r="C86" s="37" t="s">
        <v>111</v>
      </c>
      <c r="D86" s="134" t="s">
        <v>340</v>
      </c>
      <c r="E86" s="133" t="s">
        <v>18</v>
      </c>
      <c r="F86" s="133" t="s">
        <v>34</v>
      </c>
      <c r="G86" s="79">
        <v>5260000590</v>
      </c>
      <c r="H86" s="80" t="s">
        <v>112</v>
      </c>
      <c r="I86" s="136">
        <f t="shared" si="20"/>
        <v>384300</v>
      </c>
      <c r="J86" s="136">
        <v>427100</v>
      </c>
      <c r="K86" s="74">
        <v>-42800</v>
      </c>
      <c r="L86" s="74"/>
      <c r="M86" s="74"/>
      <c r="N86" s="137"/>
      <c r="O86" s="136">
        <f t="shared" si="21"/>
        <v>378600</v>
      </c>
      <c r="P86" s="136">
        <v>378600</v>
      </c>
      <c r="Q86" s="74"/>
      <c r="R86" s="74"/>
      <c r="S86" s="74"/>
      <c r="T86" s="138"/>
    </row>
    <row r="87" spans="2:20" ht="37.5">
      <c r="B87" s="86"/>
      <c r="C87" s="37" t="s">
        <v>237</v>
      </c>
      <c r="D87" s="134" t="s">
        <v>340</v>
      </c>
      <c r="E87" s="133" t="s">
        <v>18</v>
      </c>
      <c r="F87" s="133" t="s">
        <v>34</v>
      </c>
      <c r="G87" s="79">
        <v>6300000000</v>
      </c>
      <c r="H87" s="80"/>
      <c r="I87" s="136">
        <f t="shared" si="20"/>
        <v>5200000</v>
      </c>
      <c r="J87" s="136">
        <f t="shared" ref="J87:N89" si="22">J88</f>
        <v>2050000</v>
      </c>
      <c r="K87" s="74">
        <f t="shared" si="22"/>
        <v>3150000</v>
      </c>
      <c r="L87" s="74">
        <f t="shared" si="22"/>
        <v>0</v>
      </c>
      <c r="M87" s="74">
        <f t="shared" si="22"/>
        <v>0</v>
      </c>
      <c r="N87" s="137">
        <f t="shared" si="22"/>
        <v>0</v>
      </c>
      <c r="O87" s="136">
        <f t="shared" si="21"/>
        <v>5200000</v>
      </c>
      <c r="P87" s="136">
        <f t="shared" ref="P87:T89" si="23">P88</f>
        <v>5200000</v>
      </c>
      <c r="Q87" s="74">
        <f t="shared" si="23"/>
        <v>0</v>
      </c>
      <c r="R87" s="74">
        <f t="shared" si="23"/>
        <v>0</v>
      </c>
      <c r="S87" s="74">
        <f t="shared" si="23"/>
        <v>0</v>
      </c>
      <c r="T87" s="138">
        <f t="shared" si="23"/>
        <v>0</v>
      </c>
    </row>
    <row r="88" spans="2:20" ht="56.25">
      <c r="B88" s="86"/>
      <c r="C88" s="37" t="s">
        <v>238</v>
      </c>
      <c r="D88" s="134" t="s">
        <v>340</v>
      </c>
      <c r="E88" s="133" t="s">
        <v>18</v>
      </c>
      <c r="F88" s="133" t="s">
        <v>34</v>
      </c>
      <c r="G88" s="79">
        <v>6310000000</v>
      </c>
      <c r="H88" s="80"/>
      <c r="I88" s="136">
        <f t="shared" si="20"/>
        <v>5200000</v>
      </c>
      <c r="J88" s="136">
        <f t="shared" si="22"/>
        <v>2050000</v>
      </c>
      <c r="K88" s="74">
        <f t="shared" si="22"/>
        <v>3150000</v>
      </c>
      <c r="L88" s="74">
        <f t="shared" si="22"/>
        <v>0</v>
      </c>
      <c r="M88" s="74">
        <f t="shared" si="22"/>
        <v>0</v>
      </c>
      <c r="N88" s="137">
        <f t="shared" si="22"/>
        <v>0</v>
      </c>
      <c r="O88" s="136">
        <f t="shared" si="21"/>
        <v>5200000</v>
      </c>
      <c r="P88" s="136">
        <f t="shared" si="23"/>
        <v>5200000</v>
      </c>
      <c r="Q88" s="74">
        <f t="shared" si="23"/>
        <v>0</v>
      </c>
      <c r="R88" s="74">
        <f t="shared" si="23"/>
        <v>0</v>
      </c>
      <c r="S88" s="74">
        <f t="shared" si="23"/>
        <v>0</v>
      </c>
      <c r="T88" s="138">
        <f t="shared" si="23"/>
        <v>0</v>
      </c>
    </row>
    <row r="89" spans="2:20" ht="37.5">
      <c r="B89" s="86"/>
      <c r="C89" s="37" t="s">
        <v>239</v>
      </c>
      <c r="D89" s="134" t="s">
        <v>340</v>
      </c>
      <c r="E89" s="133" t="s">
        <v>18</v>
      </c>
      <c r="F89" s="133" t="s">
        <v>34</v>
      </c>
      <c r="G89" s="79">
        <v>6310010050</v>
      </c>
      <c r="H89" s="80"/>
      <c r="I89" s="136">
        <f t="shared" si="20"/>
        <v>5200000</v>
      </c>
      <c r="J89" s="136">
        <f t="shared" si="22"/>
        <v>2050000</v>
      </c>
      <c r="K89" s="74">
        <f t="shared" si="22"/>
        <v>3150000</v>
      </c>
      <c r="L89" s="74">
        <f t="shared" si="22"/>
        <v>0</v>
      </c>
      <c r="M89" s="74">
        <f t="shared" si="22"/>
        <v>0</v>
      </c>
      <c r="N89" s="137">
        <f t="shared" si="22"/>
        <v>0</v>
      </c>
      <c r="O89" s="136">
        <f t="shared" si="21"/>
        <v>5200000</v>
      </c>
      <c r="P89" s="136">
        <f t="shared" si="23"/>
        <v>5200000</v>
      </c>
      <c r="Q89" s="74">
        <f t="shared" si="23"/>
        <v>0</v>
      </c>
      <c r="R89" s="74">
        <f t="shared" si="23"/>
        <v>0</v>
      </c>
      <c r="S89" s="74">
        <f t="shared" si="23"/>
        <v>0</v>
      </c>
      <c r="T89" s="138">
        <f t="shared" si="23"/>
        <v>0</v>
      </c>
    </row>
    <row r="90" spans="2:20" ht="37.5">
      <c r="B90" s="86"/>
      <c r="C90" s="37" t="s">
        <v>171</v>
      </c>
      <c r="D90" s="134" t="s">
        <v>340</v>
      </c>
      <c r="E90" s="133" t="s">
        <v>18</v>
      </c>
      <c r="F90" s="133" t="s">
        <v>34</v>
      </c>
      <c r="G90" s="79">
        <v>6310010050</v>
      </c>
      <c r="H90" s="80" t="s">
        <v>201</v>
      </c>
      <c r="I90" s="136">
        <f t="shared" si="20"/>
        <v>5200000</v>
      </c>
      <c r="J90" s="136">
        <v>2050000</v>
      </c>
      <c r="K90" s="74">
        <v>3150000</v>
      </c>
      <c r="L90" s="74"/>
      <c r="M90" s="74"/>
      <c r="N90" s="137"/>
      <c r="O90" s="136">
        <f t="shared" si="21"/>
        <v>5200000</v>
      </c>
      <c r="P90" s="136">
        <v>5200000</v>
      </c>
      <c r="Q90" s="74"/>
      <c r="R90" s="74"/>
      <c r="S90" s="74"/>
      <c r="T90" s="138"/>
    </row>
    <row r="91" spans="2:20" ht="37.5">
      <c r="B91" s="86"/>
      <c r="C91" s="37" t="s">
        <v>307</v>
      </c>
      <c r="D91" s="134" t="s">
        <v>340</v>
      </c>
      <c r="E91" s="133" t="s">
        <v>18</v>
      </c>
      <c r="F91" s="133" t="s">
        <v>34</v>
      </c>
      <c r="G91" s="79">
        <v>9900000000</v>
      </c>
      <c r="H91" s="80"/>
      <c r="I91" s="136">
        <f t="shared" si="20"/>
        <v>10975800</v>
      </c>
      <c r="J91" s="136">
        <f>J94+J92+J96</f>
        <v>12209000</v>
      </c>
      <c r="K91" s="74">
        <f>K94+K92+K96</f>
        <v>-1233200</v>
      </c>
      <c r="L91" s="74">
        <f>L94+L92+L96</f>
        <v>0</v>
      </c>
      <c r="M91" s="74">
        <f>M94+M92+M96</f>
        <v>0</v>
      </c>
      <c r="N91" s="137">
        <f>N94+N92+N96</f>
        <v>0</v>
      </c>
      <c r="O91" s="136">
        <f t="shared" si="21"/>
        <v>10652700</v>
      </c>
      <c r="P91" s="136">
        <f>P94+P92+P96</f>
        <v>10652700</v>
      </c>
      <c r="Q91" s="74">
        <f>Q94+Q92+Q96</f>
        <v>0</v>
      </c>
      <c r="R91" s="74">
        <f>R94+R92+R96</f>
        <v>0</v>
      </c>
      <c r="S91" s="74">
        <f>S94+S92+S96</f>
        <v>0</v>
      </c>
      <c r="T91" s="138">
        <f>T94+T92+T96</f>
        <v>0</v>
      </c>
    </row>
    <row r="92" spans="2:20" ht="37.5">
      <c r="B92" s="86"/>
      <c r="C92" s="37" t="s">
        <v>309</v>
      </c>
      <c r="D92" s="134" t="s">
        <v>340</v>
      </c>
      <c r="E92" s="133" t="s">
        <v>18</v>
      </c>
      <c r="F92" s="133" t="s">
        <v>34</v>
      </c>
      <c r="G92" s="79">
        <v>9900010150</v>
      </c>
      <c r="H92" s="80"/>
      <c r="I92" s="136">
        <f t="shared" si="20"/>
        <v>10000000</v>
      </c>
      <c r="J92" s="136">
        <f>J93</f>
        <v>10000000</v>
      </c>
      <c r="K92" s="74">
        <f>K93</f>
        <v>0</v>
      </c>
      <c r="L92" s="74">
        <f>L93</f>
        <v>0</v>
      </c>
      <c r="M92" s="74">
        <f>M93</f>
        <v>0</v>
      </c>
      <c r="N92" s="137">
        <f>N93</f>
        <v>0</v>
      </c>
      <c r="O92" s="136">
        <f t="shared" si="21"/>
        <v>10000000</v>
      </c>
      <c r="P92" s="136">
        <f>P93</f>
        <v>10000000</v>
      </c>
      <c r="Q92" s="74">
        <f>Q93</f>
        <v>0</v>
      </c>
      <c r="R92" s="74">
        <f>R93</f>
        <v>0</v>
      </c>
      <c r="S92" s="74">
        <f>S93</f>
        <v>0</v>
      </c>
      <c r="T92" s="138">
        <f>T93</f>
        <v>0</v>
      </c>
    </row>
    <row r="93" spans="2:20" ht="37.5">
      <c r="B93" s="86"/>
      <c r="C93" s="37" t="s">
        <v>108</v>
      </c>
      <c r="D93" s="134" t="s">
        <v>340</v>
      </c>
      <c r="E93" s="133" t="s">
        <v>18</v>
      </c>
      <c r="F93" s="133" t="s">
        <v>34</v>
      </c>
      <c r="G93" s="79">
        <v>9900010150</v>
      </c>
      <c r="H93" s="80" t="s">
        <v>109</v>
      </c>
      <c r="I93" s="136">
        <f t="shared" si="20"/>
        <v>10000000</v>
      </c>
      <c r="J93" s="136">
        <v>10000000</v>
      </c>
      <c r="K93" s="74">
        <v>0</v>
      </c>
      <c r="L93" s="74"/>
      <c r="M93" s="74"/>
      <c r="N93" s="137"/>
      <c r="O93" s="136">
        <f t="shared" si="21"/>
        <v>10000000</v>
      </c>
      <c r="P93" s="136">
        <v>10000000</v>
      </c>
      <c r="Q93" s="74"/>
      <c r="R93" s="74"/>
      <c r="S93" s="74"/>
      <c r="T93" s="138"/>
    </row>
    <row r="94" spans="2:20" hidden="1">
      <c r="B94" s="86"/>
      <c r="C94" s="37" t="s">
        <v>311</v>
      </c>
      <c r="D94" s="134" t="s">
        <v>340</v>
      </c>
      <c r="E94" s="133" t="s">
        <v>18</v>
      </c>
      <c r="F94" s="133" t="s">
        <v>34</v>
      </c>
      <c r="G94" s="79">
        <v>9900010910</v>
      </c>
      <c r="H94" s="80"/>
      <c r="I94" s="136">
        <f t="shared" si="20"/>
        <v>0</v>
      </c>
      <c r="J94" s="136">
        <f>J95</f>
        <v>736300</v>
      </c>
      <c r="K94" s="74">
        <f>K95</f>
        <v>-736300</v>
      </c>
      <c r="L94" s="74">
        <f>L95</f>
        <v>0</v>
      </c>
      <c r="M94" s="74">
        <f>M95</f>
        <v>0</v>
      </c>
      <c r="N94" s="137">
        <f>N95</f>
        <v>0</v>
      </c>
      <c r="O94" s="136">
        <f t="shared" si="21"/>
        <v>0</v>
      </c>
      <c r="P94" s="136">
        <f>P95</f>
        <v>652700</v>
      </c>
      <c r="Q94" s="74">
        <f>Q95</f>
        <v>-652700</v>
      </c>
      <c r="R94" s="74">
        <f>R95</f>
        <v>0</v>
      </c>
      <c r="S94" s="74">
        <f>S95</f>
        <v>0</v>
      </c>
      <c r="T94" s="138">
        <f>T95</f>
        <v>0</v>
      </c>
    </row>
    <row r="95" spans="2:20" hidden="1">
      <c r="B95" s="86"/>
      <c r="C95" s="37" t="s">
        <v>111</v>
      </c>
      <c r="D95" s="134" t="s">
        <v>340</v>
      </c>
      <c r="E95" s="133" t="s">
        <v>18</v>
      </c>
      <c r="F95" s="133" t="s">
        <v>34</v>
      </c>
      <c r="G95" s="79">
        <v>9900010910</v>
      </c>
      <c r="H95" s="80" t="s">
        <v>112</v>
      </c>
      <c r="I95" s="136">
        <f t="shared" si="20"/>
        <v>0</v>
      </c>
      <c r="J95" s="136">
        <v>736300</v>
      </c>
      <c r="K95" s="74">
        <v>-736300</v>
      </c>
      <c r="L95" s="74"/>
      <c r="M95" s="74"/>
      <c r="N95" s="137"/>
      <c r="O95" s="136">
        <f t="shared" si="21"/>
        <v>0</v>
      </c>
      <c r="P95" s="136">
        <v>652700</v>
      </c>
      <c r="Q95" s="74">
        <v>-652700</v>
      </c>
      <c r="R95" s="74"/>
      <c r="S95" s="74"/>
      <c r="T95" s="138"/>
    </row>
    <row r="96" spans="2:20" ht="37.5">
      <c r="B96" s="86"/>
      <c r="C96" s="37" t="s">
        <v>319</v>
      </c>
      <c r="D96" s="134" t="s">
        <v>340</v>
      </c>
      <c r="E96" s="133" t="s">
        <v>18</v>
      </c>
      <c r="F96" s="133" t="s">
        <v>34</v>
      </c>
      <c r="G96" s="79">
        <v>9960000000</v>
      </c>
      <c r="H96" s="80"/>
      <c r="I96" s="136">
        <f t="shared" si="20"/>
        <v>975800</v>
      </c>
      <c r="J96" s="136">
        <f t="shared" ref="J96:N97" si="24">J97</f>
        <v>1472700</v>
      </c>
      <c r="K96" s="74">
        <f t="shared" si="24"/>
        <v>-496900</v>
      </c>
      <c r="L96" s="74">
        <f t="shared" si="24"/>
        <v>0</v>
      </c>
      <c r="M96" s="74">
        <f t="shared" si="24"/>
        <v>0</v>
      </c>
      <c r="N96" s="137">
        <f t="shared" si="24"/>
        <v>0</v>
      </c>
      <c r="O96" s="136">
        <f t="shared" si="21"/>
        <v>652700</v>
      </c>
      <c r="P96" s="136">
        <f t="shared" ref="P96:T97" si="25">P97</f>
        <v>0</v>
      </c>
      <c r="Q96" s="74">
        <f t="shared" si="25"/>
        <v>652700</v>
      </c>
      <c r="R96" s="74">
        <f t="shared" si="25"/>
        <v>0</v>
      </c>
      <c r="S96" s="74">
        <f t="shared" si="25"/>
        <v>0</v>
      </c>
      <c r="T96" s="138">
        <f t="shared" si="25"/>
        <v>0</v>
      </c>
    </row>
    <row r="97" spans="2:20" ht="37.5">
      <c r="B97" s="86"/>
      <c r="C97" s="37" t="s">
        <v>320</v>
      </c>
      <c r="D97" s="134" t="s">
        <v>340</v>
      </c>
      <c r="E97" s="133" t="s">
        <v>18</v>
      </c>
      <c r="F97" s="133" t="s">
        <v>34</v>
      </c>
      <c r="G97" s="79">
        <v>9960010570</v>
      </c>
      <c r="H97" s="80"/>
      <c r="I97" s="136">
        <f t="shared" si="20"/>
        <v>975800</v>
      </c>
      <c r="J97" s="136">
        <f t="shared" si="24"/>
        <v>1472700</v>
      </c>
      <c r="K97" s="74">
        <f t="shared" si="24"/>
        <v>-496900</v>
      </c>
      <c r="L97" s="74">
        <f t="shared" si="24"/>
        <v>0</v>
      </c>
      <c r="M97" s="74">
        <f t="shared" si="24"/>
        <v>0</v>
      </c>
      <c r="N97" s="137">
        <f t="shared" si="24"/>
        <v>0</v>
      </c>
      <c r="O97" s="136">
        <f t="shared" si="21"/>
        <v>652700</v>
      </c>
      <c r="P97" s="136">
        <f t="shared" si="25"/>
        <v>0</v>
      </c>
      <c r="Q97" s="74">
        <f t="shared" si="25"/>
        <v>652700</v>
      </c>
      <c r="R97" s="74">
        <f t="shared" si="25"/>
        <v>0</v>
      </c>
      <c r="S97" s="74">
        <f t="shared" si="25"/>
        <v>0</v>
      </c>
      <c r="T97" s="138">
        <f t="shared" si="25"/>
        <v>0</v>
      </c>
    </row>
    <row r="98" spans="2:20" ht="37.5">
      <c r="B98" s="86"/>
      <c r="C98" s="37" t="s">
        <v>108</v>
      </c>
      <c r="D98" s="134" t="s">
        <v>340</v>
      </c>
      <c r="E98" s="133" t="s">
        <v>18</v>
      </c>
      <c r="F98" s="133" t="s">
        <v>34</v>
      </c>
      <c r="G98" s="79">
        <v>9960010570</v>
      </c>
      <c r="H98" s="80" t="s">
        <v>109</v>
      </c>
      <c r="I98" s="136">
        <f t="shared" si="20"/>
        <v>975800</v>
      </c>
      <c r="J98" s="136">
        <v>1472700</v>
      </c>
      <c r="K98" s="74">
        <v>-496900</v>
      </c>
      <c r="L98" s="74"/>
      <c r="M98" s="74"/>
      <c r="N98" s="137"/>
      <c r="O98" s="136">
        <f t="shared" si="21"/>
        <v>652700</v>
      </c>
      <c r="P98" s="136">
        <v>0</v>
      </c>
      <c r="Q98" s="74">
        <v>652700</v>
      </c>
      <c r="R98" s="74"/>
      <c r="S98" s="74"/>
      <c r="T98" s="138"/>
    </row>
    <row r="99" spans="2:20" ht="37.5">
      <c r="B99" s="86"/>
      <c r="C99" s="37" t="s">
        <v>37</v>
      </c>
      <c r="D99" s="134" t="s">
        <v>340</v>
      </c>
      <c r="E99" s="133" t="s">
        <v>22</v>
      </c>
      <c r="F99" s="133" t="s">
        <v>86</v>
      </c>
      <c r="G99" s="79"/>
      <c r="H99" s="80"/>
      <c r="I99" s="136">
        <f t="shared" si="20"/>
        <v>47464700</v>
      </c>
      <c r="J99" s="136">
        <f>J100+J119+J114</f>
        <v>45744800</v>
      </c>
      <c r="K99" s="74">
        <f>K100+K119+K114</f>
        <v>1719900</v>
      </c>
      <c r="L99" s="74">
        <f>L100+L119+L114</f>
        <v>0</v>
      </c>
      <c r="M99" s="74">
        <f>M100+M119+M114</f>
        <v>0</v>
      </c>
      <c r="N99" s="137">
        <f>N100+N119+N114</f>
        <v>0</v>
      </c>
      <c r="O99" s="136">
        <f t="shared" si="21"/>
        <v>47208700</v>
      </c>
      <c r="P99" s="136">
        <f>P100+P119+P114</f>
        <v>47208700</v>
      </c>
      <c r="Q99" s="74">
        <f>Q100+Q119+Q114</f>
        <v>0</v>
      </c>
      <c r="R99" s="74">
        <f>R100+R119+R114</f>
        <v>0</v>
      </c>
      <c r="S99" s="74">
        <f>S100+S119+S114</f>
        <v>0</v>
      </c>
      <c r="T99" s="138">
        <f>T100+T119+T114</f>
        <v>0</v>
      </c>
    </row>
    <row r="100" spans="2:20">
      <c r="B100" s="86"/>
      <c r="C100" s="37" t="s">
        <v>38</v>
      </c>
      <c r="D100" s="134" t="s">
        <v>340</v>
      </c>
      <c r="E100" s="133" t="s">
        <v>22</v>
      </c>
      <c r="F100" s="133" t="s">
        <v>39</v>
      </c>
      <c r="G100" s="79"/>
      <c r="H100" s="80"/>
      <c r="I100" s="136">
        <f t="shared" si="20"/>
        <v>35762700</v>
      </c>
      <c r="J100" s="136">
        <f>J101+J108</f>
        <v>34742800</v>
      </c>
      <c r="K100" s="74">
        <f>K101+K108</f>
        <v>1019900</v>
      </c>
      <c r="L100" s="74">
        <f>L101+L108</f>
        <v>0</v>
      </c>
      <c r="M100" s="74">
        <f>M101+M108</f>
        <v>0</v>
      </c>
      <c r="N100" s="137">
        <f>N101+N108</f>
        <v>0</v>
      </c>
      <c r="O100" s="136">
        <f t="shared" si="21"/>
        <v>35406700</v>
      </c>
      <c r="P100" s="136">
        <f>P101+P108</f>
        <v>35406700</v>
      </c>
      <c r="Q100" s="74">
        <f>Q101+Q108</f>
        <v>0</v>
      </c>
      <c r="R100" s="74">
        <f>R101+R108</f>
        <v>0</v>
      </c>
      <c r="S100" s="74">
        <f>S101+S108</f>
        <v>0</v>
      </c>
      <c r="T100" s="138">
        <f>T101+T108</f>
        <v>0</v>
      </c>
    </row>
    <row r="101" spans="2:20" ht="37.5">
      <c r="B101" s="86"/>
      <c r="C101" s="37" t="s">
        <v>133</v>
      </c>
      <c r="D101" s="134" t="s">
        <v>340</v>
      </c>
      <c r="E101" s="133" t="s">
        <v>22</v>
      </c>
      <c r="F101" s="133" t="s">
        <v>39</v>
      </c>
      <c r="G101" s="79">
        <v>5200000000</v>
      </c>
      <c r="H101" s="80"/>
      <c r="I101" s="136">
        <f t="shared" si="20"/>
        <v>35762500</v>
      </c>
      <c r="J101" s="136">
        <f t="shared" ref="J101:N102" si="26">J102</f>
        <v>31742800</v>
      </c>
      <c r="K101" s="74">
        <f t="shared" si="26"/>
        <v>4019700</v>
      </c>
      <c r="L101" s="74">
        <f t="shared" si="26"/>
        <v>0</v>
      </c>
      <c r="M101" s="74">
        <f t="shared" si="26"/>
        <v>0</v>
      </c>
      <c r="N101" s="137">
        <f t="shared" si="26"/>
        <v>0</v>
      </c>
      <c r="O101" s="136">
        <f t="shared" si="21"/>
        <v>35406500</v>
      </c>
      <c r="P101" s="136">
        <f t="shared" ref="P101:T102" si="27">P102</f>
        <v>35406500</v>
      </c>
      <c r="Q101" s="74">
        <f t="shared" si="27"/>
        <v>0</v>
      </c>
      <c r="R101" s="74">
        <f t="shared" si="27"/>
        <v>0</v>
      </c>
      <c r="S101" s="74">
        <f t="shared" si="27"/>
        <v>0</v>
      </c>
      <c r="T101" s="138">
        <f t="shared" si="27"/>
        <v>0</v>
      </c>
    </row>
    <row r="102" spans="2:20">
      <c r="B102" s="86"/>
      <c r="C102" s="88" t="s">
        <v>138</v>
      </c>
      <c r="D102" s="134" t="s">
        <v>340</v>
      </c>
      <c r="E102" s="133" t="s">
        <v>22</v>
      </c>
      <c r="F102" s="133" t="s">
        <v>39</v>
      </c>
      <c r="G102" s="79">
        <v>5240000000</v>
      </c>
      <c r="H102" s="80"/>
      <c r="I102" s="136">
        <f t="shared" si="20"/>
        <v>35762500</v>
      </c>
      <c r="J102" s="136">
        <f t="shared" si="26"/>
        <v>31742800</v>
      </c>
      <c r="K102" s="74">
        <f t="shared" si="26"/>
        <v>4019700</v>
      </c>
      <c r="L102" s="74">
        <f t="shared" si="26"/>
        <v>0</v>
      </c>
      <c r="M102" s="74">
        <f t="shared" si="26"/>
        <v>0</v>
      </c>
      <c r="N102" s="137">
        <f t="shared" si="26"/>
        <v>0</v>
      </c>
      <c r="O102" s="136">
        <f t="shared" si="21"/>
        <v>35406500</v>
      </c>
      <c r="P102" s="136">
        <f t="shared" si="27"/>
        <v>35406500</v>
      </c>
      <c r="Q102" s="74">
        <f t="shared" si="27"/>
        <v>0</v>
      </c>
      <c r="R102" s="74">
        <f t="shared" si="27"/>
        <v>0</v>
      </c>
      <c r="S102" s="74">
        <f t="shared" si="27"/>
        <v>0</v>
      </c>
      <c r="T102" s="138">
        <f t="shared" si="27"/>
        <v>0</v>
      </c>
    </row>
    <row r="103" spans="2:20" ht="37.5">
      <c r="B103" s="86"/>
      <c r="C103" s="88" t="s">
        <v>135</v>
      </c>
      <c r="D103" s="134" t="s">
        <v>340</v>
      </c>
      <c r="E103" s="133" t="s">
        <v>22</v>
      </c>
      <c r="F103" s="133" t="s">
        <v>39</v>
      </c>
      <c r="G103" s="79">
        <v>5240000590</v>
      </c>
      <c r="H103" s="80"/>
      <c r="I103" s="136">
        <f t="shared" si="20"/>
        <v>35762500</v>
      </c>
      <c r="J103" s="136">
        <f>J104+J105+J107+J106</f>
        <v>31742800</v>
      </c>
      <c r="K103" s="74">
        <f>K104+K105+K107+K106</f>
        <v>4019700</v>
      </c>
      <c r="L103" s="74">
        <f>L104+L105+L107+L106</f>
        <v>0</v>
      </c>
      <c r="M103" s="74">
        <f>M104+M105+M107+M106</f>
        <v>0</v>
      </c>
      <c r="N103" s="137">
        <f>N104+N105+N107+N106</f>
        <v>0</v>
      </c>
      <c r="O103" s="136">
        <f t="shared" si="21"/>
        <v>35406500</v>
      </c>
      <c r="P103" s="136">
        <f>P104+P105+P107+P106</f>
        <v>35406500</v>
      </c>
      <c r="Q103" s="74">
        <f>Q104+Q105+Q107+Q106</f>
        <v>0</v>
      </c>
      <c r="R103" s="74">
        <f>R104+R105+R107+R106</f>
        <v>0</v>
      </c>
      <c r="S103" s="74">
        <f>S104+S105+S107+S106</f>
        <v>0</v>
      </c>
      <c r="T103" s="138">
        <f>T104+T105+T107+T106</f>
        <v>0</v>
      </c>
    </row>
    <row r="104" spans="2:20" ht="75">
      <c r="B104" s="86"/>
      <c r="C104" s="37" t="s">
        <v>105</v>
      </c>
      <c r="D104" s="134" t="s">
        <v>340</v>
      </c>
      <c r="E104" s="133" t="s">
        <v>22</v>
      </c>
      <c r="F104" s="133" t="s">
        <v>39</v>
      </c>
      <c r="G104" s="79">
        <v>5240000590</v>
      </c>
      <c r="H104" s="80" t="s">
        <v>106</v>
      </c>
      <c r="I104" s="136">
        <f t="shared" si="20"/>
        <v>21946500</v>
      </c>
      <c r="J104" s="136">
        <v>18149200</v>
      </c>
      <c r="K104" s="74">
        <v>3797300</v>
      </c>
      <c r="L104" s="74"/>
      <c r="M104" s="74"/>
      <c r="N104" s="137"/>
      <c r="O104" s="136">
        <f t="shared" si="21"/>
        <v>21617600</v>
      </c>
      <c r="P104" s="136">
        <v>21617600</v>
      </c>
      <c r="Q104" s="74"/>
      <c r="R104" s="74"/>
      <c r="S104" s="74"/>
      <c r="T104" s="138"/>
    </row>
    <row r="105" spans="2:20" ht="37.5">
      <c r="B105" s="86"/>
      <c r="C105" s="37" t="s">
        <v>108</v>
      </c>
      <c r="D105" s="134" t="s">
        <v>340</v>
      </c>
      <c r="E105" s="133" t="s">
        <v>22</v>
      </c>
      <c r="F105" s="133" t="s">
        <v>39</v>
      </c>
      <c r="G105" s="79">
        <v>5240000590</v>
      </c>
      <c r="H105" s="80" t="s">
        <v>109</v>
      </c>
      <c r="I105" s="136">
        <f t="shared" si="20"/>
        <v>1802100</v>
      </c>
      <c r="J105" s="136">
        <v>1575200</v>
      </c>
      <c r="K105" s="74">
        <v>226900</v>
      </c>
      <c r="L105" s="74"/>
      <c r="M105" s="74"/>
      <c r="N105" s="137"/>
      <c r="O105" s="136">
        <f t="shared" si="21"/>
        <v>1775200</v>
      </c>
      <c r="P105" s="136">
        <v>1775200</v>
      </c>
      <c r="Q105" s="74"/>
      <c r="R105" s="74"/>
      <c r="S105" s="74"/>
      <c r="T105" s="138"/>
    </row>
    <row r="106" spans="2:20">
      <c r="B106" s="86"/>
      <c r="C106" s="37" t="s">
        <v>131</v>
      </c>
      <c r="D106" s="134" t="s">
        <v>340</v>
      </c>
      <c r="E106" s="133" t="s">
        <v>22</v>
      </c>
      <c r="F106" s="133" t="s">
        <v>39</v>
      </c>
      <c r="G106" s="79">
        <v>5240000590</v>
      </c>
      <c r="H106" s="80" t="s">
        <v>132</v>
      </c>
      <c r="I106" s="136">
        <f t="shared" si="20"/>
        <v>12000000</v>
      </c>
      <c r="J106" s="136">
        <v>12000000</v>
      </c>
      <c r="K106" s="74">
        <v>0</v>
      </c>
      <c r="L106" s="74"/>
      <c r="M106" s="74"/>
      <c r="N106" s="137"/>
      <c r="O106" s="136">
        <f t="shared" si="21"/>
        <v>12000000</v>
      </c>
      <c r="P106" s="136">
        <v>12000000</v>
      </c>
      <c r="Q106" s="74"/>
      <c r="R106" s="74"/>
      <c r="S106" s="74"/>
      <c r="T106" s="138"/>
    </row>
    <row r="107" spans="2:20">
      <c r="B107" s="86"/>
      <c r="C107" s="37" t="s">
        <v>111</v>
      </c>
      <c r="D107" s="134" t="s">
        <v>340</v>
      </c>
      <c r="E107" s="133" t="s">
        <v>22</v>
      </c>
      <c r="F107" s="133" t="s">
        <v>39</v>
      </c>
      <c r="G107" s="79">
        <v>5240000590</v>
      </c>
      <c r="H107" s="80" t="s">
        <v>112</v>
      </c>
      <c r="I107" s="136">
        <f t="shared" si="20"/>
        <v>13900</v>
      </c>
      <c r="J107" s="136">
        <v>18400</v>
      </c>
      <c r="K107" s="74">
        <v>-4500</v>
      </c>
      <c r="L107" s="74"/>
      <c r="M107" s="74"/>
      <c r="N107" s="137"/>
      <c r="O107" s="136">
        <f t="shared" si="21"/>
        <v>13700</v>
      </c>
      <c r="P107" s="136">
        <v>13700</v>
      </c>
      <c r="Q107" s="74"/>
      <c r="R107" s="74"/>
      <c r="S107" s="74"/>
      <c r="T107" s="138"/>
    </row>
    <row r="108" spans="2:20" ht="37.5">
      <c r="B108" s="86"/>
      <c r="C108" s="37" t="s">
        <v>307</v>
      </c>
      <c r="D108" s="134" t="s">
        <v>340</v>
      </c>
      <c r="E108" s="133" t="s">
        <v>22</v>
      </c>
      <c r="F108" s="133" t="s">
        <v>39</v>
      </c>
      <c r="G108" s="79">
        <v>9900000000</v>
      </c>
      <c r="H108" s="80"/>
      <c r="I108" s="136">
        <f t="shared" si="20"/>
        <v>200</v>
      </c>
      <c r="J108" s="136">
        <f>J109</f>
        <v>3000000</v>
      </c>
      <c r="K108" s="74">
        <f>K109</f>
        <v>-2999800</v>
      </c>
      <c r="L108" s="74">
        <f>L109</f>
        <v>0</v>
      </c>
      <c r="M108" s="74">
        <f>M109</f>
        <v>0</v>
      </c>
      <c r="N108" s="137">
        <f>N109</f>
        <v>0</v>
      </c>
      <c r="O108" s="136">
        <f t="shared" si="21"/>
        <v>200</v>
      </c>
      <c r="P108" s="136">
        <f>P109</f>
        <v>200</v>
      </c>
      <c r="Q108" s="74">
        <f>Q109</f>
        <v>0</v>
      </c>
      <c r="R108" s="74">
        <f>R109</f>
        <v>0</v>
      </c>
      <c r="S108" s="74">
        <f>S109</f>
        <v>0</v>
      </c>
      <c r="T108" s="138">
        <f>T109</f>
        <v>0</v>
      </c>
    </row>
    <row r="109" spans="2:20" ht="56.25">
      <c r="B109" s="86"/>
      <c r="C109" s="37" t="s">
        <v>313</v>
      </c>
      <c r="D109" s="134" t="s">
        <v>340</v>
      </c>
      <c r="E109" s="133" t="s">
        <v>22</v>
      </c>
      <c r="F109" s="133" t="s">
        <v>39</v>
      </c>
      <c r="G109" s="79">
        <v>9900200000</v>
      </c>
      <c r="H109" s="80"/>
      <c r="I109" s="136">
        <f t="shared" si="20"/>
        <v>200</v>
      </c>
      <c r="J109" s="136">
        <f>J110+J112</f>
        <v>3000000</v>
      </c>
      <c r="K109" s="74">
        <f>K110+K112</f>
        <v>-2999800</v>
      </c>
      <c r="L109" s="74">
        <f>L110+L112</f>
        <v>0</v>
      </c>
      <c r="M109" s="74">
        <f>M110+M112</f>
        <v>0</v>
      </c>
      <c r="N109" s="137">
        <f>N110+N112</f>
        <v>0</v>
      </c>
      <c r="O109" s="136">
        <f t="shared" si="21"/>
        <v>200</v>
      </c>
      <c r="P109" s="136">
        <f>P110+P112</f>
        <v>200</v>
      </c>
      <c r="Q109" s="74">
        <f>Q110+Q112</f>
        <v>0</v>
      </c>
      <c r="R109" s="74">
        <f>R110+R112</f>
        <v>0</v>
      </c>
      <c r="S109" s="74">
        <f>S110+S112</f>
        <v>0</v>
      </c>
      <c r="T109" s="138">
        <f>T110+T112</f>
        <v>0</v>
      </c>
    </row>
    <row r="110" spans="2:20" ht="56.25">
      <c r="B110" s="86"/>
      <c r="C110" s="37" t="s">
        <v>313</v>
      </c>
      <c r="D110" s="134" t="s">
        <v>340</v>
      </c>
      <c r="E110" s="133" t="s">
        <v>22</v>
      </c>
      <c r="F110" s="133" t="s">
        <v>39</v>
      </c>
      <c r="G110" s="79">
        <v>9900210010</v>
      </c>
      <c r="H110" s="80"/>
      <c r="I110" s="136">
        <f t="shared" si="20"/>
        <v>100</v>
      </c>
      <c r="J110" s="136">
        <f>J111</f>
        <v>1500000</v>
      </c>
      <c r="K110" s="74">
        <f>K111</f>
        <v>-1499900</v>
      </c>
      <c r="L110" s="74">
        <f>L111</f>
        <v>0</v>
      </c>
      <c r="M110" s="74">
        <f>M111</f>
        <v>0</v>
      </c>
      <c r="N110" s="137">
        <f>N111</f>
        <v>0</v>
      </c>
      <c r="O110" s="136">
        <f t="shared" si="21"/>
        <v>100</v>
      </c>
      <c r="P110" s="136">
        <f>P111</f>
        <v>100</v>
      </c>
      <c r="Q110" s="74">
        <f>Q111</f>
        <v>0</v>
      </c>
      <c r="R110" s="74">
        <f>R111</f>
        <v>0</v>
      </c>
      <c r="S110" s="74">
        <f>S111</f>
        <v>0</v>
      </c>
      <c r="T110" s="138">
        <f>T111</f>
        <v>0</v>
      </c>
    </row>
    <row r="111" spans="2:20" ht="37.5">
      <c r="B111" s="86"/>
      <c r="C111" s="37" t="s">
        <v>108</v>
      </c>
      <c r="D111" s="134" t="s">
        <v>340</v>
      </c>
      <c r="E111" s="133" t="s">
        <v>22</v>
      </c>
      <c r="F111" s="133" t="s">
        <v>39</v>
      </c>
      <c r="G111" s="79">
        <v>9900210010</v>
      </c>
      <c r="H111" s="80" t="s">
        <v>109</v>
      </c>
      <c r="I111" s="136">
        <f t="shared" si="20"/>
        <v>100</v>
      </c>
      <c r="J111" s="136">
        <v>1500000</v>
      </c>
      <c r="K111" s="74">
        <v>-1499900</v>
      </c>
      <c r="L111" s="74">
        <v>0</v>
      </c>
      <c r="M111" s="74">
        <v>0</v>
      </c>
      <c r="N111" s="137">
        <v>0</v>
      </c>
      <c r="O111" s="136">
        <f t="shared" si="21"/>
        <v>100</v>
      </c>
      <c r="P111" s="136">
        <v>100</v>
      </c>
      <c r="Q111" s="74">
        <v>0</v>
      </c>
      <c r="R111" s="74">
        <v>0</v>
      </c>
      <c r="S111" s="74">
        <v>0</v>
      </c>
      <c r="T111" s="138">
        <v>0</v>
      </c>
    </row>
    <row r="112" spans="2:20" ht="37.5">
      <c r="B112" s="86"/>
      <c r="C112" s="37" t="s">
        <v>314</v>
      </c>
      <c r="D112" s="134" t="s">
        <v>340</v>
      </c>
      <c r="E112" s="133" t="s">
        <v>22</v>
      </c>
      <c r="F112" s="133" t="s">
        <v>39</v>
      </c>
      <c r="G112" s="79">
        <v>9900210020</v>
      </c>
      <c r="H112" s="80"/>
      <c r="I112" s="136">
        <f t="shared" si="20"/>
        <v>100</v>
      </c>
      <c r="J112" s="136">
        <f>J113</f>
        <v>1500000</v>
      </c>
      <c r="K112" s="74">
        <f>K113</f>
        <v>-1499900</v>
      </c>
      <c r="L112" s="74">
        <f>L113</f>
        <v>0</v>
      </c>
      <c r="M112" s="74">
        <f>M113</f>
        <v>0</v>
      </c>
      <c r="N112" s="137">
        <f>N113</f>
        <v>0</v>
      </c>
      <c r="O112" s="136">
        <f t="shared" si="21"/>
        <v>100</v>
      </c>
      <c r="P112" s="136">
        <f>P113</f>
        <v>100</v>
      </c>
      <c r="Q112" s="74">
        <f>Q113</f>
        <v>0</v>
      </c>
      <c r="R112" s="74">
        <f>R113</f>
        <v>0</v>
      </c>
      <c r="S112" s="74">
        <f>S113</f>
        <v>0</v>
      </c>
      <c r="T112" s="138">
        <f>T113</f>
        <v>0</v>
      </c>
    </row>
    <row r="113" spans="2:20" ht="37.5">
      <c r="B113" s="86"/>
      <c r="C113" s="37" t="s">
        <v>108</v>
      </c>
      <c r="D113" s="134" t="s">
        <v>340</v>
      </c>
      <c r="E113" s="133" t="s">
        <v>22</v>
      </c>
      <c r="F113" s="133" t="s">
        <v>39</v>
      </c>
      <c r="G113" s="79">
        <v>9900210020</v>
      </c>
      <c r="H113" s="80" t="s">
        <v>109</v>
      </c>
      <c r="I113" s="136">
        <f t="shared" si="20"/>
        <v>100</v>
      </c>
      <c r="J113" s="136">
        <v>1500000</v>
      </c>
      <c r="K113" s="74">
        <v>-1499900</v>
      </c>
      <c r="L113" s="74">
        <v>0</v>
      </c>
      <c r="M113" s="74">
        <v>0</v>
      </c>
      <c r="N113" s="137">
        <v>0</v>
      </c>
      <c r="O113" s="136">
        <f t="shared" si="21"/>
        <v>100</v>
      </c>
      <c r="P113" s="136">
        <v>100</v>
      </c>
      <c r="Q113" s="74">
        <v>0</v>
      </c>
      <c r="R113" s="74">
        <v>0</v>
      </c>
      <c r="S113" s="74">
        <v>0</v>
      </c>
      <c r="T113" s="138">
        <v>0</v>
      </c>
    </row>
    <row r="114" spans="2:20" ht="56.25">
      <c r="B114" s="86"/>
      <c r="C114" s="37" t="s">
        <v>40</v>
      </c>
      <c r="D114" s="134" t="s">
        <v>340</v>
      </c>
      <c r="E114" s="133" t="s">
        <v>22</v>
      </c>
      <c r="F114" s="133" t="s">
        <v>41</v>
      </c>
      <c r="G114" s="79"/>
      <c r="H114" s="80"/>
      <c r="I114" s="136">
        <f t="shared" si="20"/>
        <v>252000</v>
      </c>
      <c r="J114" s="136">
        <f t="shared" ref="J114:N117" si="28">J115</f>
        <v>252000</v>
      </c>
      <c r="K114" s="74">
        <f t="shared" si="28"/>
        <v>0</v>
      </c>
      <c r="L114" s="74">
        <f t="shared" si="28"/>
        <v>0</v>
      </c>
      <c r="M114" s="74">
        <f t="shared" si="28"/>
        <v>0</v>
      </c>
      <c r="N114" s="137">
        <f t="shared" si="28"/>
        <v>0</v>
      </c>
      <c r="O114" s="136">
        <f t="shared" si="21"/>
        <v>252000</v>
      </c>
      <c r="P114" s="136">
        <f t="shared" ref="P114:T117" si="29">P115</f>
        <v>252000</v>
      </c>
      <c r="Q114" s="74">
        <f t="shared" si="29"/>
        <v>0</v>
      </c>
      <c r="R114" s="74">
        <f t="shared" si="29"/>
        <v>0</v>
      </c>
      <c r="S114" s="74">
        <f t="shared" si="29"/>
        <v>0</v>
      </c>
      <c r="T114" s="138">
        <f t="shared" si="29"/>
        <v>0</v>
      </c>
    </row>
    <row r="115" spans="2:20" ht="37.5">
      <c r="B115" s="86"/>
      <c r="C115" s="37" t="s">
        <v>102</v>
      </c>
      <c r="D115" s="134" t="s">
        <v>340</v>
      </c>
      <c r="E115" s="133" t="s">
        <v>22</v>
      </c>
      <c r="F115" s="133" t="s">
        <v>41</v>
      </c>
      <c r="G115" s="79">
        <v>5000000000</v>
      </c>
      <c r="H115" s="80"/>
      <c r="I115" s="136">
        <f t="shared" si="20"/>
        <v>252000</v>
      </c>
      <c r="J115" s="136">
        <f t="shared" si="28"/>
        <v>252000</v>
      </c>
      <c r="K115" s="74">
        <f t="shared" si="28"/>
        <v>0</v>
      </c>
      <c r="L115" s="74">
        <f t="shared" si="28"/>
        <v>0</v>
      </c>
      <c r="M115" s="74">
        <f t="shared" si="28"/>
        <v>0</v>
      </c>
      <c r="N115" s="137">
        <f t="shared" si="28"/>
        <v>0</v>
      </c>
      <c r="O115" s="136">
        <f t="shared" si="21"/>
        <v>252000</v>
      </c>
      <c r="P115" s="136">
        <f t="shared" si="29"/>
        <v>252000</v>
      </c>
      <c r="Q115" s="74">
        <f t="shared" si="29"/>
        <v>0</v>
      </c>
      <c r="R115" s="74">
        <f t="shared" si="29"/>
        <v>0</v>
      </c>
      <c r="S115" s="74">
        <f t="shared" si="29"/>
        <v>0</v>
      </c>
      <c r="T115" s="138">
        <f t="shared" si="29"/>
        <v>0</v>
      </c>
    </row>
    <row r="116" spans="2:20" ht="37.5">
      <c r="B116" s="86"/>
      <c r="C116" s="37" t="s">
        <v>343</v>
      </c>
      <c r="D116" s="134" t="s">
        <v>340</v>
      </c>
      <c r="E116" s="133" t="s">
        <v>22</v>
      </c>
      <c r="F116" s="133" t="s">
        <v>41</v>
      </c>
      <c r="G116" s="79">
        <v>5010000000</v>
      </c>
      <c r="H116" s="80"/>
      <c r="I116" s="136">
        <f t="shared" si="20"/>
        <v>252000</v>
      </c>
      <c r="J116" s="136">
        <f t="shared" si="28"/>
        <v>252000</v>
      </c>
      <c r="K116" s="74">
        <f t="shared" si="28"/>
        <v>0</v>
      </c>
      <c r="L116" s="74">
        <f t="shared" si="28"/>
        <v>0</v>
      </c>
      <c r="M116" s="74">
        <f t="shared" si="28"/>
        <v>0</v>
      </c>
      <c r="N116" s="137">
        <f t="shared" si="28"/>
        <v>0</v>
      </c>
      <c r="O116" s="136">
        <f t="shared" si="21"/>
        <v>252000</v>
      </c>
      <c r="P116" s="136">
        <f t="shared" si="29"/>
        <v>252000</v>
      </c>
      <c r="Q116" s="74">
        <f t="shared" si="29"/>
        <v>0</v>
      </c>
      <c r="R116" s="74">
        <f t="shared" si="29"/>
        <v>0</v>
      </c>
      <c r="S116" s="74">
        <f t="shared" si="29"/>
        <v>0</v>
      </c>
      <c r="T116" s="138">
        <f t="shared" si="29"/>
        <v>0</v>
      </c>
    </row>
    <row r="117" spans="2:20" ht="168.75">
      <c r="B117" s="86"/>
      <c r="C117" s="37" t="s">
        <v>107</v>
      </c>
      <c r="D117" s="134" t="s">
        <v>340</v>
      </c>
      <c r="E117" s="133" t="s">
        <v>22</v>
      </c>
      <c r="F117" s="133" t="s">
        <v>41</v>
      </c>
      <c r="G117" s="79">
        <v>5010060070</v>
      </c>
      <c r="H117" s="80"/>
      <c r="I117" s="136">
        <f t="shared" si="20"/>
        <v>252000</v>
      </c>
      <c r="J117" s="136">
        <f t="shared" si="28"/>
        <v>252000</v>
      </c>
      <c r="K117" s="74">
        <f t="shared" si="28"/>
        <v>0</v>
      </c>
      <c r="L117" s="74">
        <f t="shared" si="28"/>
        <v>0</v>
      </c>
      <c r="M117" s="74">
        <f t="shared" si="28"/>
        <v>0</v>
      </c>
      <c r="N117" s="137">
        <f t="shared" si="28"/>
        <v>0</v>
      </c>
      <c r="O117" s="136">
        <f t="shared" si="21"/>
        <v>252000</v>
      </c>
      <c r="P117" s="136">
        <f t="shared" si="29"/>
        <v>252000</v>
      </c>
      <c r="Q117" s="74">
        <f t="shared" si="29"/>
        <v>0</v>
      </c>
      <c r="R117" s="74">
        <f t="shared" si="29"/>
        <v>0</v>
      </c>
      <c r="S117" s="74">
        <f t="shared" si="29"/>
        <v>0</v>
      </c>
      <c r="T117" s="138">
        <f t="shared" si="29"/>
        <v>0</v>
      </c>
    </row>
    <row r="118" spans="2:20" ht="37.5">
      <c r="B118" s="86"/>
      <c r="C118" s="37" t="s">
        <v>108</v>
      </c>
      <c r="D118" s="134" t="s">
        <v>340</v>
      </c>
      <c r="E118" s="133" t="s">
        <v>22</v>
      </c>
      <c r="F118" s="133" t="s">
        <v>41</v>
      </c>
      <c r="G118" s="79">
        <v>5010060070</v>
      </c>
      <c r="H118" s="80" t="s">
        <v>109</v>
      </c>
      <c r="I118" s="136">
        <f t="shared" si="20"/>
        <v>252000</v>
      </c>
      <c r="J118" s="136">
        <v>252000</v>
      </c>
      <c r="K118" s="74">
        <v>0</v>
      </c>
      <c r="L118" s="74"/>
      <c r="M118" s="74"/>
      <c r="N118" s="137"/>
      <c r="O118" s="136">
        <f t="shared" si="21"/>
        <v>252000</v>
      </c>
      <c r="P118" s="136">
        <v>252000</v>
      </c>
      <c r="Q118" s="74"/>
      <c r="R118" s="74"/>
      <c r="S118" s="74"/>
      <c r="T118" s="138"/>
    </row>
    <row r="119" spans="2:20" ht="37.5">
      <c r="B119" s="86"/>
      <c r="C119" s="37" t="s">
        <v>42</v>
      </c>
      <c r="D119" s="134" t="s">
        <v>340</v>
      </c>
      <c r="E119" s="133" t="s">
        <v>22</v>
      </c>
      <c r="F119" s="133" t="s">
        <v>43</v>
      </c>
      <c r="G119" s="79"/>
      <c r="H119" s="80"/>
      <c r="I119" s="136">
        <f t="shared" si="20"/>
        <v>11450000</v>
      </c>
      <c r="J119" s="136">
        <f>J120+J124+J131</f>
        <v>10750000</v>
      </c>
      <c r="K119" s="74">
        <f>K120+K124+K131+K135</f>
        <v>700000</v>
      </c>
      <c r="L119" s="74">
        <f>L120+L124+L131</f>
        <v>0</v>
      </c>
      <c r="M119" s="74">
        <f>M120+M124+M131</f>
        <v>0</v>
      </c>
      <c r="N119" s="137">
        <f>N120+N124+N131</f>
        <v>0</v>
      </c>
      <c r="O119" s="136">
        <f t="shared" si="21"/>
        <v>11550000</v>
      </c>
      <c r="P119" s="74">
        <f>P120+P124+P131+P135</f>
        <v>11550000</v>
      </c>
      <c r="Q119" s="74">
        <f>Q120+Q124+Q131</f>
        <v>0</v>
      </c>
      <c r="R119" s="74">
        <f>R120+R124+R131</f>
        <v>0</v>
      </c>
      <c r="S119" s="74">
        <f>S120+S124+S131</f>
        <v>0</v>
      </c>
      <c r="T119" s="138">
        <f>T120+T124+T131</f>
        <v>0</v>
      </c>
    </row>
    <row r="120" spans="2:20" ht="75">
      <c r="B120" s="86"/>
      <c r="C120" s="37" t="s">
        <v>264</v>
      </c>
      <c r="D120" s="134" t="s">
        <v>340</v>
      </c>
      <c r="E120" s="133" t="s">
        <v>22</v>
      </c>
      <c r="F120" s="133" t="s">
        <v>43</v>
      </c>
      <c r="G120" s="79">
        <v>6600000000</v>
      </c>
      <c r="H120" s="80"/>
      <c r="I120" s="136">
        <f t="shared" si="20"/>
        <v>10550000</v>
      </c>
      <c r="J120" s="136">
        <f t="shared" ref="J120:N122" si="30">J121</f>
        <v>10550000</v>
      </c>
      <c r="K120" s="74">
        <f t="shared" si="30"/>
        <v>0</v>
      </c>
      <c r="L120" s="74">
        <f t="shared" si="30"/>
        <v>0</v>
      </c>
      <c r="M120" s="74">
        <f t="shared" si="30"/>
        <v>0</v>
      </c>
      <c r="N120" s="137">
        <f t="shared" si="30"/>
        <v>0</v>
      </c>
      <c r="O120" s="136">
        <f t="shared" si="21"/>
        <v>10650000</v>
      </c>
      <c r="P120" s="136">
        <f t="shared" ref="P120:T122" si="31">P121</f>
        <v>10650000</v>
      </c>
      <c r="Q120" s="74">
        <f t="shared" si="31"/>
        <v>0</v>
      </c>
      <c r="R120" s="74">
        <f t="shared" si="31"/>
        <v>0</v>
      </c>
      <c r="S120" s="74">
        <f t="shared" si="31"/>
        <v>0</v>
      </c>
      <c r="T120" s="138">
        <f t="shared" si="31"/>
        <v>0</v>
      </c>
    </row>
    <row r="121" spans="2:20" ht="37.5">
      <c r="B121" s="86"/>
      <c r="C121" s="37" t="s">
        <v>265</v>
      </c>
      <c r="D121" s="134" t="s">
        <v>340</v>
      </c>
      <c r="E121" s="133" t="s">
        <v>22</v>
      </c>
      <c r="F121" s="133" t="s">
        <v>43</v>
      </c>
      <c r="G121" s="79">
        <v>6610000000</v>
      </c>
      <c r="H121" s="80"/>
      <c r="I121" s="136">
        <f t="shared" si="20"/>
        <v>10550000</v>
      </c>
      <c r="J121" s="136">
        <f t="shared" si="30"/>
        <v>10550000</v>
      </c>
      <c r="K121" s="74">
        <f t="shared" si="30"/>
        <v>0</v>
      </c>
      <c r="L121" s="74">
        <f t="shared" si="30"/>
        <v>0</v>
      </c>
      <c r="M121" s="74">
        <f t="shared" si="30"/>
        <v>0</v>
      </c>
      <c r="N121" s="137">
        <f t="shared" si="30"/>
        <v>0</v>
      </c>
      <c r="O121" s="136">
        <f t="shared" si="21"/>
        <v>10650000</v>
      </c>
      <c r="P121" s="136">
        <f t="shared" si="31"/>
        <v>10650000</v>
      </c>
      <c r="Q121" s="74">
        <f t="shared" si="31"/>
        <v>0</v>
      </c>
      <c r="R121" s="74">
        <f t="shared" si="31"/>
        <v>0</v>
      </c>
      <c r="S121" s="74">
        <f t="shared" si="31"/>
        <v>0</v>
      </c>
      <c r="T121" s="138">
        <f t="shared" si="31"/>
        <v>0</v>
      </c>
    </row>
    <row r="122" spans="2:20" ht="75">
      <c r="B122" s="86"/>
      <c r="C122" s="37" t="s">
        <v>344</v>
      </c>
      <c r="D122" s="134" t="s">
        <v>340</v>
      </c>
      <c r="E122" s="133" t="s">
        <v>22</v>
      </c>
      <c r="F122" s="133" t="s">
        <v>43</v>
      </c>
      <c r="G122" s="79">
        <v>6610010040</v>
      </c>
      <c r="H122" s="80"/>
      <c r="I122" s="136">
        <f t="shared" si="20"/>
        <v>10550000</v>
      </c>
      <c r="J122" s="136">
        <f t="shared" si="30"/>
        <v>10550000</v>
      </c>
      <c r="K122" s="74">
        <f t="shared" si="30"/>
        <v>0</v>
      </c>
      <c r="L122" s="74">
        <f t="shared" si="30"/>
        <v>0</v>
      </c>
      <c r="M122" s="74">
        <f t="shared" si="30"/>
        <v>0</v>
      </c>
      <c r="N122" s="137">
        <f t="shared" si="30"/>
        <v>0</v>
      </c>
      <c r="O122" s="136">
        <f t="shared" si="21"/>
        <v>10650000</v>
      </c>
      <c r="P122" s="136">
        <f t="shared" si="31"/>
        <v>10650000</v>
      </c>
      <c r="Q122" s="74">
        <f t="shared" si="31"/>
        <v>0</v>
      </c>
      <c r="R122" s="74">
        <f t="shared" si="31"/>
        <v>0</v>
      </c>
      <c r="S122" s="74">
        <f t="shared" si="31"/>
        <v>0</v>
      </c>
      <c r="T122" s="138">
        <f t="shared" si="31"/>
        <v>0</v>
      </c>
    </row>
    <row r="123" spans="2:20" ht="37.5">
      <c r="B123" s="86"/>
      <c r="C123" s="37" t="s">
        <v>108</v>
      </c>
      <c r="D123" s="134" t="s">
        <v>340</v>
      </c>
      <c r="E123" s="133" t="s">
        <v>22</v>
      </c>
      <c r="F123" s="133" t="s">
        <v>43</v>
      </c>
      <c r="G123" s="79">
        <v>6610010040</v>
      </c>
      <c r="H123" s="80" t="s">
        <v>109</v>
      </c>
      <c r="I123" s="136">
        <f t="shared" si="20"/>
        <v>10550000</v>
      </c>
      <c r="J123" s="136">
        <v>10550000</v>
      </c>
      <c r="K123" s="74">
        <v>0</v>
      </c>
      <c r="L123" s="74">
        <v>0</v>
      </c>
      <c r="M123" s="74">
        <v>0</v>
      </c>
      <c r="N123" s="137">
        <v>0</v>
      </c>
      <c r="O123" s="136">
        <f t="shared" si="21"/>
        <v>10650000</v>
      </c>
      <c r="P123" s="136">
        <v>10650000</v>
      </c>
      <c r="Q123" s="74">
        <v>0</v>
      </c>
      <c r="R123" s="74">
        <v>0</v>
      </c>
      <c r="S123" s="74">
        <v>0</v>
      </c>
      <c r="T123" s="138">
        <v>0</v>
      </c>
    </row>
    <row r="124" spans="2:20" ht="56.25">
      <c r="B124" s="86"/>
      <c r="C124" s="37" t="s">
        <v>268</v>
      </c>
      <c r="D124" s="134" t="s">
        <v>340</v>
      </c>
      <c r="E124" s="133" t="s">
        <v>22</v>
      </c>
      <c r="F124" s="133" t="s">
        <v>43</v>
      </c>
      <c r="G124" s="79">
        <v>6700000000</v>
      </c>
      <c r="H124" s="80"/>
      <c r="I124" s="136">
        <f t="shared" si="20"/>
        <v>350000</v>
      </c>
      <c r="J124" s="136">
        <f>J125+J128</f>
        <v>200000</v>
      </c>
      <c r="K124" s="74">
        <f>K125+K128</f>
        <v>150000</v>
      </c>
      <c r="L124" s="74">
        <f>L125+L128</f>
        <v>0</v>
      </c>
      <c r="M124" s="74">
        <f>M125+M128</f>
        <v>0</v>
      </c>
      <c r="N124" s="137">
        <f>N125+N128</f>
        <v>0</v>
      </c>
      <c r="O124" s="136">
        <f t="shared" si="21"/>
        <v>350000</v>
      </c>
      <c r="P124" s="136">
        <f>P125+P128</f>
        <v>350000</v>
      </c>
      <c r="Q124" s="74">
        <f>Q125+Q128</f>
        <v>0</v>
      </c>
      <c r="R124" s="74">
        <f>R125+R128</f>
        <v>0</v>
      </c>
      <c r="S124" s="74">
        <f>S125+S128</f>
        <v>0</v>
      </c>
      <c r="T124" s="138">
        <f>T125+T128</f>
        <v>0</v>
      </c>
    </row>
    <row r="125" spans="2:20" ht="37.5">
      <c r="B125" s="86"/>
      <c r="C125" s="37" t="s">
        <v>269</v>
      </c>
      <c r="D125" s="134" t="s">
        <v>340</v>
      </c>
      <c r="E125" s="133" t="s">
        <v>22</v>
      </c>
      <c r="F125" s="133" t="s">
        <v>43</v>
      </c>
      <c r="G125" s="79">
        <v>6710000000</v>
      </c>
      <c r="H125" s="80"/>
      <c r="I125" s="136">
        <f t="shared" si="20"/>
        <v>200000</v>
      </c>
      <c r="J125" s="136">
        <f t="shared" ref="J125:N126" si="32">J126</f>
        <v>200000</v>
      </c>
      <c r="K125" s="74">
        <f t="shared" si="32"/>
        <v>0</v>
      </c>
      <c r="L125" s="74">
        <f t="shared" si="32"/>
        <v>0</v>
      </c>
      <c r="M125" s="74">
        <f t="shared" si="32"/>
        <v>0</v>
      </c>
      <c r="N125" s="137">
        <f t="shared" si="32"/>
        <v>0</v>
      </c>
      <c r="O125" s="136">
        <f t="shared" si="21"/>
        <v>200000</v>
      </c>
      <c r="P125" s="136">
        <f t="shared" ref="P125:T126" si="33">P126</f>
        <v>200000</v>
      </c>
      <c r="Q125" s="74">
        <f t="shared" si="33"/>
        <v>0</v>
      </c>
      <c r="R125" s="74">
        <f t="shared" si="33"/>
        <v>0</v>
      </c>
      <c r="S125" s="74">
        <f t="shared" si="33"/>
        <v>0</v>
      </c>
      <c r="T125" s="138">
        <f t="shared" si="33"/>
        <v>0</v>
      </c>
    </row>
    <row r="126" spans="2:20">
      <c r="B126" s="86"/>
      <c r="C126" s="37" t="s">
        <v>270</v>
      </c>
      <c r="D126" s="134" t="s">
        <v>340</v>
      </c>
      <c r="E126" s="133" t="s">
        <v>22</v>
      </c>
      <c r="F126" s="133" t="s">
        <v>43</v>
      </c>
      <c r="G126" s="79">
        <v>6710010220</v>
      </c>
      <c r="H126" s="80"/>
      <c r="I126" s="136">
        <f t="shared" si="20"/>
        <v>200000</v>
      </c>
      <c r="J126" s="136">
        <f t="shared" si="32"/>
        <v>200000</v>
      </c>
      <c r="K126" s="74">
        <f t="shared" si="32"/>
        <v>0</v>
      </c>
      <c r="L126" s="74">
        <f t="shared" si="32"/>
        <v>0</v>
      </c>
      <c r="M126" s="74">
        <f t="shared" si="32"/>
        <v>0</v>
      </c>
      <c r="N126" s="137">
        <f t="shared" si="32"/>
        <v>0</v>
      </c>
      <c r="O126" s="136">
        <f t="shared" si="21"/>
        <v>200000</v>
      </c>
      <c r="P126" s="136">
        <f t="shared" si="33"/>
        <v>200000</v>
      </c>
      <c r="Q126" s="74">
        <f t="shared" si="33"/>
        <v>0</v>
      </c>
      <c r="R126" s="74">
        <f t="shared" si="33"/>
        <v>0</v>
      </c>
      <c r="S126" s="74">
        <f t="shared" si="33"/>
        <v>0</v>
      </c>
      <c r="T126" s="138">
        <f t="shared" si="33"/>
        <v>0</v>
      </c>
    </row>
    <row r="127" spans="2:20" ht="37.5">
      <c r="B127" s="86"/>
      <c r="C127" s="37" t="s">
        <v>108</v>
      </c>
      <c r="D127" s="134" t="s">
        <v>340</v>
      </c>
      <c r="E127" s="133" t="s">
        <v>22</v>
      </c>
      <c r="F127" s="133" t="s">
        <v>43</v>
      </c>
      <c r="G127" s="79">
        <v>6710010220</v>
      </c>
      <c r="H127" s="80" t="s">
        <v>109</v>
      </c>
      <c r="I127" s="136">
        <f t="shared" si="20"/>
        <v>200000</v>
      </c>
      <c r="J127" s="136">
        <v>200000</v>
      </c>
      <c r="K127" s="74"/>
      <c r="L127" s="74"/>
      <c r="M127" s="74"/>
      <c r="N127" s="137"/>
      <c r="O127" s="136">
        <f t="shared" si="21"/>
        <v>200000</v>
      </c>
      <c r="P127" s="136">
        <v>200000</v>
      </c>
      <c r="Q127" s="74"/>
      <c r="R127" s="74"/>
      <c r="S127" s="74"/>
      <c r="T127" s="138"/>
    </row>
    <row r="128" spans="2:20" ht="56.25">
      <c r="B128" s="86"/>
      <c r="C128" s="37" t="s">
        <v>271</v>
      </c>
      <c r="D128" s="134" t="s">
        <v>340</v>
      </c>
      <c r="E128" s="133" t="s">
        <v>22</v>
      </c>
      <c r="F128" s="133" t="s">
        <v>43</v>
      </c>
      <c r="G128" s="79">
        <v>6720000000</v>
      </c>
      <c r="H128" s="80"/>
      <c r="I128" s="136">
        <f t="shared" si="20"/>
        <v>150000</v>
      </c>
      <c r="J128" s="136">
        <f t="shared" ref="J128:N129" si="34">J129</f>
        <v>0</v>
      </c>
      <c r="K128" s="74">
        <f t="shared" si="34"/>
        <v>150000</v>
      </c>
      <c r="L128" s="74">
        <f t="shared" si="34"/>
        <v>0</v>
      </c>
      <c r="M128" s="74">
        <f t="shared" si="34"/>
        <v>0</v>
      </c>
      <c r="N128" s="137">
        <f t="shared" si="34"/>
        <v>0</v>
      </c>
      <c r="O128" s="136">
        <f t="shared" si="21"/>
        <v>150000</v>
      </c>
      <c r="P128" s="136">
        <f t="shared" ref="P128:T129" si="35">P129</f>
        <v>150000</v>
      </c>
      <c r="Q128" s="74">
        <f t="shared" si="35"/>
        <v>0</v>
      </c>
      <c r="R128" s="74">
        <f t="shared" si="35"/>
        <v>0</v>
      </c>
      <c r="S128" s="74">
        <f t="shared" si="35"/>
        <v>0</v>
      </c>
      <c r="T128" s="138">
        <f t="shared" si="35"/>
        <v>0</v>
      </c>
    </row>
    <row r="129" spans="2:20" ht="37.5">
      <c r="B129" s="86"/>
      <c r="C129" s="37" t="s">
        <v>272</v>
      </c>
      <c r="D129" s="134" t="s">
        <v>340</v>
      </c>
      <c r="E129" s="133" t="s">
        <v>22</v>
      </c>
      <c r="F129" s="133" t="s">
        <v>43</v>
      </c>
      <c r="G129" s="79">
        <v>6720010530</v>
      </c>
      <c r="H129" s="80"/>
      <c r="I129" s="136">
        <f t="shared" si="20"/>
        <v>150000</v>
      </c>
      <c r="J129" s="136">
        <f t="shared" si="34"/>
        <v>0</v>
      </c>
      <c r="K129" s="74">
        <f t="shared" si="34"/>
        <v>150000</v>
      </c>
      <c r="L129" s="74">
        <f t="shared" si="34"/>
        <v>0</v>
      </c>
      <c r="M129" s="74">
        <f t="shared" si="34"/>
        <v>0</v>
      </c>
      <c r="N129" s="137">
        <f t="shared" si="34"/>
        <v>0</v>
      </c>
      <c r="O129" s="136">
        <f t="shared" si="21"/>
        <v>150000</v>
      </c>
      <c r="P129" s="136">
        <f t="shared" si="35"/>
        <v>150000</v>
      </c>
      <c r="Q129" s="74">
        <f t="shared" si="35"/>
        <v>0</v>
      </c>
      <c r="R129" s="74">
        <f t="shared" si="35"/>
        <v>0</v>
      </c>
      <c r="S129" s="74">
        <f t="shared" si="35"/>
        <v>0</v>
      </c>
      <c r="T129" s="138">
        <f t="shared" si="35"/>
        <v>0</v>
      </c>
    </row>
    <row r="130" spans="2:20" ht="37.5">
      <c r="B130" s="86"/>
      <c r="C130" s="37" t="s">
        <v>108</v>
      </c>
      <c r="D130" s="134" t="s">
        <v>340</v>
      </c>
      <c r="E130" s="133" t="s">
        <v>22</v>
      </c>
      <c r="F130" s="133" t="s">
        <v>43</v>
      </c>
      <c r="G130" s="79">
        <v>6720010530</v>
      </c>
      <c r="H130" s="80" t="s">
        <v>109</v>
      </c>
      <c r="I130" s="136">
        <f t="shared" si="20"/>
        <v>150000</v>
      </c>
      <c r="J130" s="136"/>
      <c r="K130" s="74">
        <v>150000</v>
      </c>
      <c r="L130" s="74"/>
      <c r="M130" s="74"/>
      <c r="N130" s="137"/>
      <c r="O130" s="136">
        <f t="shared" si="21"/>
        <v>150000</v>
      </c>
      <c r="P130" s="136">
        <v>150000</v>
      </c>
      <c r="Q130" s="74"/>
      <c r="R130" s="74"/>
      <c r="S130" s="74"/>
      <c r="T130" s="138"/>
    </row>
    <row r="131" spans="2:20">
      <c r="B131" s="86"/>
      <c r="C131" s="37" t="s">
        <v>274</v>
      </c>
      <c r="D131" s="134" t="s">
        <v>340</v>
      </c>
      <c r="E131" s="133" t="s">
        <v>22</v>
      </c>
      <c r="F131" s="133" t="s">
        <v>43</v>
      </c>
      <c r="G131" s="79">
        <v>6800000000</v>
      </c>
      <c r="H131" s="80"/>
      <c r="I131" s="136">
        <f t="shared" si="20"/>
        <v>50000</v>
      </c>
      <c r="J131" s="136">
        <f t="shared" ref="J131:N133" si="36">J132</f>
        <v>0</v>
      </c>
      <c r="K131" s="74">
        <f t="shared" si="36"/>
        <v>50000</v>
      </c>
      <c r="L131" s="74">
        <f t="shared" si="36"/>
        <v>0</v>
      </c>
      <c r="M131" s="74">
        <f t="shared" si="36"/>
        <v>0</v>
      </c>
      <c r="N131" s="137">
        <f t="shared" si="36"/>
        <v>0</v>
      </c>
      <c r="O131" s="136">
        <f t="shared" si="21"/>
        <v>50000</v>
      </c>
      <c r="P131" s="136">
        <f t="shared" ref="P131:T133" si="37">P132</f>
        <v>50000</v>
      </c>
      <c r="Q131" s="74">
        <f t="shared" si="37"/>
        <v>0</v>
      </c>
      <c r="R131" s="74">
        <f t="shared" si="37"/>
        <v>0</v>
      </c>
      <c r="S131" s="74">
        <f t="shared" si="37"/>
        <v>0</v>
      </c>
      <c r="T131" s="138">
        <f t="shared" si="37"/>
        <v>0</v>
      </c>
    </row>
    <row r="132" spans="2:20" ht="37.5">
      <c r="B132" s="86"/>
      <c r="C132" s="37" t="s">
        <v>275</v>
      </c>
      <c r="D132" s="134" t="s">
        <v>340</v>
      </c>
      <c r="E132" s="133" t="s">
        <v>22</v>
      </c>
      <c r="F132" s="133" t="s">
        <v>43</v>
      </c>
      <c r="G132" s="79">
        <v>6810000000</v>
      </c>
      <c r="H132" s="80"/>
      <c r="I132" s="136">
        <f t="shared" si="20"/>
        <v>50000</v>
      </c>
      <c r="J132" s="136">
        <f t="shared" si="36"/>
        <v>0</v>
      </c>
      <c r="K132" s="74">
        <f t="shared" si="36"/>
        <v>50000</v>
      </c>
      <c r="L132" s="74">
        <f t="shared" si="36"/>
        <v>0</v>
      </c>
      <c r="M132" s="74">
        <f t="shared" si="36"/>
        <v>0</v>
      </c>
      <c r="N132" s="137">
        <f t="shared" si="36"/>
        <v>0</v>
      </c>
      <c r="O132" s="136">
        <f t="shared" si="21"/>
        <v>50000</v>
      </c>
      <c r="P132" s="136">
        <f t="shared" si="37"/>
        <v>50000</v>
      </c>
      <c r="Q132" s="74">
        <f t="shared" si="37"/>
        <v>0</v>
      </c>
      <c r="R132" s="74">
        <f t="shared" si="37"/>
        <v>0</v>
      </c>
      <c r="S132" s="74">
        <f t="shared" si="37"/>
        <v>0</v>
      </c>
      <c r="T132" s="138">
        <f t="shared" si="37"/>
        <v>0</v>
      </c>
    </row>
    <row r="133" spans="2:20">
      <c r="B133" s="86"/>
      <c r="C133" s="37" t="s">
        <v>276</v>
      </c>
      <c r="D133" s="134" t="s">
        <v>340</v>
      </c>
      <c r="E133" s="133" t="s">
        <v>22</v>
      </c>
      <c r="F133" s="133" t="s">
        <v>43</v>
      </c>
      <c r="G133" s="79">
        <v>6810010490</v>
      </c>
      <c r="H133" s="80"/>
      <c r="I133" s="136">
        <f t="shared" si="20"/>
        <v>50000</v>
      </c>
      <c r="J133" s="136">
        <f t="shared" si="36"/>
        <v>0</v>
      </c>
      <c r="K133" s="74">
        <f t="shared" si="36"/>
        <v>50000</v>
      </c>
      <c r="L133" s="74">
        <f t="shared" si="36"/>
        <v>0</v>
      </c>
      <c r="M133" s="74">
        <f t="shared" si="36"/>
        <v>0</v>
      </c>
      <c r="N133" s="137">
        <f t="shared" si="36"/>
        <v>0</v>
      </c>
      <c r="O133" s="136">
        <f t="shared" si="21"/>
        <v>50000</v>
      </c>
      <c r="P133" s="136">
        <f t="shared" si="37"/>
        <v>50000</v>
      </c>
      <c r="Q133" s="74">
        <f t="shared" si="37"/>
        <v>0</v>
      </c>
      <c r="R133" s="74">
        <f t="shared" si="37"/>
        <v>0</v>
      </c>
      <c r="S133" s="74">
        <f t="shared" si="37"/>
        <v>0</v>
      </c>
      <c r="T133" s="138">
        <f t="shared" si="37"/>
        <v>0</v>
      </c>
    </row>
    <row r="134" spans="2:20" ht="37.5">
      <c r="B134" s="86"/>
      <c r="C134" s="37" t="s">
        <v>108</v>
      </c>
      <c r="D134" s="134" t="s">
        <v>340</v>
      </c>
      <c r="E134" s="133" t="s">
        <v>22</v>
      </c>
      <c r="F134" s="133" t="s">
        <v>43</v>
      </c>
      <c r="G134" s="79">
        <v>6810010490</v>
      </c>
      <c r="H134" s="80" t="s">
        <v>109</v>
      </c>
      <c r="I134" s="136">
        <f t="shared" si="20"/>
        <v>50000</v>
      </c>
      <c r="J134" s="136"/>
      <c r="K134" s="74">
        <v>50000</v>
      </c>
      <c r="L134" s="74"/>
      <c r="M134" s="74"/>
      <c r="N134" s="137"/>
      <c r="O134" s="136">
        <f t="shared" si="21"/>
        <v>50000</v>
      </c>
      <c r="P134" s="136">
        <v>50000</v>
      </c>
      <c r="Q134" s="74"/>
      <c r="R134" s="74"/>
      <c r="S134" s="74"/>
      <c r="T134" s="138"/>
    </row>
    <row r="135" spans="2:20" ht="37.5">
      <c r="B135" s="86"/>
      <c r="C135" s="37" t="s">
        <v>290</v>
      </c>
      <c r="D135" s="134" t="s">
        <v>340</v>
      </c>
      <c r="E135" s="133" t="s">
        <v>22</v>
      </c>
      <c r="F135" s="133" t="s">
        <v>43</v>
      </c>
      <c r="G135" s="79">
        <v>7100000000</v>
      </c>
      <c r="H135" s="80"/>
      <c r="I135" s="136">
        <f t="shared" si="20"/>
        <v>500000</v>
      </c>
      <c r="J135" s="136"/>
      <c r="K135" s="74">
        <f t="shared" ref="K135:N137" si="38">K136</f>
        <v>500000</v>
      </c>
      <c r="L135" s="74">
        <f t="shared" si="38"/>
        <v>0</v>
      </c>
      <c r="M135" s="74">
        <f t="shared" si="38"/>
        <v>0</v>
      </c>
      <c r="N135" s="137">
        <f t="shared" si="38"/>
        <v>0</v>
      </c>
      <c r="O135" s="136">
        <f t="shared" si="21"/>
        <v>500000</v>
      </c>
      <c r="P135" s="136">
        <f>P136</f>
        <v>500000</v>
      </c>
      <c r="Q135" s="74"/>
      <c r="R135" s="74"/>
      <c r="S135" s="74"/>
      <c r="T135" s="138"/>
    </row>
    <row r="136" spans="2:20" ht="56.25">
      <c r="B136" s="86"/>
      <c r="C136" s="37" t="s">
        <v>291</v>
      </c>
      <c r="D136" s="134" t="s">
        <v>340</v>
      </c>
      <c r="E136" s="133" t="s">
        <v>22</v>
      </c>
      <c r="F136" s="133" t="s">
        <v>43</v>
      </c>
      <c r="G136" s="79">
        <v>7110000000</v>
      </c>
      <c r="H136" s="80"/>
      <c r="I136" s="136">
        <f t="shared" ref="I136:I199" si="39">SUM(J136:N136)</f>
        <v>500000</v>
      </c>
      <c r="J136" s="136"/>
      <c r="K136" s="74">
        <f t="shared" si="38"/>
        <v>500000</v>
      </c>
      <c r="L136" s="74">
        <f t="shared" si="38"/>
        <v>0</v>
      </c>
      <c r="M136" s="74">
        <f t="shared" si="38"/>
        <v>0</v>
      </c>
      <c r="N136" s="137">
        <f t="shared" si="38"/>
        <v>0</v>
      </c>
      <c r="O136" s="136">
        <f t="shared" ref="O136:O199" si="40">SUM(P136:T136)</f>
        <v>500000</v>
      </c>
      <c r="P136" s="136">
        <f>P137</f>
        <v>500000</v>
      </c>
      <c r="Q136" s="74"/>
      <c r="R136" s="74"/>
      <c r="S136" s="74"/>
      <c r="T136" s="138"/>
    </row>
    <row r="137" spans="2:20" ht="37.5">
      <c r="B137" s="86"/>
      <c r="C137" s="37" t="s">
        <v>292</v>
      </c>
      <c r="D137" s="134" t="s">
        <v>340</v>
      </c>
      <c r="E137" s="133" t="s">
        <v>22</v>
      </c>
      <c r="F137" s="133" t="s">
        <v>43</v>
      </c>
      <c r="G137" s="79">
        <v>7110010610</v>
      </c>
      <c r="H137" s="80"/>
      <c r="I137" s="136">
        <f t="shared" si="39"/>
        <v>500000</v>
      </c>
      <c r="J137" s="136"/>
      <c r="K137" s="74">
        <f t="shared" si="38"/>
        <v>500000</v>
      </c>
      <c r="L137" s="74">
        <f t="shared" si="38"/>
        <v>0</v>
      </c>
      <c r="M137" s="74">
        <f t="shared" si="38"/>
        <v>0</v>
      </c>
      <c r="N137" s="137">
        <f t="shared" si="38"/>
        <v>0</v>
      </c>
      <c r="O137" s="136">
        <f t="shared" si="40"/>
        <v>500000</v>
      </c>
      <c r="P137" s="136">
        <f>P138</f>
        <v>500000</v>
      </c>
      <c r="Q137" s="74"/>
      <c r="R137" s="74"/>
      <c r="S137" s="74"/>
      <c r="T137" s="138"/>
    </row>
    <row r="138" spans="2:20" ht="37.5">
      <c r="B138" s="86"/>
      <c r="C138" s="37" t="s">
        <v>108</v>
      </c>
      <c r="D138" s="134" t="s">
        <v>340</v>
      </c>
      <c r="E138" s="133" t="s">
        <v>22</v>
      </c>
      <c r="F138" s="133" t="s">
        <v>43</v>
      </c>
      <c r="G138" s="79">
        <v>7110010610</v>
      </c>
      <c r="H138" s="80" t="s">
        <v>109</v>
      </c>
      <c r="I138" s="136">
        <f t="shared" si="39"/>
        <v>500000</v>
      </c>
      <c r="J138" s="136"/>
      <c r="K138" s="74">
        <v>500000</v>
      </c>
      <c r="L138" s="74"/>
      <c r="M138" s="74"/>
      <c r="N138" s="137"/>
      <c r="O138" s="136">
        <f t="shared" si="40"/>
        <v>500000</v>
      </c>
      <c r="P138" s="136">
        <v>500000</v>
      </c>
      <c r="Q138" s="74"/>
      <c r="R138" s="74"/>
      <c r="S138" s="74"/>
      <c r="T138" s="138"/>
    </row>
    <row r="139" spans="2:20">
      <c r="B139" s="86"/>
      <c r="C139" s="37" t="s">
        <v>45</v>
      </c>
      <c r="D139" s="134" t="s">
        <v>340</v>
      </c>
      <c r="E139" s="133" t="s">
        <v>25</v>
      </c>
      <c r="F139" s="133" t="s">
        <v>86</v>
      </c>
      <c r="G139" s="79"/>
      <c r="H139" s="80"/>
      <c r="I139" s="136">
        <f t="shared" si="39"/>
        <v>25306700</v>
      </c>
      <c r="J139" s="136">
        <f>J145+J140+J150</f>
        <v>13351600</v>
      </c>
      <c r="K139" s="74">
        <f>K145+K140+K150</f>
        <v>11955100</v>
      </c>
      <c r="L139" s="74">
        <f>L145+L140+L150</f>
        <v>0</v>
      </c>
      <c r="M139" s="74">
        <f>M145+M140+M150</f>
        <v>0</v>
      </c>
      <c r="N139" s="137">
        <f>N145+N140+N150</f>
        <v>0</v>
      </c>
      <c r="O139" s="136">
        <f t="shared" si="40"/>
        <v>26205400</v>
      </c>
      <c r="P139" s="136">
        <f>P145+P140+P150</f>
        <v>26205400</v>
      </c>
      <c r="Q139" s="74">
        <f>Q145+Q140+Q150</f>
        <v>0</v>
      </c>
      <c r="R139" s="74">
        <f>R145+R140+R150</f>
        <v>0</v>
      </c>
      <c r="S139" s="74">
        <f>S145+S140+S150</f>
        <v>0</v>
      </c>
      <c r="T139" s="138">
        <f>T145+T140+T150</f>
        <v>0</v>
      </c>
    </row>
    <row r="140" spans="2:20">
      <c r="B140" s="86"/>
      <c r="C140" s="37" t="s">
        <v>47</v>
      </c>
      <c r="D140" s="134" t="s">
        <v>340</v>
      </c>
      <c r="E140" s="133" t="s">
        <v>25</v>
      </c>
      <c r="F140" s="133" t="s">
        <v>48</v>
      </c>
      <c r="G140" s="79"/>
      <c r="H140" s="80"/>
      <c r="I140" s="136">
        <f t="shared" si="39"/>
        <v>11250000</v>
      </c>
      <c r="J140" s="136">
        <f t="shared" ref="J140:N143" si="41">J141</f>
        <v>1250000</v>
      </c>
      <c r="K140" s="74">
        <f t="shared" si="41"/>
        <v>10000000</v>
      </c>
      <c r="L140" s="74">
        <f t="shared" si="41"/>
        <v>0</v>
      </c>
      <c r="M140" s="74">
        <f t="shared" si="41"/>
        <v>0</v>
      </c>
      <c r="N140" s="137">
        <f t="shared" si="41"/>
        <v>0</v>
      </c>
      <c r="O140" s="136">
        <f t="shared" si="40"/>
        <v>11250000</v>
      </c>
      <c r="P140" s="136">
        <f t="shared" ref="P140:T143" si="42">P141</f>
        <v>11250000</v>
      </c>
      <c r="Q140" s="74">
        <f t="shared" si="42"/>
        <v>0</v>
      </c>
      <c r="R140" s="74">
        <f t="shared" si="42"/>
        <v>0</v>
      </c>
      <c r="S140" s="74">
        <f t="shared" si="42"/>
        <v>0</v>
      </c>
      <c r="T140" s="138">
        <f t="shared" si="42"/>
        <v>0</v>
      </c>
    </row>
    <row r="141" spans="2:20" ht="37.5">
      <c r="B141" s="86"/>
      <c r="C141" s="37" t="s">
        <v>233</v>
      </c>
      <c r="D141" s="134" t="s">
        <v>340</v>
      </c>
      <c r="E141" s="133" t="s">
        <v>25</v>
      </c>
      <c r="F141" s="133" t="s">
        <v>48</v>
      </c>
      <c r="G141" s="79">
        <v>6200000000</v>
      </c>
      <c r="H141" s="80"/>
      <c r="I141" s="136">
        <f t="shared" si="39"/>
        <v>11250000</v>
      </c>
      <c r="J141" s="136">
        <f t="shared" si="41"/>
        <v>1250000</v>
      </c>
      <c r="K141" s="74">
        <f t="shared" si="41"/>
        <v>10000000</v>
      </c>
      <c r="L141" s="74">
        <f t="shared" si="41"/>
        <v>0</v>
      </c>
      <c r="M141" s="74">
        <f t="shared" si="41"/>
        <v>0</v>
      </c>
      <c r="N141" s="137">
        <f t="shared" si="41"/>
        <v>0</v>
      </c>
      <c r="O141" s="136">
        <f t="shared" si="40"/>
        <v>11250000</v>
      </c>
      <c r="P141" s="136">
        <f t="shared" si="42"/>
        <v>11250000</v>
      </c>
      <c r="Q141" s="74">
        <f t="shared" si="42"/>
        <v>0</v>
      </c>
      <c r="R141" s="74">
        <f t="shared" si="42"/>
        <v>0</v>
      </c>
      <c r="S141" s="74">
        <f t="shared" si="42"/>
        <v>0</v>
      </c>
      <c r="T141" s="138">
        <f t="shared" si="42"/>
        <v>0</v>
      </c>
    </row>
    <row r="142" spans="2:20" ht="37.5">
      <c r="B142" s="86"/>
      <c r="C142" s="37" t="s">
        <v>234</v>
      </c>
      <c r="D142" s="134" t="s">
        <v>340</v>
      </c>
      <c r="E142" s="133" t="s">
        <v>25</v>
      </c>
      <c r="F142" s="133" t="s">
        <v>48</v>
      </c>
      <c r="G142" s="79">
        <v>6240000000</v>
      </c>
      <c r="H142" s="80"/>
      <c r="I142" s="136">
        <f t="shared" si="39"/>
        <v>11250000</v>
      </c>
      <c r="J142" s="136">
        <f t="shared" si="41"/>
        <v>1250000</v>
      </c>
      <c r="K142" s="74">
        <f t="shared" si="41"/>
        <v>10000000</v>
      </c>
      <c r="L142" s="74">
        <f t="shared" si="41"/>
        <v>0</v>
      </c>
      <c r="M142" s="74">
        <f t="shared" si="41"/>
        <v>0</v>
      </c>
      <c r="N142" s="137">
        <f t="shared" si="41"/>
        <v>0</v>
      </c>
      <c r="O142" s="136">
        <f t="shared" si="40"/>
        <v>11250000</v>
      </c>
      <c r="P142" s="136">
        <f t="shared" si="42"/>
        <v>11250000</v>
      </c>
      <c r="Q142" s="74">
        <f t="shared" si="42"/>
        <v>0</v>
      </c>
      <c r="R142" s="74">
        <f t="shared" si="42"/>
        <v>0</v>
      </c>
      <c r="S142" s="74">
        <f t="shared" si="42"/>
        <v>0</v>
      </c>
      <c r="T142" s="138">
        <f t="shared" si="42"/>
        <v>0</v>
      </c>
    </row>
    <row r="143" spans="2:20" ht="56.25">
      <c r="B143" s="86"/>
      <c r="C143" s="37" t="s">
        <v>235</v>
      </c>
      <c r="D143" s="134" t="s">
        <v>340</v>
      </c>
      <c r="E143" s="133" t="s">
        <v>25</v>
      </c>
      <c r="F143" s="133" t="s">
        <v>48</v>
      </c>
      <c r="G143" s="79">
        <v>6240010070</v>
      </c>
      <c r="H143" s="80"/>
      <c r="I143" s="136">
        <f t="shared" si="39"/>
        <v>11250000</v>
      </c>
      <c r="J143" s="136">
        <f t="shared" si="41"/>
        <v>1250000</v>
      </c>
      <c r="K143" s="74">
        <f t="shared" si="41"/>
        <v>10000000</v>
      </c>
      <c r="L143" s="74">
        <f t="shared" si="41"/>
        <v>0</v>
      </c>
      <c r="M143" s="74">
        <f t="shared" si="41"/>
        <v>0</v>
      </c>
      <c r="N143" s="137">
        <f t="shared" si="41"/>
        <v>0</v>
      </c>
      <c r="O143" s="136">
        <f t="shared" si="40"/>
        <v>11250000</v>
      </c>
      <c r="P143" s="136">
        <f t="shared" si="42"/>
        <v>11250000</v>
      </c>
      <c r="Q143" s="74">
        <f t="shared" si="42"/>
        <v>0</v>
      </c>
      <c r="R143" s="74">
        <f t="shared" si="42"/>
        <v>0</v>
      </c>
      <c r="S143" s="74">
        <f t="shared" si="42"/>
        <v>0</v>
      </c>
      <c r="T143" s="138">
        <f t="shared" si="42"/>
        <v>0</v>
      </c>
    </row>
    <row r="144" spans="2:20" ht="37.5">
      <c r="B144" s="86"/>
      <c r="C144" s="37" t="s">
        <v>108</v>
      </c>
      <c r="D144" s="134" t="s">
        <v>340</v>
      </c>
      <c r="E144" s="133" t="s">
        <v>25</v>
      </c>
      <c r="F144" s="133" t="s">
        <v>48</v>
      </c>
      <c r="G144" s="79">
        <v>6240010070</v>
      </c>
      <c r="H144" s="80" t="s">
        <v>109</v>
      </c>
      <c r="I144" s="136">
        <f t="shared" si="39"/>
        <v>11250000</v>
      </c>
      <c r="J144" s="136">
        <v>1250000</v>
      </c>
      <c r="K144" s="74">
        <v>10000000</v>
      </c>
      <c r="L144" s="74"/>
      <c r="M144" s="74"/>
      <c r="N144" s="137"/>
      <c r="O144" s="136">
        <f t="shared" si="40"/>
        <v>11250000</v>
      </c>
      <c r="P144" s="136">
        <v>11250000</v>
      </c>
      <c r="Q144" s="74"/>
      <c r="R144" s="74"/>
      <c r="S144" s="74"/>
      <c r="T144" s="138"/>
    </row>
    <row r="145" spans="2:20">
      <c r="B145" s="86"/>
      <c r="C145" s="37" t="s">
        <v>49</v>
      </c>
      <c r="D145" s="134" t="s">
        <v>340</v>
      </c>
      <c r="E145" s="133" t="s">
        <v>25</v>
      </c>
      <c r="F145" s="133" t="s">
        <v>39</v>
      </c>
      <c r="G145" s="79"/>
      <c r="H145" s="80"/>
      <c r="I145" s="136">
        <f t="shared" si="39"/>
        <v>11986700</v>
      </c>
      <c r="J145" s="136">
        <f t="shared" ref="J145:N148" si="43">J146</f>
        <v>11231600</v>
      </c>
      <c r="K145" s="74">
        <f t="shared" si="43"/>
        <v>755100</v>
      </c>
      <c r="L145" s="74">
        <f t="shared" si="43"/>
        <v>0</v>
      </c>
      <c r="M145" s="74">
        <f t="shared" si="43"/>
        <v>0</v>
      </c>
      <c r="N145" s="137">
        <f t="shared" si="43"/>
        <v>0</v>
      </c>
      <c r="O145" s="136">
        <f t="shared" si="40"/>
        <v>12270400</v>
      </c>
      <c r="P145" s="136">
        <f t="shared" ref="P145:T148" si="44">P146</f>
        <v>12270400</v>
      </c>
      <c r="Q145" s="74">
        <f t="shared" si="44"/>
        <v>0</v>
      </c>
      <c r="R145" s="74">
        <f t="shared" si="44"/>
        <v>0</v>
      </c>
      <c r="S145" s="74">
        <f t="shared" si="44"/>
        <v>0</v>
      </c>
      <c r="T145" s="138">
        <f t="shared" si="44"/>
        <v>0</v>
      </c>
    </row>
    <row r="146" spans="2:20" ht="56.25">
      <c r="B146" s="86"/>
      <c r="C146" s="88" t="s">
        <v>241</v>
      </c>
      <c r="D146" s="134" t="s">
        <v>340</v>
      </c>
      <c r="E146" s="133" t="s">
        <v>25</v>
      </c>
      <c r="F146" s="133" t="s">
        <v>39</v>
      </c>
      <c r="G146" s="79">
        <v>6400000000</v>
      </c>
      <c r="H146" s="80"/>
      <c r="I146" s="136">
        <f t="shared" si="39"/>
        <v>11986700</v>
      </c>
      <c r="J146" s="136">
        <f t="shared" si="43"/>
        <v>11231600</v>
      </c>
      <c r="K146" s="74">
        <f t="shared" si="43"/>
        <v>755100</v>
      </c>
      <c r="L146" s="74">
        <f t="shared" si="43"/>
        <v>0</v>
      </c>
      <c r="M146" s="74">
        <f t="shared" si="43"/>
        <v>0</v>
      </c>
      <c r="N146" s="137">
        <f t="shared" si="43"/>
        <v>0</v>
      </c>
      <c r="O146" s="136">
        <f t="shared" si="40"/>
        <v>12270400</v>
      </c>
      <c r="P146" s="136">
        <f t="shared" si="44"/>
        <v>12270400</v>
      </c>
      <c r="Q146" s="74">
        <f t="shared" si="44"/>
        <v>0</v>
      </c>
      <c r="R146" s="74">
        <f t="shared" si="44"/>
        <v>0</v>
      </c>
      <c r="S146" s="74">
        <f t="shared" si="44"/>
        <v>0</v>
      </c>
      <c r="T146" s="138">
        <f t="shared" si="44"/>
        <v>0</v>
      </c>
    </row>
    <row r="147" spans="2:20" ht="56.25">
      <c r="B147" s="86"/>
      <c r="C147" s="88" t="s">
        <v>242</v>
      </c>
      <c r="D147" s="134" t="s">
        <v>340</v>
      </c>
      <c r="E147" s="133" t="s">
        <v>25</v>
      </c>
      <c r="F147" s="133" t="s">
        <v>39</v>
      </c>
      <c r="G147" s="79">
        <v>6410000000</v>
      </c>
      <c r="H147" s="80"/>
      <c r="I147" s="136">
        <f t="shared" si="39"/>
        <v>11986700</v>
      </c>
      <c r="J147" s="136">
        <f t="shared" si="43"/>
        <v>11231600</v>
      </c>
      <c r="K147" s="136">
        <f t="shared" si="43"/>
        <v>755100</v>
      </c>
      <c r="L147" s="74">
        <f t="shared" si="43"/>
        <v>0</v>
      </c>
      <c r="M147" s="74">
        <f t="shared" si="43"/>
        <v>0</v>
      </c>
      <c r="N147" s="137">
        <f t="shared" si="43"/>
        <v>0</v>
      </c>
      <c r="O147" s="136">
        <f t="shared" si="40"/>
        <v>12270400</v>
      </c>
      <c r="P147" s="136">
        <f t="shared" si="44"/>
        <v>12270400</v>
      </c>
      <c r="Q147" s="74">
        <f t="shared" si="44"/>
        <v>0</v>
      </c>
      <c r="R147" s="74">
        <f t="shared" si="44"/>
        <v>0</v>
      </c>
      <c r="S147" s="74">
        <f t="shared" si="44"/>
        <v>0</v>
      </c>
      <c r="T147" s="138">
        <f t="shared" si="44"/>
        <v>0</v>
      </c>
    </row>
    <row r="148" spans="2:20" ht="93.75">
      <c r="B148" s="86"/>
      <c r="C148" s="88" t="s">
        <v>243</v>
      </c>
      <c r="D148" s="134" t="s">
        <v>340</v>
      </c>
      <c r="E148" s="133" t="s">
        <v>25</v>
      </c>
      <c r="F148" s="133" t="s">
        <v>39</v>
      </c>
      <c r="G148" s="79" t="s">
        <v>244</v>
      </c>
      <c r="H148" s="80"/>
      <c r="I148" s="136">
        <f t="shared" si="39"/>
        <v>11986700</v>
      </c>
      <c r="J148" s="136">
        <f t="shared" si="43"/>
        <v>11231600</v>
      </c>
      <c r="K148" s="74">
        <f t="shared" si="43"/>
        <v>755100</v>
      </c>
      <c r="L148" s="74">
        <f t="shared" si="43"/>
        <v>0</v>
      </c>
      <c r="M148" s="74">
        <f t="shared" si="43"/>
        <v>0</v>
      </c>
      <c r="N148" s="137">
        <f t="shared" si="43"/>
        <v>0</v>
      </c>
      <c r="O148" s="136">
        <f t="shared" si="40"/>
        <v>12270400</v>
      </c>
      <c r="P148" s="136">
        <f t="shared" si="44"/>
        <v>12270400</v>
      </c>
      <c r="Q148" s="74">
        <f t="shared" si="44"/>
        <v>0</v>
      </c>
      <c r="R148" s="74">
        <f t="shared" si="44"/>
        <v>0</v>
      </c>
      <c r="S148" s="74">
        <f t="shared" si="44"/>
        <v>0</v>
      </c>
      <c r="T148" s="138">
        <f t="shared" si="44"/>
        <v>0</v>
      </c>
    </row>
    <row r="149" spans="2:20" ht="37.5">
      <c r="B149" s="86"/>
      <c r="C149" s="37" t="s">
        <v>108</v>
      </c>
      <c r="D149" s="134" t="s">
        <v>340</v>
      </c>
      <c r="E149" s="133" t="s">
        <v>25</v>
      </c>
      <c r="F149" s="133" t="s">
        <v>39</v>
      </c>
      <c r="G149" s="79" t="s">
        <v>244</v>
      </c>
      <c r="H149" s="80" t="s">
        <v>109</v>
      </c>
      <c r="I149" s="136">
        <f t="shared" si="39"/>
        <v>11986700</v>
      </c>
      <c r="J149" s="136">
        <v>11231600</v>
      </c>
      <c r="K149" s="74">
        <v>755100</v>
      </c>
      <c r="L149" s="74"/>
      <c r="M149" s="74"/>
      <c r="N149" s="137"/>
      <c r="O149" s="136">
        <f t="shared" si="40"/>
        <v>12270400</v>
      </c>
      <c r="P149" s="136">
        <v>12270400</v>
      </c>
      <c r="Q149" s="74"/>
      <c r="R149" s="74"/>
      <c r="S149" s="74"/>
      <c r="T149" s="138"/>
    </row>
    <row r="150" spans="2:20">
      <c r="B150" s="86"/>
      <c r="C150" s="37" t="s">
        <v>50</v>
      </c>
      <c r="D150" s="134" t="s">
        <v>340</v>
      </c>
      <c r="E150" s="133" t="s">
        <v>25</v>
      </c>
      <c r="F150" s="133" t="s">
        <v>51</v>
      </c>
      <c r="G150" s="79"/>
      <c r="H150" s="80"/>
      <c r="I150" s="136">
        <f t="shared" si="39"/>
        <v>2070000</v>
      </c>
      <c r="J150" s="136">
        <f>J151+J155</f>
        <v>870000</v>
      </c>
      <c r="K150" s="74">
        <f>K151+K155+K159</f>
        <v>1200000</v>
      </c>
      <c r="L150" s="74">
        <f>L151+L155</f>
        <v>0</v>
      </c>
      <c r="M150" s="74">
        <f>M151+M155</f>
        <v>0</v>
      </c>
      <c r="N150" s="137">
        <f>N151+N155</f>
        <v>0</v>
      </c>
      <c r="O150" s="136">
        <f t="shared" si="40"/>
        <v>2685000</v>
      </c>
      <c r="P150" s="136">
        <f>P151+P155+P159</f>
        <v>2685000</v>
      </c>
      <c r="Q150" s="74">
        <f>Q151+Q155</f>
        <v>0</v>
      </c>
      <c r="R150" s="74">
        <f>R151+R155</f>
        <v>0</v>
      </c>
      <c r="S150" s="74">
        <f>S151+S155</f>
        <v>0</v>
      </c>
      <c r="T150" s="138">
        <f>T151+T155</f>
        <v>0</v>
      </c>
    </row>
    <row r="151" spans="2:20" ht="37.5">
      <c r="B151" s="86"/>
      <c r="C151" s="37" t="s">
        <v>161</v>
      </c>
      <c r="D151" s="134" t="s">
        <v>340</v>
      </c>
      <c r="E151" s="133" t="s">
        <v>25</v>
      </c>
      <c r="F151" s="133" t="s">
        <v>51</v>
      </c>
      <c r="G151" s="79">
        <v>5600000000</v>
      </c>
      <c r="H151" s="80"/>
      <c r="I151" s="136">
        <f t="shared" si="39"/>
        <v>520000</v>
      </c>
      <c r="J151" s="136">
        <f t="shared" ref="J151:N153" si="45">J152</f>
        <v>520000</v>
      </c>
      <c r="K151" s="74">
        <f t="shared" si="45"/>
        <v>0</v>
      </c>
      <c r="L151" s="74">
        <f t="shared" si="45"/>
        <v>0</v>
      </c>
      <c r="M151" s="74">
        <f t="shared" si="45"/>
        <v>0</v>
      </c>
      <c r="N151" s="137">
        <f t="shared" si="45"/>
        <v>0</v>
      </c>
      <c r="O151" s="136">
        <f t="shared" si="40"/>
        <v>525000</v>
      </c>
      <c r="P151" s="136">
        <f t="shared" ref="P151:T153" si="46">P152</f>
        <v>525000</v>
      </c>
      <c r="Q151" s="74">
        <f t="shared" si="46"/>
        <v>0</v>
      </c>
      <c r="R151" s="74">
        <f t="shared" si="46"/>
        <v>0</v>
      </c>
      <c r="S151" s="74">
        <f t="shared" si="46"/>
        <v>0</v>
      </c>
      <c r="T151" s="138">
        <f t="shared" si="46"/>
        <v>0</v>
      </c>
    </row>
    <row r="152" spans="2:20" ht="56.25">
      <c r="B152" s="86"/>
      <c r="C152" s="37" t="s">
        <v>162</v>
      </c>
      <c r="D152" s="134" t="s">
        <v>340</v>
      </c>
      <c r="E152" s="133" t="s">
        <v>25</v>
      </c>
      <c r="F152" s="133" t="s">
        <v>51</v>
      </c>
      <c r="G152" s="79">
        <v>5610000000</v>
      </c>
      <c r="H152" s="80"/>
      <c r="I152" s="136">
        <f t="shared" si="39"/>
        <v>520000</v>
      </c>
      <c r="J152" s="136">
        <f t="shared" si="45"/>
        <v>520000</v>
      </c>
      <c r="K152" s="74">
        <f t="shared" si="45"/>
        <v>0</v>
      </c>
      <c r="L152" s="74">
        <f t="shared" si="45"/>
        <v>0</v>
      </c>
      <c r="M152" s="74">
        <f t="shared" si="45"/>
        <v>0</v>
      </c>
      <c r="N152" s="137">
        <f t="shared" si="45"/>
        <v>0</v>
      </c>
      <c r="O152" s="136">
        <f t="shared" si="40"/>
        <v>525000</v>
      </c>
      <c r="P152" s="136">
        <f t="shared" si="46"/>
        <v>525000</v>
      </c>
      <c r="Q152" s="74">
        <f t="shared" si="46"/>
        <v>0</v>
      </c>
      <c r="R152" s="74">
        <f t="shared" si="46"/>
        <v>0</v>
      </c>
      <c r="S152" s="74">
        <f t="shared" si="46"/>
        <v>0</v>
      </c>
      <c r="T152" s="138">
        <f t="shared" si="46"/>
        <v>0</v>
      </c>
    </row>
    <row r="153" spans="2:20" ht="37.5">
      <c r="B153" s="86"/>
      <c r="C153" s="37" t="s">
        <v>163</v>
      </c>
      <c r="D153" s="134" t="s">
        <v>340</v>
      </c>
      <c r="E153" s="133" t="s">
        <v>25</v>
      </c>
      <c r="F153" s="133" t="s">
        <v>51</v>
      </c>
      <c r="G153" s="79">
        <v>5610010550</v>
      </c>
      <c r="H153" s="80"/>
      <c r="I153" s="136">
        <f t="shared" si="39"/>
        <v>520000</v>
      </c>
      <c r="J153" s="136">
        <f t="shared" si="45"/>
        <v>520000</v>
      </c>
      <c r="K153" s="74">
        <f t="shared" si="45"/>
        <v>0</v>
      </c>
      <c r="L153" s="74">
        <f t="shared" si="45"/>
        <v>0</v>
      </c>
      <c r="M153" s="74">
        <f t="shared" si="45"/>
        <v>0</v>
      </c>
      <c r="N153" s="137">
        <f t="shared" si="45"/>
        <v>0</v>
      </c>
      <c r="O153" s="136">
        <f t="shared" si="40"/>
        <v>525000</v>
      </c>
      <c r="P153" s="136">
        <f t="shared" si="46"/>
        <v>525000</v>
      </c>
      <c r="Q153" s="74">
        <f t="shared" si="46"/>
        <v>0</v>
      </c>
      <c r="R153" s="74">
        <f t="shared" si="46"/>
        <v>0</v>
      </c>
      <c r="S153" s="74">
        <f t="shared" si="46"/>
        <v>0</v>
      </c>
      <c r="T153" s="138">
        <f t="shared" si="46"/>
        <v>0</v>
      </c>
    </row>
    <row r="154" spans="2:20" ht="37.5">
      <c r="B154" s="86"/>
      <c r="C154" s="37" t="s">
        <v>108</v>
      </c>
      <c r="D154" s="134" t="s">
        <v>340</v>
      </c>
      <c r="E154" s="133" t="s">
        <v>25</v>
      </c>
      <c r="F154" s="133" t="s">
        <v>51</v>
      </c>
      <c r="G154" s="79">
        <v>5610010550</v>
      </c>
      <c r="H154" s="80" t="s">
        <v>109</v>
      </c>
      <c r="I154" s="136">
        <f t="shared" si="39"/>
        <v>520000</v>
      </c>
      <c r="J154" s="136">
        <v>520000</v>
      </c>
      <c r="K154" s="74">
        <v>0</v>
      </c>
      <c r="L154" s="74"/>
      <c r="M154" s="74"/>
      <c r="N154" s="137"/>
      <c r="O154" s="136">
        <f t="shared" si="40"/>
        <v>525000</v>
      </c>
      <c r="P154" s="136">
        <v>525000</v>
      </c>
      <c r="Q154" s="74"/>
      <c r="R154" s="74"/>
      <c r="S154" s="74"/>
      <c r="T154" s="138"/>
    </row>
    <row r="155" spans="2:20" ht="37.5">
      <c r="B155" s="86"/>
      <c r="C155" s="37" t="s">
        <v>164</v>
      </c>
      <c r="D155" s="134" t="s">
        <v>340</v>
      </c>
      <c r="E155" s="133" t="s">
        <v>25</v>
      </c>
      <c r="F155" s="133" t="s">
        <v>51</v>
      </c>
      <c r="G155" s="79">
        <v>5700000000</v>
      </c>
      <c r="H155" s="80"/>
      <c r="I155" s="136">
        <f t="shared" si="39"/>
        <v>350000</v>
      </c>
      <c r="J155" s="136">
        <f t="shared" ref="J155:N157" si="47">J156</f>
        <v>350000</v>
      </c>
      <c r="K155" s="74">
        <f t="shared" si="47"/>
        <v>0</v>
      </c>
      <c r="L155" s="74">
        <f t="shared" si="47"/>
        <v>0</v>
      </c>
      <c r="M155" s="74">
        <f t="shared" si="47"/>
        <v>0</v>
      </c>
      <c r="N155" s="137">
        <f t="shared" si="47"/>
        <v>0</v>
      </c>
      <c r="O155" s="136">
        <f t="shared" si="40"/>
        <v>360000</v>
      </c>
      <c r="P155" s="136">
        <f t="shared" ref="P155:T157" si="48">P156</f>
        <v>360000</v>
      </c>
      <c r="Q155" s="74">
        <f t="shared" si="48"/>
        <v>0</v>
      </c>
      <c r="R155" s="74">
        <f t="shared" si="48"/>
        <v>0</v>
      </c>
      <c r="S155" s="74">
        <f t="shared" si="48"/>
        <v>0</v>
      </c>
      <c r="T155" s="138">
        <f t="shared" si="48"/>
        <v>0</v>
      </c>
    </row>
    <row r="156" spans="2:20" ht="37.5">
      <c r="B156" s="86"/>
      <c r="C156" s="37" t="s">
        <v>165</v>
      </c>
      <c r="D156" s="134" t="s">
        <v>340</v>
      </c>
      <c r="E156" s="133" t="s">
        <v>25</v>
      </c>
      <c r="F156" s="133" t="s">
        <v>51</v>
      </c>
      <c r="G156" s="79">
        <v>5710000000</v>
      </c>
      <c r="H156" s="80"/>
      <c r="I156" s="136">
        <f t="shared" si="39"/>
        <v>350000</v>
      </c>
      <c r="J156" s="136">
        <f t="shared" si="47"/>
        <v>350000</v>
      </c>
      <c r="K156" s="74">
        <f t="shared" si="47"/>
        <v>0</v>
      </c>
      <c r="L156" s="74">
        <f t="shared" si="47"/>
        <v>0</v>
      </c>
      <c r="M156" s="74">
        <f t="shared" si="47"/>
        <v>0</v>
      </c>
      <c r="N156" s="137">
        <f t="shared" si="47"/>
        <v>0</v>
      </c>
      <c r="O156" s="136">
        <f t="shared" si="40"/>
        <v>360000</v>
      </c>
      <c r="P156" s="136">
        <f t="shared" si="48"/>
        <v>360000</v>
      </c>
      <c r="Q156" s="74">
        <f t="shared" si="48"/>
        <v>0</v>
      </c>
      <c r="R156" s="74">
        <f t="shared" si="48"/>
        <v>0</v>
      </c>
      <c r="S156" s="74">
        <f t="shared" si="48"/>
        <v>0</v>
      </c>
      <c r="T156" s="138">
        <f t="shared" si="48"/>
        <v>0</v>
      </c>
    </row>
    <row r="157" spans="2:20" ht="37.5">
      <c r="B157" s="86"/>
      <c r="C157" s="37" t="s">
        <v>166</v>
      </c>
      <c r="D157" s="134" t="s">
        <v>340</v>
      </c>
      <c r="E157" s="133" t="s">
        <v>25</v>
      </c>
      <c r="F157" s="133" t="s">
        <v>51</v>
      </c>
      <c r="G157" s="79">
        <v>5710010400</v>
      </c>
      <c r="H157" s="80"/>
      <c r="I157" s="136">
        <f t="shared" si="39"/>
        <v>350000</v>
      </c>
      <c r="J157" s="136">
        <f t="shared" si="47"/>
        <v>350000</v>
      </c>
      <c r="K157" s="74">
        <f t="shared" si="47"/>
        <v>0</v>
      </c>
      <c r="L157" s="74">
        <f t="shared" si="47"/>
        <v>0</v>
      </c>
      <c r="M157" s="74">
        <f t="shared" si="47"/>
        <v>0</v>
      </c>
      <c r="N157" s="137">
        <f t="shared" si="47"/>
        <v>0</v>
      </c>
      <c r="O157" s="136">
        <f t="shared" si="40"/>
        <v>360000</v>
      </c>
      <c r="P157" s="136">
        <f t="shared" si="48"/>
        <v>360000</v>
      </c>
      <c r="Q157" s="74">
        <f t="shared" si="48"/>
        <v>0</v>
      </c>
      <c r="R157" s="74">
        <f t="shared" si="48"/>
        <v>0</v>
      </c>
      <c r="S157" s="74">
        <f t="shared" si="48"/>
        <v>0</v>
      </c>
      <c r="T157" s="138">
        <f t="shared" si="48"/>
        <v>0</v>
      </c>
    </row>
    <row r="158" spans="2:20" ht="37.5">
      <c r="B158" s="86"/>
      <c r="C158" s="37" t="s">
        <v>108</v>
      </c>
      <c r="D158" s="134" t="s">
        <v>340</v>
      </c>
      <c r="E158" s="133" t="s">
        <v>25</v>
      </c>
      <c r="F158" s="133" t="s">
        <v>51</v>
      </c>
      <c r="G158" s="79">
        <v>5710010400</v>
      </c>
      <c r="H158" s="80" t="s">
        <v>109</v>
      </c>
      <c r="I158" s="136">
        <f t="shared" si="39"/>
        <v>350000</v>
      </c>
      <c r="J158" s="136">
        <v>350000</v>
      </c>
      <c r="K158" s="74">
        <v>0</v>
      </c>
      <c r="L158" s="74"/>
      <c r="M158" s="74"/>
      <c r="N158" s="137"/>
      <c r="O158" s="136">
        <f t="shared" si="40"/>
        <v>360000</v>
      </c>
      <c r="P158" s="136">
        <v>360000</v>
      </c>
      <c r="Q158" s="74"/>
      <c r="R158" s="74"/>
      <c r="S158" s="74"/>
      <c r="T158" s="138"/>
    </row>
    <row r="159" spans="2:20" ht="56.25">
      <c r="B159" s="86"/>
      <c r="C159" s="37" t="s">
        <v>294</v>
      </c>
      <c r="D159" s="134" t="s">
        <v>340</v>
      </c>
      <c r="E159" s="133" t="s">
        <v>25</v>
      </c>
      <c r="F159" s="133" t="s">
        <v>51</v>
      </c>
      <c r="G159" s="79">
        <v>7200000000</v>
      </c>
      <c r="H159" s="80"/>
      <c r="I159" s="136">
        <f t="shared" si="39"/>
        <v>1200000</v>
      </c>
      <c r="J159" s="136"/>
      <c r="K159" s="74">
        <f t="shared" ref="K159:N161" si="49">K160</f>
        <v>1200000</v>
      </c>
      <c r="L159" s="74">
        <f t="shared" si="49"/>
        <v>0</v>
      </c>
      <c r="M159" s="74">
        <f t="shared" si="49"/>
        <v>0</v>
      </c>
      <c r="N159" s="137">
        <f t="shared" si="49"/>
        <v>0</v>
      </c>
      <c r="O159" s="136">
        <f t="shared" si="40"/>
        <v>1800000</v>
      </c>
      <c r="P159" s="136">
        <f>P160</f>
        <v>1800000</v>
      </c>
      <c r="Q159" s="74"/>
      <c r="R159" s="74"/>
      <c r="S159" s="74"/>
      <c r="T159" s="138"/>
    </row>
    <row r="160" spans="2:20" ht="37.5">
      <c r="B160" s="86"/>
      <c r="C160" s="37" t="s">
        <v>295</v>
      </c>
      <c r="D160" s="134" t="s">
        <v>340</v>
      </c>
      <c r="E160" s="133" t="s">
        <v>25</v>
      </c>
      <c r="F160" s="133" t="s">
        <v>51</v>
      </c>
      <c r="G160" s="79">
        <v>7210000000</v>
      </c>
      <c r="H160" s="80"/>
      <c r="I160" s="136">
        <f t="shared" si="39"/>
        <v>1200000</v>
      </c>
      <c r="J160" s="136"/>
      <c r="K160" s="74">
        <f t="shared" si="49"/>
        <v>1200000</v>
      </c>
      <c r="L160" s="74">
        <f t="shared" si="49"/>
        <v>0</v>
      </c>
      <c r="M160" s="74">
        <f t="shared" si="49"/>
        <v>0</v>
      </c>
      <c r="N160" s="137">
        <f t="shared" si="49"/>
        <v>0</v>
      </c>
      <c r="O160" s="136">
        <f t="shared" si="40"/>
        <v>1800000</v>
      </c>
      <c r="P160" s="136">
        <f>P161</f>
        <v>1800000</v>
      </c>
      <c r="Q160" s="74"/>
      <c r="R160" s="74"/>
      <c r="S160" s="74"/>
      <c r="T160" s="138"/>
    </row>
    <row r="161" spans="2:20">
      <c r="B161" s="86"/>
      <c r="C161" s="37" t="s">
        <v>296</v>
      </c>
      <c r="D161" s="134" t="s">
        <v>340</v>
      </c>
      <c r="E161" s="133" t="s">
        <v>25</v>
      </c>
      <c r="F161" s="133" t="s">
        <v>51</v>
      </c>
      <c r="G161" s="79">
        <v>7210010870</v>
      </c>
      <c r="H161" s="80"/>
      <c r="I161" s="136">
        <f t="shared" si="39"/>
        <v>1200000</v>
      </c>
      <c r="J161" s="136"/>
      <c r="K161" s="74">
        <f t="shared" si="49"/>
        <v>1200000</v>
      </c>
      <c r="L161" s="74">
        <f t="shared" si="49"/>
        <v>0</v>
      </c>
      <c r="M161" s="74">
        <f t="shared" si="49"/>
        <v>0</v>
      </c>
      <c r="N161" s="137">
        <f t="shared" si="49"/>
        <v>0</v>
      </c>
      <c r="O161" s="136">
        <f t="shared" si="40"/>
        <v>1800000</v>
      </c>
      <c r="P161" s="136">
        <f>P162</f>
        <v>1800000</v>
      </c>
      <c r="Q161" s="74"/>
      <c r="R161" s="74"/>
      <c r="S161" s="74"/>
      <c r="T161" s="138"/>
    </row>
    <row r="162" spans="2:20" ht="37.5">
      <c r="B162" s="86"/>
      <c r="C162" s="37" t="s">
        <v>108</v>
      </c>
      <c r="D162" s="134" t="s">
        <v>340</v>
      </c>
      <c r="E162" s="133" t="s">
        <v>25</v>
      </c>
      <c r="F162" s="133" t="s">
        <v>51</v>
      </c>
      <c r="G162" s="79">
        <v>7210010870</v>
      </c>
      <c r="H162" s="80" t="s">
        <v>109</v>
      </c>
      <c r="I162" s="136">
        <f t="shared" si="39"/>
        <v>1200000</v>
      </c>
      <c r="J162" s="136"/>
      <c r="K162" s="74">
        <v>1200000</v>
      </c>
      <c r="L162" s="74"/>
      <c r="M162" s="74"/>
      <c r="N162" s="137"/>
      <c r="O162" s="136">
        <f t="shared" si="40"/>
        <v>1800000</v>
      </c>
      <c r="P162" s="136">
        <v>1800000</v>
      </c>
      <c r="Q162" s="74"/>
      <c r="R162" s="74"/>
      <c r="S162" s="74"/>
      <c r="T162" s="138"/>
    </row>
    <row r="163" spans="2:20">
      <c r="B163" s="86"/>
      <c r="C163" s="37" t="s">
        <v>53</v>
      </c>
      <c r="D163" s="134" t="s">
        <v>340</v>
      </c>
      <c r="E163" s="133" t="s">
        <v>27</v>
      </c>
      <c r="F163" s="133" t="s">
        <v>86</v>
      </c>
      <c r="G163" s="79"/>
      <c r="H163" s="80"/>
      <c r="I163" s="136">
        <f t="shared" si="39"/>
        <v>24877600</v>
      </c>
      <c r="J163" s="136">
        <f>J164</f>
        <v>50516600</v>
      </c>
      <c r="K163" s="74">
        <f>K164</f>
        <v>-17866300</v>
      </c>
      <c r="L163" s="74">
        <f>L164</f>
        <v>-7772700</v>
      </c>
      <c r="M163" s="74">
        <f>M164</f>
        <v>0</v>
      </c>
      <c r="N163" s="137">
        <f>N164</f>
        <v>0</v>
      </c>
      <c r="O163" s="136">
        <f t="shared" si="40"/>
        <v>1060000</v>
      </c>
      <c r="P163" s="136">
        <f>P164</f>
        <v>49535800</v>
      </c>
      <c r="Q163" s="74">
        <f>Q164</f>
        <v>0</v>
      </c>
      <c r="R163" s="74">
        <f>R164</f>
        <v>-48475800</v>
      </c>
      <c r="S163" s="74">
        <f>S164</f>
        <v>0</v>
      </c>
      <c r="T163" s="138">
        <f>T164</f>
        <v>0</v>
      </c>
    </row>
    <row r="164" spans="2:20">
      <c r="B164" s="86"/>
      <c r="C164" s="37" t="s">
        <v>54</v>
      </c>
      <c r="D164" s="134" t="s">
        <v>340</v>
      </c>
      <c r="E164" s="133" t="s">
        <v>27</v>
      </c>
      <c r="F164" s="133" t="s">
        <v>20</v>
      </c>
      <c r="G164" s="79"/>
      <c r="H164" s="80"/>
      <c r="I164" s="136">
        <f t="shared" si="39"/>
        <v>24877600</v>
      </c>
      <c r="J164" s="136">
        <f>J165+J169</f>
        <v>50516600</v>
      </c>
      <c r="K164" s="74">
        <f>K165+K169</f>
        <v>-17866300</v>
      </c>
      <c r="L164" s="74">
        <f>L165+L169</f>
        <v>-7772700</v>
      </c>
      <c r="M164" s="74">
        <f>M165+M169</f>
        <v>0</v>
      </c>
      <c r="N164" s="137">
        <f>N165+N169</f>
        <v>0</v>
      </c>
      <c r="O164" s="136">
        <f t="shared" si="40"/>
        <v>1060000</v>
      </c>
      <c r="P164" s="136">
        <f>P165+P169</f>
        <v>49535800</v>
      </c>
      <c r="Q164" s="74">
        <f>Q165+Q169</f>
        <v>0</v>
      </c>
      <c r="R164" s="74">
        <f>R165+R169</f>
        <v>-48475800</v>
      </c>
      <c r="S164" s="74">
        <f>S165+S169</f>
        <v>0</v>
      </c>
      <c r="T164" s="138">
        <f>T165+T169</f>
        <v>0</v>
      </c>
    </row>
    <row r="165" spans="2:20" ht="56.25" hidden="1">
      <c r="B165" s="86"/>
      <c r="C165" s="37" t="s">
        <v>246</v>
      </c>
      <c r="D165" s="134" t="s">
        <v>340</v>
      </c>
      <c r="E165" s="133" t="s">
        <v>27</v>
      </c>
      <c r="F165" s="133" t="s">
        <v>20</v>
      </c>
      <c r="G165" s="79">
        <v>6500000000</v>
      </c>
      <c r="H165" s="80"/>
      <c r="I165" s="136">
        <f t="shared" si="39"/>
        <v>0</v>
      </c>
      <c r="J165" s="136">
        <f t="shared" ref="J165:N167" si="50">J166</f>
        <v>0</v>
      </c>
      <c r="K165" s="74">
        <f t="shared" si="50"/>
        <v>7772700</v>
      </c>
      <c r="L165" s="74">
        <f t="shared" si="50"/>
        <v>-7772700</v>
      </c>
      <c r="M165" s="74">
        <f t="shared" si="50"/>
        <v>0</v>
      </c>
      <c r="N165" s="137">
        <f t="shared" si="50"/>
        <v>0</v>
      </c>
      <c r="O165" s="136">
        <f t="shared" si="40"/>
        <v>0</v>
      </c>
      <c r="P165" s="136">
        <f t="shared" ref="P165:T167" si="51">P166</f>
        <v>48475800</v>
      </c>
      <c r="Q165" s="74">
        <f t="shared" si="51"/>
        <v>0</v>
      </c>
      <c r="R165" s="74">
        <f t="shared" si="51"/>
        <v>-48475800</v>
      </c>
      <c r="S165" s="74">
        <f t="shared" si="51"/>
        <v>0</v>
      </c>
      <c r="T165" s="138">
        <f t="shared" si="51"/>
        <v>0</v>
      </c>
    </row>
    <row r="166" spans="2:20" hidden="1">
      <c r="B166" s="86"/>
      <c r="C166" s="37" t="s">
        <v>260</v>
      </c>
      <c r="D166" s="134" t="s">
        <v>340</v>
      </c>
      <c r="E166" s="133" t="s">
        <v>27</v>
      </c>
      <c r="F166" s="133" t="s">
        <v>20</v>
      </c>
      <c r="G166" s="79">
        <v>6550000000</v>
      </c>
      <c r="H166" s="80"/>
      <c r="I166" s="136">
        <f t="shared" si="39"/>
        <v>0</v>
      </c>
      <c r="J166" s="136">
        <f t="shared" si="50"/>
        <v>0</v>
      </c>
      <c r="K166" s="136">
        <f t="shared" si="50"/>
        <v>7772700</v>
      </c>
      <c r="L166" s="74">
        <f t="shared" si="50"/>
        <v>-7772700</v>
      </c>
      <c r="M166" s="74">
        <f t="shared" si="50"/>
        <v>0</v>
      </c>
      <c r="N166" s="137">
        <f t="shared" si="50"/>
        <v>0</v>
      </c>
      <c r="O166" s="136">
        <f t="shared" si="40"/>
        <v>0</v>
      </c>
      <c r="P166" s="136">
        <f t="shared" si="51"/>
        <v>48475800</v>
      </c>
      <c r="Q166" s="74">
        <f t="shared" si="51"/>
        <v>0</v>
      </c>
      <c r="R166" s="74">
        <f t="shared" si="51"/>
        <v>-48475800</v>
      </c>
      <c r="S166" s="74">
        <f t="shared" si="51"/>
        <v>0</v>
      </c>
      <c r="T166" s="138">
        <f t="shared" si="51"/>
        <v>0</v>
      </c>
    </row>
    <row r="167" spans="2:20" ht="56.25" hidden="1">
      <c r="B167" s="86"/>
      <c r="C167" s="37" t="s">
        <v>261</v>
      </c>
      <c r="D167" s="134" t="s">
        <v>340</v>
      </c>
      <c r="E167" s="133" t="s">
        <v>27</v>
      </c>
      <c r="F167" s="133" t="s">
        <v>20</v>
      </c>
      <c r="G167" s="79" t="s">
        <v>262</v>
      </c>
      <c r="H167" s="80"/>
      <c r="I167" s="136">
        <f t="shared" si="39"/>
        <v>0</v>
      </c>
      <c r="J167" s="136">
        <f t="shared" si="50"/>
        <v>0</v>
      </c>
      <c r="K167" s="74">
        <f t="shared" si="50"/>
        <v>7772700</v>
      </c>
      <c r="L167" s="74">
        <f t="shared" si="50"/>
        <v>-7772700</v>
      </c>
      <c r="M167" s="74">
        <f t="shared" si="50"/>
        <v>0</v>
      </c>
      <c r="N167" s="137">
        <f t="shared" si="50"/>
        <v>0</v>
      </c>
      <c r="O167" s="136">
        <f t="shared" si="40"/>
        <v>0</v>
      </c>
      <c r="P167" s="136">
        <f t="shared" si="51"/>
        <v>48475800</v>
      </c>
      <c r="Q167" s="74">
        <f t="shared" si="51"/>
        <v>0</v>
      </c>
      <c r="R167" s="74">
        <f t="shared" si="51"/>
        <v>-48475800</v>
      </c>
      <c r="S167" s="74">
        <f t="shared" si="51"/>
        <v>0</v>
      </c>
      <c r="T167" s="138">
        <f t="shared" si="51"/>
        <v>0</v>
      </c>
    </row>
    <row r="168" spans="2:20" ht="37.5" hidden="1">
      <c r="B168" s="86"/>
      <c r="C168" s="37" t="s">
        <v>257</v>
      </c>
      <c r="D168" s="134" t="s">
        <v>340</v>
      </c>
      <c r="E168" s="133" t="s">
        <v>27</v>
      </c>
      <c r="F168" s="133" t="s">
        <v>20</v>
      </c>
      <c r="G168" s="79" t="s">
        <v>262</v>
      </c>
      <c r="H168" s="80" t="s">
        <v>258</v>
      </c>
      <c r="I168" s="136">
        <f t="shared" si="39"/>
        <v>0</v>
      </c>
      <c r="J168" s="136"/>
      <c r="K168" s="74">
        <v>7772700</v>
      </c>
      <c r="L168" s="74">
        <v>-7772700</v>
      </c>
      <c r="M168" s="74"/>
      <c r="N168" s="137"/>
      <c r="O168" s="136">
        <f t="shared" si="40"/>
        <v>0</v>
      </c>
      <c r="P168" s="136">
        <v>48475800</v>
      </c>
      <c r="Q168" s="74"/>
      <c r="R168" s="74">
        <v>-48475800</v>
      </c>
      <c r="S168" s="74"/>
      <c r="T168" s="138"/>
    </row>
    <row r="169" spans="2:20">
      <c r="B169" s="86"/>
      <c r="C169" s="37" t="s">
        <v>298</v>
      </c>
      <c r="D169" s="134" t="s">
        <v>340</v>
      </c>
      <c r="E169" s="133" t="s">
        <v>27</v>
      </c>
      <c r="F169" s="133" t="s">
        <v>20</v>
      </c>
      <c r="G169" s="79">
        <v>7300000000</v>
      </c>
      <c r="H169" s="80"/>
      <c r="I169" s="136">
        <f t="shared" si="39"/>
        <v>24877600</v>
      </c>
      <c r="J169" s="136">
        <f>J170+J175+J178</f>
        <v>50516600</v>
      </c>
      <c r="K169" s="74">
        <f>K170+K175+K178</f>
        <v>-25639000</v>
      </c>
      <c r="L169" s="74">
        <f>L170+L175+L178</f>
        <v>0</v>
      </c>
      <c r="M169" s="74">
        <f>M170+M175+M178</f>
        <v>0</v>
      </c>
      <c r="N169" s="137">
        <f>N170+N175+N178</f>
        <v>0</v>
      </c>
      <c r="O169" s="136">
        <f t="shared" si="40"/>
        <v>1060000</v>
      </c>
      <c r="P169" s="136">
        <f>P170+P175+P178</f>
        <v>1060000</v>
      </c>
      <c r="Q169" s="74">
        <f>Q170+Q175+Q178</f>
        <v>0</v>
      </c>
      <c r="R169" s="74">
        <f>R170+R175+R178</f>
        <v>0</v>
      </c>
      <c r="S169" s="74">
        <f>S170+S175+S178</f>
        <v>0</v>
      </c>
      <c r="T169" s="138">
        <f>T170+T175+T178</f>
        <v>0</v>
      </c>
    </row>
    <row r="170" spans="2:20" ht="32.85" customHeight="1">
      <c r="B170" s="86"/>
      <c r="C170" s="37" t="s">
        <v>299</v>
      </c>
      <c r="D170" s="134" t="s">
        <v>340</v>
      </c>
      <c r="E170" s="133" t="s">
        <v>27</v>
      </c>
      <c r="F170" s="133" t="s">
        <v>20</v>
      </c>
      <c r="G170" s="79">
        <v>7310000000</v>
      </c>
      <c r="H170" s="80"/>
      <c r="I170" s="136">
        <f t="shared" si="39"/>
        <v>23802600</v>
      </c>
      <c r="J170" s="136">
        <f>J171+J173</f>
        <v>23802600</v>
      </c>
      <c r="K170" s="74">
        <f>K171+K173</f>
        <v>0</v>
      </c>
      <c r="L170" s="74">
        <f>L171+L173</f>
        <v>0</v>
      </c>
      <c r="M170" s="74">
        <f>M171+M173</f>
        <v>0</v>
      </c>
      <c r="N170" s="137">
        <f>N171+N173</f>
        <v>0</v>
      </c>
      <c r="O170" s="136">
        <f t="shared" si="40"/>
        <v>0</v>
      </c>
      <c r="P170" s="136">
        <f>P171+P173</f>
        <v>0</v>
      </c>
      <c r="Q170" s="74">
        <f>Q171+Q173</f>
        <v>0</v>
      </c>
      <c r="R170" s="74">
        <f>R171+R173</f>
        <v>0</v>
      </c>
      <c r="S170" s="74">
        <f>S171+S173</f>
        <v>0</v>
      </c>
      <c r="T170" s="138">
        <f>T171+T173</f>
        <v>0</v>
      </c>
    </row>
    <row r="171" spans="2:20" ht="37.5">
      <c r="B171" s="86"/>
      <c r="C171" s="37" t="s">
        <v>300</v>
      </c>
      <c r="D171" s="134" t="s">
        <v>340</v>
      </c>
      <c r="E171" s="133" t="s">
        <v>27</v>
      </c>
      <c r="F171" s="133" t="s">
        <v>20</v>
      </c>
      <c r="G171" s="79">
        <v>7310010140</v>
      </c>
      <c r="H171" s="80"/>
      <c r="I171" s="136">
        <f t="shared" si="39"/>
        <v>15462000</v>
      </c>
      <c r="J171" s="136">
        <f>J172</f>
        <v>15462000</v>
      </c>
      <c r="K171" s="74">
        <v>0</v>
      </c>
      <c r="L171" s="74">
        <f>L172</f>
        <v>0</v>
      </c>
      <c r="M171" s="74">
        <f>M172</f>
        <v>0</v>
      </c>
      <c r="N171" s="137">
        <f>N172</f>
        <v>0</v>
      </c>
      <c r="O171" s="136">
        <f t="shared" si="40"/>
        <v>0</v>
      </c>
      <c r="P171" s="136">
        <f>P172</f>
        <v>0</v>
      </c>
      <c r="Q171" s="74"/>
      <c r="R171" s="74">
        <f>R172</f>
        <v>0</v>
      </c>
      <c r="S171" s="74">
        <f>S172</f>
        <v>0</v>
      </c>
      <c r="T171" s="138">
        <f>T172</f>
        <v>0</v>
      </c>
    </row>
    <row r="172" spans="2:20" ht="37.5">
      <c r="B172" s="86"/>
      <c r="C172" s="37" t="s">
        <v>108</v>
      </c>
      <c r="D172" s="134" t="s">
        <v>340</v>
      </c>
      <c r="E172" s="133" t="s">
        <v>27</v>
      </c>
      <c r="F172" s="133" t="s">
        <v>20</v>
      </c>
      <c r="G172" s="79">
        <v>7310010140</v>
      </c>
      <c r="H172" s="80" t="s">
        <v>109</v>
      </c>
      <c r="I172" s="136">
        <f t="shared" si="39"/>
        <v>15462000</v>
      </c>
      <c r="J172" s="136">
        <v>15462000</v>
      </c>
      <c r="K172" s="74">
        <v>0</v>
      </c>
      <c r="L172" s="74"/>
      <c r="M172" s="74"/>
      <c r="N172" s="137"/>
      <c r="O172" s="136">
        <f t="shared" si="40"/>
        <v>0</v>
      </c>
      <c r="P172" s="136"/>
      <c r="Q172" s="74"/>
      <c r="R172" s="74"/>
      <c r="S172" s="74"/>
      <c r="T172" s="138"/>
    </row>
    <row r="173" spans="2:20" ht="37.5">
      <c r="B173" s="86"/>
      <c r="C173" s="37" t="s">
        <v>301</v>
      </c>
      <c r="D173" s="134" t="s">
        <v>340</v>
      </c>
      <c r="E173" s="133" t="s">
        <v>27</v>
      </c>
      <c r="F173" s="133" t="s">
        <v>20</v>
      </c>
      <c r="G173" s="79">
        <v>7310010860</v>
      </c>
      <c r="H173" s="80"/>
      <c r="I173" s="136">
        <f t="shared" si="39"/>
        <v>8340600</v>
      </c>
      <c r="J173" s="136">
        <f>J174</f>
        <v>8340600</v>
      </c>
      <c r="K173" s="74">
        <f>K174</f>
        <v>0</v>
      </c>
      <c r="L173" s="74">
        <f>L174</f>
        <v>0</v>
      </c>
      <c r="M173" s="74">
        <f>M174</f>
        <v>0</v>
      </c>
      <c r="N173" s="137">
        <f>N174</f>
        <v>0</v>
      </c>
      <c r="O173" s="136">
        <f t="shared" si="40"/>
        <v>0</v>
      </c>
      <c r="P173" s="136">
        <f>P174</f>
        <v>0</v>
      </c>
      <c r="Q173" s="74">
        <f>Q174</f>
        <v>0</v>
      </c>
      <c r="R173" s="74">
        <f>R174</f>
        <v>0</v>
      </c>
      <c r="S173" s="74">
        <f>S174</f>
        <v>0</v>
      </c>
      <c r="T173" s="138">
        <f>T174</f>
        <v>0</v>
      </c>
    </row>
    <row r="174" spans="2:20" ht="37.5">
      <c r="B174" s="86"/>
      <c r="C174" s="37" t="s">
        <v>108</v>
      </c>
      <c r="D174" s="134" t="s">
        <v>340</v>
      </c>
      <c r="E174" s="133" t="s">
        <v>27</v>
      </c>
      <c r="F174" s="133" t="s">
        <v>20</v>
      </c>
      <c r="G174" s="79">
        <v>7310010860</v>
      </c>
      <c r="H174" s="80" t="s">
        <v>109</v>
      </c>
      <c r="I174" s="136">
        <f t="shared" si="39"/>
        <v>8340600</v>
      </c>
      <c r="J174" s="136">
        <v>8340600</v>
      </c>
      <c r="K174" s="74">
        <v>0</v>
      </c>
      <c r="L174" s="74"/>
      <c r="M174" s="74"/>
      <c r="N174" s="137"/>
      <c r="O174" s="136">
        <f t="shared" si="40"/>
        <v>0</v>
      </c>
      <c r="P174" s="136"/>
      <c r="Q174" s="74"/>
      <c r="R174" s="74"/>
      <c r="S174" s="74"/>
      <c r="T174" s="138"/>
    </row>
    <row r="175" spans="2:20" ht="37.5">
      <c r="B175" s="86"/>
      <c r="C175" s="37" t="s">
        <v>302</v>
      </c>
      <c r="D175" s="134" t="s">
        <v>340</v>
      </c>
      <c r="E175" s="133" t="s">
        <v>27</v>
      </c>
      <c r="F175" s="133" t="s">
        <v>20</v>
      </c>
      <c r="G175" s="79">
        <v>7320000000</v>
      </c>
      <c r="H175" s="80"/>
      <c r="I175" s="136">
        <f t="shared" si="39"/>
        <v>50000</v>
      </c>
      <c r="J175" s="136">
        <f t="shared" ref="J175:N176" si="52">J176</f>
        <v>50000</v>
      </c>
      <c r="K175" s="74">
        <f t="shared" si="52"/>
        <v>0</v>
      </c>
      <c r="L175" s="74">
        <f t="shared" si="52"/>
        <v>0</v>
      </c>
      <c r="M175" s="74">
        <f t="shared" si="52"/>
        <v>0</v>
      </c>
      <c r="N175" s="137">
        <f t="shared" si="52"/>
        <v>0</v>
      </c>
      <c r="O175" s="136">
        <f t="shared" si="40"/>
        <v>50000</v>
      </c>
      <c r="P175" s="136">
        <f t="shared" ref="P175:T176" si="53">P176</f>
        <v>50000</v>
      </c>
      <c r="Q175" s="74">
        <f t="shared" si="53"/>
        <v>0</v>
      </c>
      <c r="R175" s="74">
        <f t="shared" si="53"/>
        <v>0</v>
      </c>
      <c r="S175" s="74">
        <f t="shared" si="53"/>
        <v>0</v>
      </c>
      <c r="T175" s="138">
        <f t="shared" si="53"/>
        <v>0</v>
      </c>
    </row>
    <row r="176" spans="2:20" ht="75">
      <c r="B176" s="86"/>
      <c r="C176" s="37" t="s">
        <v>303</v>
      </c>
      <c r="D176" s="134" t="s">
        <v>340</v>
      </c>
      <c r="E176" s="133" t="s">
        <v>27</v>
      </c>
      <c r="F176" s="133" t="s">
        <v>20</v>
      </c>
      <c r="G176" s="79">
        <v>7320010080</v>
      </c>
      <c r="H176" s="80"/>
      <c r="I176" s="136">
        <f t="shared" si="39"/>
        <v>50000</v>
      </c>
      <c r="J176" s="136">
        <f t="shared" si="52"/>
        <v>50000</v>
      </c>
      <c r="K176" s="74">
        <f t="shared" si="52"/>
        <v>0</v>
      </c>
      <c r="L176" s="74">
        <f t="shared" si="52"/>
        <v>0</v>
      </c>
      <c r="M176" s="74">
        <f t="shared" si="52"/>
        <v>0</v>
      </c>
      <c r="N176" s="137">
        <f t="shared" si="52"/>
        <v>0</v>
      </c>
      <c r="O176" s="136">
        <f t="shared" si="40"/>
        <v>50000</v>
      </c>
      <c r="P176" s="136">
        <f t="shared" si="53"/>
        <v>50000</v>
      </c>
      <c r="Q176" s="74">
        <f t="shared" si="53"/>
        <v>0</v>
      </c>
      <c r="R176" s="74">
        <f t="shared" si="53"/>
        <v>0</v>
      </c>
      <c r="S176" s="74">
        <f t="shared" si="53"/>
        <v>0</v>
      </c>
      <c r="T176" s="138">
        <f t="shared" si="53"/>
        <v>0</v>
      </c>
    </row>
    <row r="177" spans="2:20" ht="37.5">
      <c r="B177" s="86"/>
      <c r="C177" s="37" t="s">
        <v>108</v>
      </c>
      <c r="D177" s="134" t="s">
        <v>340</v>
      </c>
      <c r="E177" s="133" t="s">
        <v>27</v>
      </c>
      <c r="F177" s="133" t="s">
        <v>20</v>
      </c>
      <c r="G177" s="79">
        <v>7320010080</v>
      </c>
      <c r="H177" s="80" t="s">
        <v>109</v>
      </c>
      <c r="I177" s="136">
        <f t="shared" si="39"/>
        <v>50000</v>
      </c>
      <c r="J177" s="136">
        <v>50000</v>
      </c>
      <c r="K177" s="74">
        <v>0</v>
      </c>
      <c r="L177" s="74"/>
      <c r="M177" s="74"/>
      <c r="N177" s="137"/>
      <c r="O177" s="136">
        <f t="shared" si="40"/>
        <v>50000</v>
      </c>
      <c r="P177" s="136">
        <v>50000</v>
      </c>
      <c r="Q177" s="74"/>
      <c r="R177" s="74"/>
      <c r="S177" s="74"/>
      <c r="T177" s="138"/>
    </row>
    <row r="178" spans="2:20" ht="37.5">
      <c r="B178" s="86"/>
      <c r="C178" s="37" t="s">
        <v>304</v>
      </c>
      <c r="D178" s="134" t="s">
        <v>340</v>
      </c>
      <c r="E178" s="133" t="s">
        <v>27</v>
      </c>
      <c r="F178" s="133" t="s">
        <v>20</v>
      </c>
      <c r="G178" s="79">
        <v>7330000000</v>
      </c>
      <c r="H178" s="80"/>
      <c r="I178" s="136">
        <f t="shared" si="39"/>
        <v>1025000</v>
      </c>
      <c r="J178" s="136">
        <f>J179</f>
        <v>26664000</v>
      </c>
      <c r="K178" s="136">
        <f>K179</f>
        <v>-25639000</v>
      </c>
      <c r="L178" s="74">
        <f>L179</f>
        <v>0</v>
      </c>
      <c r="M178" s="74">
        <f>M179</f>
        <v>0</v>
      </c>
      <c r="N178" s="137">
        <f>N179</f>
        <v>0</v>
      </c>
      <c r="O178" s="136">
        <f t="shared" si="40"/>
        <v>1010000</v>
      </c>
      <c r="P178" s="136">
        <f>P179</f>
        <v>1010000</v>
      </c>
      <c r="Q178" s="74">
        <f>Q179</f>
        <v>0</v>
      </c>
      <c r="R178" s="74">
        <f>R179</f>
        <v>0</v>
      </c>
      <c r="S178" s="74">
        <f>S179</f>
        <v>0</v>
      </c>
      <c r="T178" s="138">
        <f>T179</f>
        <v>0</v>
      </c>
    </row>
    <row r="179" spans="2:20" ht="37.5">
      <c r="B179" s="86"/>
      <c r="C179" s="37" t="s">
        <v>305</v>
      </c>
      <c r="D179" s="134" t="s">
        <v>340</v>
      </c>
      <c r="E179" s="133" t="s">
        <v>27</v>
      </c>
      <c r="F179" s="133" t="s">
        <v>20</v>
      </c>
      <c r="G179" s="79">
        <v>7330010720</v>
      </c>
      <c r="H179" s="80"/>
      <c r="I179" s="136">
        <f t="shared" si="39"/>
        <v>1025000</v>
      </c>
      <c r="J179" s="136">
        <f>J181+J180</f>
        <v>26664000</v>
      </c>
      <c r="K179" s="74">
        <f>K181+K180</f>
        <v>-25639000</v>
      </c>
      <c r="L179" s="74">
        <f>L181+L180</f>
        <v>0</v>
      </c>
      <c r="M179" s="74">
        <f>M181+M180</f>
        <v>0</v>
      </c>
      <c r="N179" s="137">
        <f>N181+N180</f>
        <v>0</v>
      </c>
      <c r="O179" s="136">
        <f t="shared" si="40"/>
        <v>1010000</v>
      </c>
      <c r="P179" s="74">
        <f>P181+P180</f>
        <v>1010000</v>
      </c>
      <c r="Q179" s="74">
        <f>Q181+Q180</f>
        <v>0</v>
      </c>
      <c r="R179" s="74">
        <f>R181+R180</f>
        <v>0</v>
      </c>
      <c r="S179" s="74">
        <f>S181+S180</f>
        <v>0</v>
      </c>
      <c r="T179" s="138">
        <f>T181+T180</f>
        <v>0</v>
      </c>
    </row>
    <row r="180" spans="2:20" ht="37.5">
      <c r="B180" s="86"/>
      <c r="C180" s="37" t="s">
        <v>108</v>
      </c>
      <c r="D180" s="134" t="s">
        <v>340</v>
      </c>
      <c r="E180" s="133" t="s">
        <v>27</v>
      </c>
      <c r="F180" s="133" t="s">
        <v>20</v>
      </c>
      <c r="G180" s="79">
        <v>7330010720</v>
      </c>
      <c r="H180" s="80" t="s">
        <v>109</v>
      </c>
      <c r="I180" s="136">
        <f t="shared" si="39"/>
        <v>1025000</v>
      </c>
      <c r="J180" s="136">
        <v>26664000</v>
      </c>
      <c r="K180" s="74">
        <v>-25639000</v>
      </c>
      <c r="L180" s="74"/>
      <c r="M180" s="74"/>
      <c r="N180" s="137"/>
      <c r="O180" s="136">
        <f t="shared" si="40"/>
        <v>1010000</v>
      </c>
      <c r="P180" s="136">
        <v>1010000</v>
      </c>
      <c r="Q180" s="74"/>
      <c r="R180" s="74"/>
      <c r="S180" s="74"/>
      <c r="T180" s="138"/>
    </row>
    <row r="181" spans="2:20" ht="37.5" hidden="1">
      <c r="B181" s="86"/>
      <c r="C181" s="37" t="s">
        <v>257</v>
      </c>
      <c r="D181" s="134" t="s">
        <v>340</v>
      </c>
      <c r="E181" s="133" t="s">
        <v>27</v>
      </c>
      <c r="F181" s="133" t="s">
        <v>20</v>
      </c>
      <c r="G181" s="79">
        <v>7330010720</v>
      </c>
      <c r="H181" s="80" t="s">
        <v>258</v>
      </c>
      <c r="I181" s="136">
        <f t="shared" si="39"/>
        <v>0</v>
      </c>
      <c r="J181" s="136"/>
      <c r="K181" s="74">
        <v>0</v>
      </c>
      <c r="L181" s="74"/>
      <c r="M181" s="74"/>
      <c r="N181" s="137"/>
      <c r="O181" s="136">
        <f t="shared" si="40"/>
        <v>0</v>
      </c>
      <c r="P181" s="136">
        <v>0</v>
      </c>
      <c r="Q181" s="74"/>
      <c r="R181" s="74"/>
      <c r="S181" s="74"/>
      <c r="T181" s="138"/>
    </row>
    <row r="182" spans="2:20">
      <c r="B182" s="86"/>
      <c r="C182" s="37" t="s">
        <v>56</v>
      </c>
      <c r="D182" s="134" t="s">
        <v>340</v>
      </c>
      <c r="E182" s="133" t="s">
        <v>57</v>
      </c>
      <c r="F182" s="133" t="s">
        <v>86</v>
      </c>
      <c r="G182" s="79"/>
      <c r="H182" s="80"/>
      <c r="I182" s="136">
        <f t="shared" si="39"/>
        <v>33240100</v>
      </c>
      <c r="J182" s="136">
        <f>J188</f>
        <v>30782500</v>
      </c>
      <c r="K182" s="136">
        <f>K188+K183</f>
        <v>2609100</v>
      </c>
      <c r="L182" s="74">
        <f>L188</f>
        <v>-151500</v>
      </c>
      <c r="M182" s="74">
        <f>M188</f>
        <v>0</v>
      </c>
      <c r="N182" s="137">
        <f>N188</f>
        <v>0</v>
      </c>
      <c r="O182" s="136">
        <f t="shared" si="40"/>
        <v>35239400</v>
      </c>
      <c r="P182" s="136">
        <f>P188+P183</f>
        <v>35340300</v>
      </c>
      <c r="Q182" s="74">
        <f>Q188</f>
        <v>0</v>
      </c>
      <c r="R182" s="74">
        <f>R188</f>
        <v>-100900</v>
      </c>
      <c r="S182" s="74">
        <f>S188</f>
        <v>0</v>
      </c>
      <c r="T182" s="138">
        <f>T188</f>
        <v>0</v>
      </c>
    </row>
    <row r="183" spans="2:20">
      <c r="B183" s="86"/>
      <c r="D183" s="134" t="s">
        <v>340</v>
      </c>
      <c r="E183" s="133" t="s">
        <v>57</v>
      </c>
      <c r="F183" s="133" t="s">
        <v>57</v>
      </c>
      <c r="G183" s="79"/>
      <c r="H183" s="80"/>
      <c r="I183" s="136">
        <f t="shared" si="39"/>
        <v>100000</v>
      </c>
      <c r="J183" s="136"/>
      <c r="K183" s="136">
        <f t="shared" ref="K183:N186" si="54">K184</f>
        <v>100000</v>
      </c>
      <c r="L183" s="74">
        <f t="shared" si="54"/>
        <v>0</v>
      </c>
      <c r="M183" s="74">
        <f t="shared" si="54"/>
        <v>0</v>
      </c>
      <c r="N183" s="137">
        <f t="shared" si="54"/>
        <v>0</v>
      </c>
      <c r="O183" s="136">
        <f t="shared" si="40"/>
        <v>100000</v>
      </c>
      <c r="P183" s="136">
        <f>P184</f>
        <v>100000</v>
      </c>
      <c r="Q183" s="74"/>
      <c r="R183" s="74"/>
      <c r="S183" s="74"/>
      <c r="T183" s="138"/>
    </row>
    <row r="184" spans="2:20">
      <c r="B184" s="86"/>
      <c r="C184" s="37" t="s">
        <v>282</v>
      </c>
      <c r="D184" s="134" t="s">
        <v>340</v>
      </c>
      <c r="E184" s="133" t="s">
        <v>57</v>
      </c>
      <c r="F184" s="133" t="s">
        <v>57</v>
      </c>
      <c r="G184" s="79">
        <v>7000000000</v>
      </c>
      <c r="H184" s="80"/>
      <c r="I184" s="136">
        <f t="shared" si="39"/>
        <v>100000</v>
      </c>
      <c r="J184" s="136"/>
      <c r="K184" s="136">
        <f t="shared" si="54"/>
        <v>100000</v>
      </c>
      <c r="L184" s="74">
        <f t="shared" si="54"/>
        <v>0</v>
      </c>
      <c r="M184" s="74">
        <f t="shared" si="54"/>
        <v>0</v>
      </c>
      <c r="N184" s="137">
        <f t="shared" si="54"/>
        <v>0</v>
      </c>
      <c r="O184" s="136">
        <f t="shared" si="40"/>
        <v>100000</v>
      </c>
      <c r="P184" s="136">
        <f>P185</f>
        <v>100000</v>
      </c>
      <c r="Q184" s="74"/>
      <c r="R184" s="74"/>
      <c r="S184" s="74"/>
      <c r="T184" s="138"/>
    </row>
    <row r="185" spans="2:20" ht="37.5">
      <c r="B185" s="86"/>
      <c r="C185" s="37" t="s">
        <v>283</v>
      </c>
      <c r="D185" s="134" t="s">
        <v>340</v>
      </c>
      <c r="E185" s="133" t="s">
        <v>57</v>
      </c>
      <c r="F185" s="133" t="s">
        <v>57</v>
      </c>
      <c r="G185" s="79">
        <v>7010000000</v>
      </c>
      <c r="H185" s="80"/>
      <c r="I185" s="136">
        <f t="shared" si="39"/>
        <v>100000</v>
      </c>
      <c r="J185" s="136"/>
      <c r="K185" s="136">
        <f t="shared" si="54"/>
        <v>100000</v>
      </c>
      <c r="L185" s="74">
        <f t="shared" si="54"/>
        <v>0</v>
      </c>
      <c r="M185" s="74">
        <f t="shared" si="54"/>
        <v>0</v>
      </c>
      <c r="N185" s="137">
        <f t="shared" si="54"/>
        <v>0</v>
      </c>
      <c r="O185" s="136">
        <f t="shared" si="40"/>
        <v>100000</v>
      </c>
      <c r="P185" s="136">
        <f>P186</f>
        <v>100000</v>
      </c>
      <c r="Q185" s="74"/>
      <c r="R185" s="74"/>
      <c r="S185" s="74"/>
      <c r="T185" s="138"/>
    </row>
    <row r="186" spans="2:20" ht="37.5">
      <c r="B186" s="86"/>
      <c r="C186" s="37" t="s">
        <v>135</v>
      </c>
      <c r="D186" s="134" t="s">
        <v>340</v>
      </c>
      <c r="E186" s="133" t="s">
        <v>57</v>
      </c>
      <c r="F186" s="133" t="s">
        <v>57</v>
      </c>
      <c r="G186" s="79">
        <v>7010000590</v>
      </c>
      <c r="H186" s="80"/>
      <c r="I186" s="136">
        <f t="shared" si="39"/>
        <v>100000</v>
      </c>
      <c r="J186" s="136"/>
      <c r="K186" s="136">
        <f t="shared" si="54"/>
        <v>100000</v>
      </c>
      <c r="L186" s="74">
        <f t="shared" si="54"/>
        <v>0</v>
      </c>
      <c r="M186" s="74">
        <f t="shared" si="54"/>
        <v>0</v>
      </c>
      <c r="N186" s="137">
        <f t="shared" si="54"/>
        <v>0</v>
      </c>
      <c r="O186" s="136">
        <f t="shared" si="40"/>
        <v>100000</v>
      </c>
      <c r="P186" s="136">
        <f>P187</f>
        <v>100000</v>
      </c>
      <c r="Q186" s="74"/>
      <c r="R186" s="74"/>
      <c r="S186" s="74"/>
      <c r="T186" s="138"/>
    </row>
    <row r="187" spans="2:20" ht="37.5">
      <c r="B187" s="86"/>
      <c r="C187" s="37" t="s">
        <v>108</v>
      </c>
      <c r="D187" s="134" t="s">
        <v>340</v>
      </c>
      <c r="E187" s="133" t="s">
        <v>57</v>
      </c>
      <c r="F187" s="133" t="s">
        <v>57</v>
      </c>
      <c r="G187" s="79">
        <v>7010000590</v>
      </c>
      <c r="H187" s="80" t="s">
        <v>109</v>
      </c>
      <c r="I187" s="136">
        <f t="shared" si="39"/>
        <v>100000</v>
      </c>
      <c r="J187" s="136"/>
      <c r="K187" s="136">
        <v>100000</v>
      </c>
      <c r="L187" s="74"/>
      <c r="M187" s="74"/>
      <c r="N187" s="137"/>
      <c r="O187" s="136">
        <f t="shared" si="40"/>
        <v>100000</v>
      </c>
      <c r="P187" s="136">
        <v>100000</v>
      </c>
      <c r="Q187" s="74"/>
      <c r="R187" s="74"/>
      <c r="S187" s="74"/>
      <c r="T187" s="138"/>
    </row>
    <row r="188" spans="2:20">
      <c r="B188" s="86"/>
      <c r="C188" s="37" t="s">
        <v>62</v>
      </c>
      <c r="D188" s="134" t="s">
        <v>340</v>
      </c>
      <c r="E188" s="133" t="s">
        <v>57</v>
      </c>
      <c r="F188" s="133" t="s">
        <v>39</v>
      </c>
      <c r="G188" s="79"/>
      <c r="H188" s="80"/>
      <c r="I188" s="136">
        <f t="shared" si="39"/>
        <v>33140100</v>
      </c>
      <c r="J188" s="136">
        <f t="shared" ref="J188:N190" si="55">J189</f>
        <v>30782500</v>
      </c>
      <c r="K188" s="74">
        <f t="shared" si="55"/>
        <v>2509100</v>
      </c>
      <c r="L188" s="74">
        <f t="shared" si="55"/>
        <v>-151500</v>
      </c>
      <c r="M188" s="74">
        <f t="shared" si="55"/>
        <v>0</v>
      </c>
      <c r="N188" s="137">
        <f t="shared" si="55"/>
        <v>0</v>
      </c>
      <c r="O188" s="136">
        <f t="shared" si="40"/>
        <v>35139400</v>
      </c>
      <c r="P188" s="136">
        <f t="shared" ref="P188:T190" si="56">P189</f>
        <v>35240300</v>
      </c>
      <c r="Q188" s="74">
        <f t="shared" si="56"/>
        <v>0</v>
      </c>
      <c r="R188" s="74">
        <f t="shared" si="56"/>
        <v>-100900</v>
      </c>
      <c r="S188" s="74">
        <f t="shared" si="56"/>
        <v>0</v>
      </c>
      <c r="T188" s="138">
        <f t="shared" si="56"/>
        <v>0</v>
      </c>
    </row>
    <row r="189" spans="2:20" ht="37.5">
      <c r="B189" s="86"/>
      <c r="C189" s="37" t="s">
        <v>133</v>
      </c>
      <c r="D189" s="134" t="s">
        <v>340</v>
      </c>
      <c r="E189" s="133" t="s">
        <v>57</v>
      </c>
      <c r="F189" s="133" t="s">
        <v>39</v>
      </c>
      <c r="G189" s="79">
        <v>5200000000</v>
      </c>
      <c r="H189" s="84"/>
      <c r="I189" s="136">
        <f t="shared" si="39"/>
        <v>33140100</v>
      </c>
      <c r="J189" s="136">
        <f t="shared" si="55"/>
        <v>30782500</v>
      </c>
      <c r="K189" s="74">
        <f t="shared" si="55"/>
        <v>2509100</v>
      </c>
      <c r="L189" s="74">
        <f t="shared" si="55"/>
        <v>-151500</v>
      </c>
      <c r="M189" s="74">
        <f t="shared" si="55"/>
        <v>0</v>
      </c>
      <c r="N189" s="137">
        <f t="shared" si="55"/>
        <v>0</v>
      </c>
      <c r="O189" s="136">
        <f t="shared" si="40"/>
        <v>35139400</v>
      </c>
      <c r="P189" s="136">
        <f t="shared" si="56"/>
        <v>35240300</v>
      </c>
      <c r="Q189" s="74">
        <f t="shared" si="56"/>
        <v>0</v>
      </c>
      <c r="R189" s="74">
        <f t="shared" si="56"/>
        <v>-100900</v>
      </c>
      <c r="S189" s="74">
        <f t="shared" si="56"/>
        <v>0</v>
      </c>
      <c r="T189" s="138">
        <f t="shared" si="56"/>
        <v>0</v>
      </c>
    </row>
    <row r="190" spans="2:20">
      <c r="B190" s="86"/>
      <c r="C190" s="37" t="s">
        <v>134</v>
      </c>
      <c r="D190" s="134" t="s">
        <v>340</v>
      </c>
      <c r="E190" s="133" t="s">
        <v>57</v>
      </c>
      <c r="F190" s="133" t="s">
        <v>39</v>
      </c>
      <c r="G190" s="79">
        <v>5210000000</v>
      </c>
      <c r="H190" s="84"/>
      <c r="I190" s="136">
        <f t="shared" si="39"/>
        <v>33140100</v>
      </c>
      <c r="J190" s="136">
        <f t="shared" si="55"/>
        <v>30782500</v>
      </c>
      <c r="K190" s="74">
        <f t="shared" si="55"/>
        <v>2509100</v>
      </c>
      <c r="L190" s="74">
        <f t="shared" si="55"/>
        <v>-151500</v>
      </c>
      <c r="M190" s="74">
        <f t="shared" si="55"/>
        <v>0</v>
      </c>
      <c r="N190" s="137">
        <f t="shared" si="55"/>
        <v>0</v>
      </c>
      <c r="O190" s="136">
        <f t="shared" si="40"/>
        <v>35139400</v>
      </c>
      <c r="P190" s="136">
        <f t="shared" si="56"/>
        <v>35240300</v>
      </c>
      <c r="Q190" s="74">
        <f t="shared" si="56"/>
        <v>0</v>
      </c>
      <c r="R190" s="74">
        <f t="shared" si="56"/>
        <v>-100900</v>
      </c>
      <c r="S190" s="74">
        <f t="shared" si="56"/>
        <v>0</v>
      </c>
      <c r="T190" s="138">
        <f t="shared" si="56"/>
        <v>0</v>
      </c>
    </row>
    <row r="191" spans="2:20" ht="37.5">
      <c r="B191" s="86"/>
      <c r="C191" s="37" t="s">
        <v>135</v>
      </c>
      <c r="D191" s="134" t="s">
        <v>340</v>
      </c>
      <c r="E191" s="133" t="s">
        <v>57</v>
      </c>
      <c r="F191" s="133" t="s">
        <v>39</v>
      </c>
      <c r="G191" s="79">
        <v>5210000590</v>
      </c>
      <c r="H191" s="84"/>
      <c r="I191" s="136">
        <f t="shared" si="39"/>
        <v>33140100</v>
      </c>
      <c r="J191" s="136">
        <f>J192+J193+J194</f>
        <v>30782500</v>
      </c>
      <c r="K191" s="74">
        <f>K192+K193+K194</f>
        <v>2509100</v>
      </c>
      <c r="L191" s="74">
        <f>L192+L193+L194</f>
        <v>-151500</v>
      </c>
      <c r="M191" s="74">
        <f>M192+M193+M194</f>
        <v>0</v>
      </c>
      <c r="N191" s="137">
        <f>N192+N193+N194</f>
        <v>0</v>
      </c>
      <c r="O191" s="136">
        <f t="shared" si="40"/>
        <v>35139400</v>
      </c>
      <c r="P191" s="136">
        <f>P192+P193+P194</f>
        <v>35240300</v>
      </c>
      <c r="Q191" s="74">
        <f>Q192+Q193+Q194</f>
        <v>0</v>
      </c>
      <c r="R191" s="74">
        <f>R192+R193+R194</f>
        <v>-100900</v>
      </c>
      <c r="S191" s="74">
        <f>S192+S193+S194</f>
        <v>0</v>
      </c>
      <c r="T191" s="138">
        <f>T192+T193+T194</f>
        <v>0</v>
      </c>
    </row>
    <row r="192" spans="2:20" ht="75">
      <c r="B192" s="86"/>
      <c r="C192" s="37" t="s">
        <v>105</v>
      </c>
      <c r="D192" s="134" t="s">
        <v>340</v>
      </c>
      <c r="E192" s="133" t="s">
        <v>57</v>
      </c>
      <c r="F192" s="133" t="s">
        <v>39</v>
      </c>
      <c r="G192" s="79">
        <v>5210000590</v>
      </c>
      <c r="H192" s="84">
        <v>100</v>
      </c>
      <c r="I192" s="136">
        <f t="shared" si="39"/>
        <v>22931500</v>
      </c>
      <c r="J192" s="136">
        <v>23096600</v>
      </c>
      <c r="K192" s="74">
        <v>-13600</v>
      </c>
      <c r="L192" s="74">
        <v>-151500</v>
      </c>
      <c r="M192" s="74"/>
      <c r="N192" s="137"/>
      <c r="O192" s="136">
        <f t="shared" si="40"/>
        <v>22982100</v>
      </c>
      <c r="P192" s="136">
        <v>23083000</v>
      </c>
      <c r="Q192" s="74"/>
      <c r="R192" s="74">
        <v>-100900</v>
      </c>
      <c r="S192" s="74"/>
      <c r="T192" s="138"/>
    </row>
    <row r="193" spans="2:20" ht="37.5">
      <c r="B193" s="86"/>
      <c r="C193" s="37" t="s">
        <v>108</v>
      </c>
      <c r="D193" s="134" t="s">
        <v>340</v>
      </c>
      <c r="E193" s="133" t="s">
        <v>57</v>
      </c>
      <c r="F193" s="133" t="s">
        <v>39</v>
      </c>
      <c r="G193" s="79">
        <v>5210000590</v>
      </c>
      <c r="H193" s="84">
        <v>200</v>
      </c>
      <c r="I193" s="136">
        <f t="shared" si="39"/>
        <v>10208600</v>
      </c>
      <c r="J193" s="136">
        <v>7685900</v>
      </c>
      <c r="K193" s="74">
        <v>2522700</v>
      </c>
      <c r="L193" s="74"/>
      <c r="M193" s="74"/>
      <c r="N193" s="137"/>
      <c r="O193" s="136">
        <f t="shared" si="40"/>
        <v>12157300</v>
      </c>
      <c r="P193" s="136">
        <v>12157300</v>
      </c>
      <c r="Q193" s="74"/>
      <c r="R193" s="74"/>
      <c r="S193" s="74"/>
      <c r="T193" s="138"/>
    </row>
    <row r="194" spans="2:20" hidden="1">
      <c r="B194" s="86"/>
      <c r="C194" s="37" t="s">
        <v>111</v>
      </c>
      <c r="D194" s="134" t="s">
        <v>340</v>
      </c>
      <c r="E194" s="133" t="s">
        <v>57</v>
      </c>
      <c r="F194" s="133" t="s">
        <v>39</v>
      </c>
      <c r="G194" s="79">
        <v>5210000590</v>
      </c>
      <c r="H194" s="84">
        <v>800</v>
      </c>
      <c r="I194" s="136">
        <f t="shared" si="39"/>
        <v>0</v>
      </c>
      <c r="J194" s="136"/>
      <c r="K194" s="74"/>
      <c r="L194" s="74"/>
      <c r="M194" s="74"/>
      <c r="N194" s="137"/>
      <c r="O194" s="136">
        <f t="shared" si="40"/>
        <v>0</v>
      </c>
      <c r="P194" s="136"/>
      <c r="Q194" s="74"/>
      <c r="R194" s="74"/>
      <c r="S194" s="74"/>
      <c r="T194" s="138"/>
    </row>
    <row r="195" spans="2:20">
      <c r="B195" s="86"/>
      <c r="C195" s="37" t="s">
        <v>70</v>
      </c>
      <c r="D195" s="134" t="s">
        <v>340</v>
      </c>
      <c r="E195" s="133" t="s">
        <v>39</v>
      </c>
      <c r="F195" s="133"/>
      <c r="G195" s="79"/>
      <c r="H195" s="84"/>
      <c r="I195" s="136">
        <f t="shared" si="39"/>
        <v>20000000</v>
      </c>
      <c r="J195" s="136"/>
      <c r="K195" s="74"/>
      <c r="L195" s="74">
        <f t="shared" ref="L195:L200" si="57">L196</f>
        <v>20000000</v>
      </c>
      <c r="M195" s="74"/>
      <c r="N195" s="137"/>
      <c r="O195" s="136">
        <f t="shared" si="40"/>
        <v>850000</v>
      </c>
      <c r="P195" s="136"/>
      <c r="Q195" s="74"/>
      <c r="R195" s="74">
        <f>R196</f>
        <v>850000</v>
      </c>
      <c r="S195" s="74"/>
      <c r="T195" s="138"/>
    </row>
    <row r="196" spans="2:20">
      <c r="B196" s="86"/>
      <c r="C196" s="37" t="s">
        <v>71</v>
      </c>
      <c r="D196" s="134" t="s">
        <v>340</v>
      </c>
      <c r="E196" s="133" t="s">
        <v>39</v>
      </c>
      <c r="F196" s="133" t="s">
        <v>20</v>
      </c>
      <c r="G196" s="79"/>
      <c r="H196" s="84"/>
      <c r="I196" s="136">
        <f t="shared" si="39"/>
        <v>20000000</v>
      </c>
      <c r="J196" s="136"/>
      <c r="K196" s="74"/>
      <c r="L196" s="74">
        <f t="shared" si="57"/>
        <v>20000000</v>
      </c>
      <c r="M196" s="74"/>
      <c r="N196" s="137"/>
      <c r="O196" s="136">
        <f t="shared" si="40"/>
        <v>850000</v>
      </c>
      <c r="P196" s="136"/>
      <c r="Q196" s="74"/>
      <c r="R196" s="74">
        <f>R197</f>
        <v>850000</v>
      </c>
      <c r="S196" s="74"/>
      <c r="T196" s="138"/>
    </row>
    <row r="197" spans="2:20" ht="56.25">
      <c r="B197" s="86"/>
      <c r="C197" s="37" t="s">
        <v>246</v>
      </c>
      <c r="D197" s="134" t="s">
        <v>340</v>
      </c>
      <c r="E197" s="133" t="s">
        <v>39</v>
      </c>
      <c r="F197" s="133" t="s">
        <v>20</v>
      </c>
      <c r="G197" s="79">
        <v>6500000000</v>
      </c>
      <c r="H197" s="84"/>
      <c r="I197" s="136">
        <f t="shared" si="39"/>
        <v>20000000</v>
      </c>
      <c r="J197" s="136"/>
      <c r="K197" s="74"/>
      <c r="L197" s="74">
        <f t="shared" si="57"/>
        <v>20000000</v>
      </c>
      <c r="M197" s="74"/>
      <c r="N197" s="137"/>
      <c r="O197" s="136">
        <f t="shared" si="40"/>
        <v>850000</v>
      </c>
      <c r="P197" s="136"/>
      <c r="Q197" s="74"/>
      <c r="R197" s="74">
        <f>R198</f>
        <v>850000</v>
      </c>
      <c r="S197" s="74"/>
      <c r="T197" s="138"/>
    </row>
    <row r="198" spans="2:20">
      <c r="B198" s="86"/>
      <c r="C198" s="37" t="s">
        <v>247</v>
      </c>
      <c r="D198" s="134" t="s">
        <v>340</v>
      </c>
      <c r="E198" s="133" t="s">
        <v>39</v>
      </c>
      <c r="F198" s="133" t="s">
        <v>20</v>
      </c>
      <c r="G198" s="79">
        <v>6510000000</v>
      </c>
      <c r="H198" s="84"/>
      <c r="I198" s="136">
        <f t="shared" si="39"/>
        <v>20000000</v>
      </c>
      <c r="J198" s="136"/>
      <c r="K198" s="74"/>
      <c r="L198" s="74">
        <f t="shared" si="57"/>
        <v>20000000</v>
      </c>
      <c r="M198" s="74"/>
      <c r="N198" s="137"/>
      <c r="O198" s="136">
        <f t="shared" si="40"/>
        <v>850000</v>
      </c>
      <c r="P198" s="136"/>
      <c r="Q198" s="74"/>
      <c r="R198" s="74">
        <f>R199</f>
        <v>850000</v>
      </c>
      <c r="S198" s="74"/>
      <c r="T198" s="138"/>
    </row>
    <row r="199" spans="2:20" ht="37.5">
      <c r="B199" s="86"/>
      <c r="C199" s="37" t="s">
        <v>248</v>
      </c>
      <c r="D199" s="134" t="s">
        <v>340</v>
      </c>
      <c r="E199" s="133" t="s">
        <v>39</v>
      </c>
      <c r="F199" s="133" t="s">
        <v>20</v>
      </c>
      <c r="G199" s="79" t="s">
        <v>249</v>
      </c>
      <c r="H199" s="84"/>
      <c r="I199" s="136">
        <f t="shared" si="39"/>
        <v>20000000</v>
      </c>
      <c r="J199" s="136"/>
      <c r="K199" s="74"/>
      <c r="L199" s="74">
        <f t="shared" si="57"/>
        <v>20000000</v>
      </c>
      <c r="M199" s="74"/>
      <c r="N199" s="137"/>
      <c r="O199" s="136">
        <f t="shared" si="40"/>
        <v>850000</v>
      </c>
      <c r="P199" s="136"/>
      <c r="Q199" s="74"/>
      <c r="R199" s="74">
        <f>R200+R202</f>
        <v>850000</v>
      </c>
      <c r="S199" s="74"/>
      <c r="T199" s="138"/>
    </row>
    <row r="200" spans="2:20" ht="225">
      <c r="B200" s="86"/>
      <c r="C200" s="37" t="s">
        <v>250</v>
      </c>
      <c r="D200" s="134" t="s">
        <v>340</v>
      </c>
      <c r="E200" s="133" t="s">
        <v>39</v>
      </c>
      <c r="F200" s="133" t="s">
        <v>20</v>
      </c>
      <c r="G200" s="79" t="s">
        <v>251</v>
      </c>
      <c r="H200" s="84"/>
      <c r="I200" s="136">
        <f t="shared" ref="I200:I263" si="58">SUM(J200:N200)</f>
        <v>20000000</v>
      </c>
      <c r="J200" s="136"/>
      <c r="K200" s="74"/>
      <c r="L200" s="74">
        <f t="shared" si="57"/>
        <v>20000000</v>
      </c>
      <c r="M200" s="74"/>
      <c r="N200" s="137"/>
      <c r="O200" s="136">
        <f t="shared" ref="O200:O263" si="59">SUM(P200:T200)</f>
        <v>0</v>
      </c>
      <c r="P200" s="136"/>
      <c r="Q200" s="74"/>
      <c r="R200" s="74"/>
      <c r="S200" s="74"/>
      <c r="T200" s="138"/>
    </row>
    <row r="201" spans="2:20" ht="37.5">
      <c r="B201" s="86"/>
      <c r="C201" s="37" t="s">
        <v>108</v>
      </c>
      <c r="D201" s="134" t="s">
        <v>340</v>
      </c>
      <c r="E201" s="133" t="s">
        <v>39</v>
      </c>
      <c r="F201" s="133" t="s">
        <v>20</v>
      </c>
      <c r="G201" s="79" t="s">
        <v>251</v>
      </c>
      <c r="H201" s="84">
        <v>200</v>
      </c>
      <c r="I201" s="136">
        <f t="shared" si="58"/>
        <v>20000000</v>
      </c>
      <c r="J201" s="136"/>
      <c r="K201" s="74"/>
      <c r="L201" s="74">
        <v>20000000</v>
      </c>
      <c r="M201" s="74"/>
      <c r="N201" s="137"/>
      <c r="O201" s="136">
        <f t="shared" si="59"/>
        <v>0</v>
      </c>
      <c r="P201" s="136"/>
      <c r="Q201" s="74"/>
      <c r="R201" s="74"/>
      <c r="S201" s="74"/>
      <c r="T201" s="138"/>
    </row>
    <row r="202" spans="2:20" ht="225">
      <c r="B202" s="86"/>
      <c r="C202" s="37" t="s">
        <v>252</v>
      </c>
      <c r="D202" s="134" t="s">
        <v>340</v>
      </c>
      <c r="E202" s="133" t="s">
        <v>39</v>
      </c>
      <c r="F202" s="133" t="s">
        <v>20</v>
      </c>
      <c r="G202" s="79" t="s">
        <v>253</v>
      </c>
      <c r="H202" s="84"/>
      <c r="I202" s="136">
        <f t="shared" si="58"/>
        <v>0</v>
      </c>
      <c r="J202" s="136"/>
      <c r="K202" s="74"/>
      <c r="L202" s="74">
        <f>L203</f>
        <v>0</v>
      </c>
      <c r="M202" s="74"/>
      <c r="N202" s="137"/>
      <c r="O202" s="136">
        <f t="shared" si="59"/>
        <v>850000</v>
      </c>
      <c r="P202" s="136"/>
      <c r="Q202" s="74"/>
      <c r="R202" s="74">
        <f>R203</f>
        <v>850000</v>
      </c>
      <c r="S202" s="74"/>
      <c r="T202" s="138"/>
    </row>
    <row r="203" spans="2:20" ht="37.5">
      <c r="B203" s="86"/>
      <c r="C203" s="37" t="s">
        <v>108</v>
      </c>
      <c r="D203" s="134" t="s">
        <v>340</v>
      </c>
      <c r="E203" s="133" t="s">
        <v>39</v>
      </c>
      <c r="F203" s="133" t="s">
        <v>20</v>
      </c>
      <c r="G203" s="79" t="s">
        <v>253</v>
      </c>
      <c r="H203" s="84">
        <v>200</v>
      </c>
      <c r="I203" s="136">
        <f t="shared" si="58"/>
        <v>0</v>
      </c>
      <c r="J203" s="136"/>
      <c r="K203" s="74"/>
      <c r="L203" s="74">
        <v>0</v>
      </c>
      <c r="M203" s="74"/>
      <c r="N203" s="137"/>
      <c r="O203" s="136">
        <f t="shared" si="59"/>
        <v>850000</v>
      </c>
      <c r="P203" s="136"/>
      <c r="Q203" s="74"/>
      <c r="R203" s="74">
        <v>850000</v>
      </c>
      <c r="S203" s="74"/>
      <c r="T203" s="138"/>
    </row>
    <row r="204" spans="2:20">
      <c r="B204" s="86"/>
      <c r="C204" s="37" t="s">
        <v>73</v>
      </c>
      <c r="D204" s="134" t="s">
        <v>340</v>
      </c>
      <c r="E204" s="133" t="s">
        <v>41</v>
      </c>
      <c r="F204" s="133"/>
      <c r="G204" s="79"/>
      <c r="H204" s="80"/>
      <c r="I204" s="136">
        <f t="shared" si="58"/>
        <v>87171200</v>
      </c>
      <c r="J204" s="136">
        <f>J205+J209</f>
        <v>90850400</v>
      </c>
      <c r="K204" s="74">
        <f>K205+K209</f>
        <v>3674600</v>
      </c>
      <c r="L204" s="74">
        <f>L205+L209</f>
        <v>-7353800</v>
      </c>
      <c r="M204" s="74">
        <f>M205+M209</f>
        <v>0</v>
      </c>
      <c r="N204" s="137">
        <f>N205+N209</f>
        <v>0</v>
      </c>
      <c r="O204" s="136">
        <f t="shared" si="59"/>
        <v>88728200</v>
      </c>
      <c r="P204" s="136">
        <f>P205+P209</f>
        <v>94432600</v>
      </c>
      <c r="Q204" s="74">
        <f>Q205+Q209</f>
        <v>0</v>
      </c>
      <c r="R204" s="74">
        <f>R205+R209</f>
        <v>-5704400</v>
      </c>
      <c r="S204" s="74">
        <f>S205+S209</f>
        <v>0</v>
      </c>
      <c r="T204" s="138">
        <f>T205+T209</f>
        <v>0</v>
      </c>
    </row>
    <row r="205" spans="2:20">
      <c r="B205" s="86"/>
      <c r="C205" s="37" t="s">
        <v>74</v>
      </c>
      <c r="D205" s="134" t="s">
        <v>340</v>
      </c>
      <c r="E205" s="133" t="s">
        <v>41</v>
      </c>
      <c r="F205" s="133" t="s">
        <v>22</v>
      </c>
      <c r="G205" s="79"/>
      <c r="H205" s="80"/>
      <c r="I205" s="136">
        <f t="shared" si="58"/>
        <v>6162300</v>
      </c>
      <c r="J205" s="136">
        <f t="shared" ref="J205:N207" si="60">J206</f>
        <v>5743400</v>
      </c>
      <c r="K205" s="74">
        <f t="shared" si="60"/>
        <v>418900</v>
      </c>
      <c r="L205" s="74">
        <f t="shared" si="60"/>
        <v>0</v>
      </c>
      <c r="M205" s="74">
        <f t="shared" si="60"/>
        <v>0</v>
      </c>
      <c r="N205" s="137">
        <f t="shared" si="60"/>
        <v>0</v>
      </c>
      <c r="O205" s="136">
        <f t="shared" si="59"/>
        <v>6069900</v>
      </c>
      <c r="P205" s="136">
        <f t="shared" ref="P205:T207" si="61">P206</f>
        <v>6069900</v>
      </c>
      <c r="Q205" s="74">
        <f t="shared" si="61"/>
        <v>0</v>
      </c>
      <c r="R205" s="74">
        <f t="shared" si="61"/>
        <v>0</v>
      </c>
      <c r="S205" s="74">
        <f t="shared" si="61"/>
        <v>0</v>
      </c>
      <c r="T205" s="138">
        <f t="shared" si="61"/>
        <v>0</v>
      </c>
    </row>
    <row r="206" spans="2:20" ht="37.5">
      <c r="B206" s="86"/>
      <c r="C206" s="37" t="s">
        <v>307</v>
      </c>
      <c r="D206" s="134" t="s">
        <v>340</v>
      </c>
      <c r="E206" s="133" t="s">
        <v>41</v>
      </c>
      <c r="F206" s="133" t="s">
        <v>22</v>
      </c>
      <c r="G206" s="79">
        <v>9900000000</v>
      </c>
      <c r="H206" s="80"/>
      <c r="I206" s="136">
        <f t="shared" si="58"/>
        <v>6162300</v>
      </c>
      <c r="J206" s="136">
        <f t="shared" si="60"/>
        <v>5743400</v>
      </c>
      <c r="K206" s="74">
        <f t="shared" si="60"/>
        <v>418900</v>
      </c>
      <c r="L206" s="74">
        <f t="shared" si="60"/>
        <v>0</v>
      </c>
      <c r="M206" s="74">
        <f t="shared" si="60"/>
        <v>0</v>
      </c>
      <c r="N206" s="137">
        <f t="shared" si="60"/>
        <v>0</v>
      </c>
      <c r="O206" s="136">
        <f t="shared" si="59"/>
        <v>6069900</v>
      </c>
      <c r="P206" s="136">
        <f t="shared" si="61"/>
        <v>6069900</v>
      </c>
      <c r="Q206" s="74">
        <f t="shared" si="61"/>
        <v>0</v>
      </c>
      <c r="R206" s="74">
        <f t="shared" si="61"/>
        <v>0</v>
      </c>
      <c r="S206" s="74">
        <f t="shared" si="61"/>
        <v>0</v>
      </c>
      <c r="T206" s="138">
        <f t="shared" si="61"/>
        <v>0</v>
      </c>
    </row>
    <row r="207" spans="2:20" ht="56.25">
      <c r="B207" s="86"/>
      <c r="C207" s="37" t="s">
        <v>310</v>
      </c>
      <c r="D207" s="134" t="s">
        <v>340</v>
      </c>
      <c r="E207" s="133" t="s">
        <v>41</v>
      </c>
      <c r="F207" s="133" t="s">
        <v>22</v>
      </c>
      <c r="G207" s="79">
        <v>9900010620</v>
      </c>
      <c r="H207" s="80"/>
      <c r="I207" s="136">
        <f t="shared" si="58"/>
        <v>6162300</v>
      </c>
      <c r="J207" s="136">
        <f t="shared" si="60"/>
        <v>5743400</v>
      </c>
      <c r="K207" s="74">
        <f t="shared" si="60"/>
        <v>418900</v>
      </c>
      <c r="L207" s="74">
        <f t="shared" si="60"/>
        <v>0</v>
      </c>
      <c r="M207" s="74">
        <f t="shared" si="60"/>
        <v>0</v>
      </c>
      <c r="N207" s="137">
        <f t="shared" si="60"/>
        <v>0</v>
      </c>
      <c r="O207" s="136">
        <f t="shared" si="59"/>
        <v>6069900</v>
      </c>
      <c r="P207" s="136">
        <f t="shared" si="61"/>
        <v>6069900</v>
      </c>
      <c r="Q207" s="74">
        <f t="shared" si="61"/>
        <v>0</v>
      </c>
      <c r="R207" s="74">
        <f t="shared" si="61"/>
        <v>0</v>
      </c>
      <c r="S207" s="74">
        <f t="shared" si="61"/>
        <v>0</v>
      </c>
      <c r="T207" s="138">
        <f t="shared" si="61"/>
        <v>0</v>
      </c>
    </row>
    <row r="208" spans="2:20">
      <c r="B208" s="86"/>
      <c r="C208" s="37" t="s">
        <v>147</v>
      </c>
      <c r="D208" s="134" t="s">
        <v>340</v>
      </c>
      <c r="E208" s="133" t="s">
        <v>41</v>
      </c>
      <c r="F208" s="133" t="s">
        <v>22</v>
      </c>
      <c r="G208" s="79">
        <v>9900010620</v>
      </c>
      <c r="H208" s="80" t="s">
        <v>148</v>
      </c>
      <c r="I208" s="136">
        <f t="shared" si="58"/>
        <v>6162300</v>
      </c>
      <c r="J208" s="136">
        <v>5743400</v>
      </c>
      <c r="K208" s="74">
        <v>418900</v>
      </c>
      <c r="L208" s="74"/>
      <c r="M208" s="74"/>
      <c r="N208" s="137"/>
      <c r="O208" s="136">
        <f t="shared" si="59"/>
        <v>6069900</v>
      </c>
      <c r="P208" s="136">
        <v>6069900</v>
      </c>
      <c r="Q208" s="74"/>
      <c r="R208" s="74"/>
      <c r="S208" s="74"/>
      <c r="T208" s="138"/>
    </row>
    <row r="209" spans="1:1024">
      <c r="B209" s="86"/>
      <c r="C209" s="37" t="s">
        <v>75</v>
      </c>
      <c r="D209" s="134" t="s">
        <v>340</v>
      </c>
      <c r="E209" s="133" t="s">
        <v>41</v>
      </c>
      <c r="F209" s="133" t="s">
        <v>25</v>
      </c>
      <c r="G209" s="79"/>
      <c r="H209" s="80"/>
      <c r="I209" s="136">
        <f t="shared" si="58"/>
        <v>81008900</v>
      </c>
      <c r="J209" s="136">
        <f>J210+J216</f>
        <v>85107000</v>
      </c>
      <c r="K209" s="74">
        <f>K210+K216</f>
        <v>3255700</v>
      </c>
      <c r="L209" s="74">
        <f>L210+L216</f>
        <v>-7353800</v>
      </c>
      <c r="M209" s="74">
        <f>M210+M216</f>
        <v>0</v>
      </c>
      <c r="N209" s="137">
        <f>N210+N216</f>
        <v>0</v>
      </c>
      <c r="O209" s="136">
        <f t="shared" si="59"/>
        <v>82658300</v>
      </c>
      <c r="P209" s="136">
        <f>P210+P216</f>
        <v>88362700</v>
      </c>
      <c r="Q209" s="74">
        <f>Q210+Q216</f>
        <v>0</v>
      </c>
      <c r="R209" s="74">
        <f>R210+R216</f>
        <v>-5704400</v>
      </c>
      <c r="S209" s="74">
        <f>S210+S216</f>
        <v>0</v>
      </c>
      <c r="T209" s="138">
        <f>T210+T216</f>
        <v>0</v>
      </c>
    </row>
    <row r="210" spans="1:1024" ht="37.5">
      <c r="B210" s="80"/>
      <c r="C210" s="37" t="s">
        <v>217</v>
      </c>
      <c r="D210" s="134" t="s">
        <v>340</v>
      </c>
      <c r="E210" s="133" t="s">
        <v>41</v>
      </c>
      <c r="F210" s="133" t="s">
        <v>25</v>
      </c>
      <c r="G210" s="79">
        <v>600000000</v>
      </c>
      <c r="H210" s="80"/>
      <c r="I210" s="136">
        <f t="shared" si="58"/>
        <v>7484400</v>
      </c>
      <c r="J210" s="136">
        <f>J211</f>
        <v>10541800</v>
      </c>
      <c r="K210" s="74">
        <f>K211</f>
        <v>-3411000</v>
      </c>
      <c r="L210" s="74">
        <f>L211</f>
        <v>353600</v>
      </c>
      <c r="M210" s="74">
        <f>M211</f>
        <v>0</v>
      </c>
      <c r="N210" s="137">
        <f>N211</f>
        <v>0</v>
      </c>
      <c r="O210" s="136">
        <f t="shared" si="59"/>
        <v>9133800</v>
      </c>
      <c r="P210" s="136">
        <f>P211</f>
        <v>7130800</v>
      </c>
      <c r="Q210" s="74">
        <f>Q211</f>
        <v>0</v>
      </c>
      <c r="R210" s="74">
        <f>R211</f>
        <v>2003000</v>
      </c>
      <c r="S210" s="74">
        <f>S211</f>
        <v>0</v>
      </c>
      <c r="T210" s="138">
        <f>T211</f>
        <v>0</v>
      </c>
    </row>
    <row r="211" spans="1:1024">
      <c r="B211" s="86"/>
      <c r="C211" s="37" t="s">
        <v>218</v>
      </c>
      <c r="D211" s="134" t="s">
        <v>340</v>
      </c>
      <c r="E211" s="133" t="s">
        <v>41</v>
      </c>
      <c r="F211" s="133" t="s">
        <v>25</v>
      </c>
      <c r="G211" s="79">
        <v>601000000</v>
      </c>
      <c r="H211" s="80"/>
      <c r="I211" s="136">
        <f t="shared" si="58"/>
        <v>7484400</v>
      </c>
      <c r="J211" s="136">
        <f>J214+J212</f>
        <v>10541800</v>
      </c>
      <c r="K211" s="74">
        <f>K214+K212</f>
        <v>-3411000</v>
      </c>
      <c r="L211" s="74">
        <f>L214+L212</f>
        <v>353600</v>
      </c>
      <c r="M211" s="74">
        <f>M214+M212</f>
        <v>0</v>
      </c>
      <c r="N211" s="137">
        <f>N214+N212</f>
        <v>0</v>
      </c>
      <c r="O211" s="136">
        <f t="shared" si="59"/>
        <v>9133800</v>
      </c>
      <c r="P211" s="136">
        <f>P214+P212</f>
        <v>7130800</v>
      </c>
      <c r="Q211" s="74">
        <f>Q214+Q212</f>
        <v>0</v>
      </c>
      <c r="R211" s="74">
        <f>R214+R212</f>
        <v>2003000</v>
      </c>
      <c r="S211" s="74">
        <f>S214+S212</f>
        <v>0</v>
      </c>
      <c r="T211" s="138">
        <f>T214+T212</f>
        <v>0</v>
      </c>
    </row>
    <row r="212" spans="1:1024" ht="37.5" hidden="1">
      <c r="B212" s="86"/>
      <c r="C212" s="37" t="s">
        <v>219</v>
      </c>
      <c r="D212" s="134" t="s">
        <v>340</v>
      </c>
      <c r="E212" s="133" t="s">
        <v>41</v>
      </c>
      <c r="F212" s="133" t="s">
        <v>25</v>
      </c>
      <c r="G212" s="79">
        <v>6010010680</v>
      </c>
      <c r="H212" s="80"/>
      <c r="I212" s="136">
        <f t="shared" si="58"/>
        <v>0</v>
      </c>
      <c r="J212" s="136">
        <f>J213</f>
        <v>3862700</v>
      </c>
      <c r="K212" s="74">
        <f>K213</f>
        <v>-3862700</v>
      </c>
      <c r="L212" s="74">
        <f>L213</f>
        <v>0</v>
      </c>
      <c r="M212" s="74">
        <f>M213</f>
        <v>0</v>
      </c>
      <c r="N212" s="137">
        <f>N213</f>
        <v>0</v>
      </c>
      <c r="O212" s="136">
        <f t="shared" si="59"/>
        <v>0</v>
      </c>
      <c r="P212" s="136">
        <f>P213</f>
        <v>0</v>
      </c>
      <c r="Q212" s="74">
        <f>Q213</f>
        <v>0</v>
      </c>
      <c r="R212" s="74">
        <f>R213</f>
        <v>0</v>
      </c>
      <c r="S212" s="74">
        <f>S213</f>
        <v>0</v>
      </c>
      <c r="T212" s="138">
        <f>T213</f>
        <v>0</v>
      </c>
    </row>
    <row r="213" spans="1:1024" hidden="1">
      <c r="B213" s="86"/>
      <c r="C213" s="37" t="s">
        <v>147</v>
      </c>
      <c r="D213" s="134" t="s">
        <v>340</v>
      </c>
      <c r="E213" s="133" t="s">
        <v>41</v>
      </c>
      <c r="F213" s="133" t="s">
        <v>25</v>
      </c>
      <c r="G213" s="79">
        <v>6010010680</v>
      </c>
      <c r="H213" s="80" t="s">
        <v>148</v>
      </c>
      <c r="I213" s="136">
        <f t="shared" si="58"/>
        <v>0</v>
      </c>
      <c r="J213" s="136">
        <v>3862700</v>
      </c>
      <c r="K213" s="74">
        <v>-3862700</v>
      </c>
      <c r="L213" s="74">
        <v>0</v>
      </c>
      <c r="M213" s="74">
        <v>0</v>
      </c>
      <c r="N213" s="137">
        <v>0</v>
      </c>
      <c r="O213" s="136">
        <f t="shared" si="59"/>
        <v>0</v>
      </c>
      <c r="P213" s="136"/>
      <c r="Q213" s="74"/>
      <c r="R213" s="74"/>
      <c r="S213" s="74"/>
      <c r="T213" s="138"/>
    </row>
    <row r="214" spans="1:1024" ht="37.5">
      <c r="B214" s="86"/>
      <c r="C214" s="37" t="s">
        <v>220</v>
      </c>
      <c r="D214" s="134" t="s">
        <v>340</v>
      </c>
      <c r="E214" s="133" t="s">
        <v>41</v>
      </c>
      <c r="F214" s="133" t="s">
        <v>25</v>
      </c>
      <c r="G214" s="79" t="s">
        <v>221</v>
      </c>
      <c r="H214" s="80"/>
      <c r="I214" s="136">
        <f t="shared" si="58"/>
        <v>7484400</v>
      </c>
      <c r="J214" s="136">
        <f>J215</f>
        <v>6679100</v>
      </c>
      <c r="K214" s="74">
        <f>K215</f>
        <v>451700</v>
      </c>
      <c r="L214" s="74">
        <f>L215</f>
        <v>353600</v>
      </c>
      <c r="M214" s="74">
        <f>M215</f>
        <v>0</v>
      </c>
      <c r="N214" s="137">
        <f>N215</f>
        <v>0</v>
      </c>
      <c r="O214" s="136">
        <f t="shared" si="59"/>
        <v>9133800</v>
      </c>
      <c r="P214" s="136">
        <f>P215</f>
        <v>7130800</v>
      </c>
      <c r="Q214" s="74">
        <f>Q215</f>
        <v>0</v>
      </c>
      <c r="R214" s="74">
        <f>R215</f>
        <v>2003000</v>
      </c>
      <c r="S214" s="74">
        <f>S215</f>
        <v>0</v>
      </c>
      <c r="T214" s="138">
        <f>T215</f>
        <v>0</v>
      </c>
    </row>
    <row r="215" spans="1:1024">
      <c r="B215" s="86"/>
      <c r="C215" s="37" t="s">
        <v>147</v>
      </c>
      <c r="D215" s="134" t="s">
        <v>340</v>
      </c>
      <c r="E215" s="133" t="s">
        <v>41</v>
      </c>
      <c r="F215" s="133" t="s">
        <v>25</v>
      </c>
      <c r="G215" s="79" t="s">
        <v>221</v>
      </c>
      <c r="H215" s="80" t="s">
        <v>148</v>
      </c>
      <c r="I215" s="136">
        <f t="shared" si="58"/>
        <v>7484400</v>
      </c>
      <c r="J215" s="136">
        <v>6679100</v>
      </c>
      <c r="K215" s="74">
        <v>451700</v>
      </c>
      <c r="L215" s="74">
        <v>353600</v>
      </c>
      <c r="M215" s="74">
        <v>0</v>
      </c>
      <c r="N215" s="137">
        <v>0</v>
      </c>
      <c r="O215" s="136">
        <f t="shared" si="59"/>
        <v>9133800</v>
      </c>
      <c r="P215" s="136">
        <v>7130800</v>
      </c>
      <c r="Q215" s="74"/>
      <c r="R215" s="74">
        <v>2003000</v>
      </c>
      <c r="S215" s="74"/>
      <c r="T215" s="138"/>
    </row>
    <row r="216" spans="1:1024" ht="56.25">
      <c r="B216" s="86"/>
      <c r="C216" s="37" t="s">
        <v>246</v>
      </c>
      <c r="D216" s="134" t="s">
        <v>340</v>
      </c>
      <c r="E216" s="133" t="s">
        <v>41</v>
      </c>
      <c r="F216" s="133" t="s">
        <v>25</v>
      </c>
      <c r="G216" s="79">
        <v>6500000000</v>
      </c>
      <c r="H216" s="80"/>
      <c r="I216" s="136">
        <f t="shared" si="58"/>
        <v>73524500</v>
      </c>
      <c r="J216" s="136">
        <f>J217</f>
        <v>74565200</v>
      </c>
      <c r="K216" s="74">
        <f>K217</f>
        <v>6666700</v>
      </c>
      <c r="L216" s="74">
        <f>L217</f>
        <v>-7707400</v>
      </c>
      <c r="M216" s="74">
        <f>M217</f>
        <v>0</v>
      </c>
      <c r="N216" s="137">
        <f>N217</f>
        <v>0</v>
      </c>
      <c r="O216" s="136">
        <f t="shared" si="59"/>
        <v>73524500</v>
      </c>
      <c r="P216" s="136">
        <f>P217</f>
        <v>81231900</v>
      </c>
      <c r="Q216" s="74">
        <f>Q217</f>
        <v>0</v>
      </c>
      <c r="R216" s="74">
        <f>R217</f>
        <v>-7707400</v>
      </c>
      <c r="S216" s="74">
        <f>S217</f>
        <v>0</v>
      </c>
      <c r="T216" s="138">
        <f>T217</f>
        <v>0</v>
      </c>
    </row>
    <row r="217" spans="1:1024">
      <c r="B217" s="86"/>
      <c r="C217" s="37" t="s">
        <v>345</v>
      </c>
      <c r="D217" s="134" t="s">
        <v>340</v>
      </c>
      <c r="E217" s="133" t="s">
        <v>41</v>
      </c>
      <c r="F217" s="133" t="s">
        <v>25</v>
      </c>
      <c r="G217" s="79">
        <v>6520000000</v>
      </c>
      <c r="H217" s="80"/>
      <c r="I217" s="136">
        <f t="shared" si="58"/>
        <v>73524500</v>
      </c>
      <c r="J217" s="136">
        <f>J220+J218</f>
        <v>74565200</v>
      </c>
      <c r="K217" s="136">
        <f>K220+K218</f>
        <v>6666700</v>
      </c>
      <c r="L217" s="74">
        <f>L220+L218</f>
        <v>-7707400</v>
      </c>
      <c r="M217" s="74">
        <f>M220+M218</f>
        <v>0</v>
      </c>
      <c r="N217" s="137">
        <f>N220+N218</f>
        <v>0</v>
      </c>
      <c r="O217" s="136">
        <f t="shared" si="59"/>
        <v>73524500</v>
      </c>
      <c r="P217" s="136">
        <f>P220+P218</f>
        <v>81231900</v>
      </c>
      <c r="Q217" s="74">
        <f>Q220</f>
        <v>0</v>
      </c>
      <c r="R217" s="74">
        <f>R220+R218</f>
        <v>-7707400</v>
      </c>
      <c r="S217" s="74">
        <f>S220</f>
        <v>0</v>
      </c>
      <c r="T217" s="138">
        <f>T220</f>
        <v>0</v>
      </c>
    </row>
    <row r="218" spans="1:1024" ht="93.75">
      <c r="B218" s="86"/>
      <c r="C218" s="37" t="s">
        <v>255</v>
      </c>
      <c r="D218" s="134" t="s">
        <v>340</v>
      </c>
      <c r="E218" s="133" t="s">
        <v>41</v>
      </c>
      <c r="F218" s="133" t="s">
        <v>25</v>
      </c>
      <c r="G218" s="79" t="s">
        <v>256</v>
      </c>
      <c r="H218" s="80"/>
      <c r="I218" s="136">
        <f t="shared" si="58"/>
        <v>11018100</v>
      </c>
      <c r="J218" s="136">
        <f>J219</f>
        <v>13544300</v>
      </c>
      <c r="K218" s="74">
        <f>K219</f>
        <v>569400</v>
      </c>
      <c r="L218" s="74">
        <f>L219</f>
        <v>-3095600</v>
      </c>
      <c r="M218" s="74">
        <f>M219</f>
        <v>0</v>
      </c>
      <c r="N218" s="137">
        <f>N219</f>
        <v>0</v>
      </c>
      <c r="O218" s="136">
        <f t="shared" si="59"/>
        <v>11018100</v>
      </c>
      <c r="P218" s="136">
        <f>P219</f>
        <v>14113700</v>
      </c>
      <c r="Q218" s="74"/>
      <c r="R218" s="74">
        <f>R219</f>
        <v>-3095600</v>
      </c>
      <c r="S218" s="74"/>
      <c r="T218" s="138"/>
    </row>
    <row r="219" spans="1:1024" ht="37.5">
      <c r="B219" s="86"/>
      <c r="C219" s="37" t="s">
        <v>257</v>
      </c>
      <c r="D219" s="134" t="s">
        <v>340</v>
      </c>
      <c r="E219" s="133" t="s">
        <v>41</v>
      </c>
      <c r="F219" s="133" t="s">
        <v>25</v>
      </c>
      <c r="G219" s="79" t="s">
        <v>256</v>
      </c>
      <c r="H219" s="80" t="s">
        <v>258</v>
      </c>
      <c r="I219" s="136">
        <f t="shared" si="58"/>
        <v>11018100</v>
      </c>
      <c r="J219" s="136">
        <v>13544300</v>
      </c>
      <c r="K219" s="74">
        <v>569400</v>
      </c>
      <c r="L219" s="74">
        <v>-3095600</v>
      </c>
      <c r="M219" s="74">
        <v>0</v>
      </c>
      <c r="N219" s="137">
        <v>0</v>
      </c>
      <c r="O219" s="136">
        <f t="shared" si="59"/>
        <v>11018100</v>
      </c>
      <c r="P219" s="136">
        <v>14113700</v>
      </c>
      <c r="Q219" s="74"/>
      <c r="R219" s="74">
        <v>-3095600</v>
      </c>
      <c r="S219" s="74"/>
      <c r="T219" s="138"/>
    </row>
    <row r="220" spans="1:1024" ht="93.75">
      <c r="B220" s="86"/>
      <c r="C220" s="37" t="s">
        <v>255</v>
      </c>
      <c r="D220" s="134" t="s">
        <v>340</v>
      </c>
      <c r="E220" s="133" t="s">
        <v>41</v>
      </c>
      <c r="F220" s="133" t="s">
        <v>25</v>
      </c>
      <c r="G220" s="79" t="s">
        <v>259</v>
      </c>
      <c r="H220" s="80"/>
      <c r="I220" s="136">
        <f t="shared" si="58"/>
        <v>62506400</v>
      </c>
      <c r="J220" s="136">
        <f>J221+J222</f>
        <v>61020900</v>
      </c>
      <c r="K220" s="74">
        <f>K221+K222</f>
        <v>6097300</v>
      </c>
      <c r="L220" s="74">
        <f>L221+L222</f>
        <v>-4611800</v>
      </c>
      <c r="M220" s="74">
        <f>M221+M222</f>
        <v>0</v>
      </c>
      <c r="N220" s="137">
        <f>N221+N222</f>
        <v>0</v>
      </c>
      <c r="O220" s="136">
        <f t="shared" si="59"/>
        <v>62506400</v>
      </c>
      <c r="P220" s="136">
        <f>P221+P222</f>
        <v>67118200</v>
      </c>
      <c r="Q220" s="74">
        <f>Q221+Q222</f>
        <v>0</v>
      </c>
      <c r="R220" s="74">
        <f>R221+R222</f>
        <v>-4611800</v>
      </c>
      <c r="S220" s="74">
        <f>S221+S222</f>
        <v>0</v>
      </c>
      <c r="T220" s="138">
        <f>T221+T222</f>
        <v>0</v>
      </c>
    </row>
    <row r="221" spans="1:1024" ht="37.5">
      <c r="B221" s="86"/>
      <c r="C221" s="37" t="s">
        <v>108</v>
      </c>
      <c r="D221" s="134" t="s">
        <v>340</v>
      </c>
      <c r="E221" s="133" t="s">
        <v>41</v>
      </c>
      <c r="F221" s="133" t="s">
        <v>25</v>
      </c>
      <c r="G221" s="79" t="s">
        <v>259</v>
      </c>
      <c r="H221" s="80" t="s">
        <v>109</v>
      </c>
      <c r="I221" s="136">
        <f t="shared" si="58"/>
        <v>72034.8</v>
      </c>
      <c r="J221" s="136">
        <v>72034.8</v>
      </c>
      <c r="K221" s="74">
        <v>0</v>
      </c>
      <c r="L221" s="74">
        <v>0</v>
      </c>
      <c r="M221" s="74">
        <v>0</v>
      </c>
      <c r="N221" s="137">
        <v>0</v>
      </c>
      <c r="O221" s="136">
        <f t="shared" si="59"/>
        <v>72034.8</v>
      </c>
      <c r="P221" s="136">
        <v>72034.8</v>
      </c>
      <c r="Q221" s="74"/>
      <c r="R221" s="74"/>
      <c r="S221" s="74"/>
      <c r="T221" s="138"/>
    </row>
    <row r="222" spans="1:1024" ht="37.5">
      <c r="B222" s="86"/>
      <c r="C222" s="37" t="s">
        <v>257</v>
      </c>
      <c r="D222" s="134" t="s">
        <v>340</v>
      </c>
      <c r="E222" s="133" t="s">
        <v>41</v>
      </c>
      <c r="F222" s="133" t="s">
        <v>25</v>
      </c>
      <c r="G222" s="79" t="s">
        <v>259</v>
      </c>
      <c r="H222" s="80" t="s">
        <v>258</v>
      </c>
      <c r="I222" s="136">
        <f t="shared" si="58"/>
        <v>62434365.200000003</v>
      </c>
      <c r="J222" s="136">
        <v>60948865.200000003</v>
      </c>
      <c r="K222" s="74">
        <v>6097300</v>
      </c>
      <c r="L222" s="74">
        <v>-4611800</v>
      </c>
      <c r="M222" s="74">
        <v>0</v>
      </c>
      <c r="N222" s="137">
        <v>0</v>
      </c>
      <c r="O222" s="136">
        <f t="shared" si="59"/>
        <v>62434365.200000003</v>
      </c>
      <c r="P222" s="136">
        <v>67046165.200000003</v>
      </c>
      <c r="Q222" s="74"/>
      <c r="R222" s="74">
        <v>-4611800</v>
      </c>
      <c r="S222" s="74"/>
      <c r="T222" s="138"/>
    </row>
    <row r="223" spans="1:1024" s="116" customFormat="1" ht="56.25">
      <c r="A223" s="112"/>
      <c r="B223" s="140" t="s">
        <v>44</v>
      </c>
      <c r="C223" s="28" t="s">
        <v>346</v>
      </c>
      <c r="D223" s="28">
        <v>905</v>
      </c>
      <c r="E223" s="142"/>
      <c r="F223" s="142"/>
      <c r="G223" s="85"/>
      <c r="H223" s="86"/>
      <c r="I223" s="129">
        <f t="shared" si="58"/>
        <v>96817500</v>
      </c>
      <c r="J223" s="129">
        <f>J224+J236+J242</f>
        <v>130949100</v>
      </c>
      <c r="K223" s="72">
        <f>K224+K236+K242</f>
        <v>-34131600</v>
      </c>
      <c r="L223" s="72">
        <f>L224+L236+L242</f>
        <v>0</v>
      </c>
      <c r="M223" s="72">
        <f>M224+M236+M242</f>
        <v>0</v>
      </c>
      <c r="N223" s="130">
        <f>N224+N236+N242</f>
        <v>0</v>
      </c>
      <c r="O223" s="129">
        <f t="shared" si="59"/>
        <v>141552600</v>
      </c>
      <c r="P223" s="129">
        <f>P224+P236+P242</f>
        <v>141552600</v>
      </c>
      <c r="Q223" s="72">
        <f>Q224+Q236+Q242</f>
        <v>0</v>
      </c>
      <c r="R223" s="72">
        <f>R224+R236+R242</f>
        <v>0</v>
      </c>
      <c r="S223" s="72">
        <f>S224+S236+S242</f>
        <v>0</v>
      </c>
      <c r="T223" s="131">
        <f>T224+T236+T242</f>
        <v>0</v>
      </c>
      <c r="ALT223" s="40"/>
      <c r="ALU223" s="40"/>
      <c r="ALV223" s="40"/>
      <c r="ALW223" s="40"/>
      <c r="ALX223" s="40"/>
      <c r="ALY223" s="40"/>
      <c r="ALZ223" s="40"/>
      <c r="AMA223" s="40"/>
      <c r="AMB223" s="40"/>
      <c r="AMC223"/>
      <c r="AMD223"/>
      <c r="AME223"/>
      <c r="AMF223"/>
      <c r="AMG223"/>
      <c r="AMH223"/>
      <c r="AMI223"/>
      <c r="AMJ223"/>
    </row>
    <row r="224" spans="1:1024">
      <c r="B224" s="86"/>
      <c r="C224" s="37" t="s">
        <v>17</v>
      </c>
      <c r="D224" s="79">
        <v>905</v>
      </c>
      <c r="E224" s="133" t="s">
        <v>18</v>
      </c>
      <c r="F224" s="133" t="s">
        <v>86</v>
      </c>
      <c r="G224" s="79"/>
      <c r="H224" s="80"/>
      <c r="I224" s="136">
        <f t="shared" si="58"/>
        <v>27817500</v>
      </c>
      <c r="J224" s="136">
        <f>J225+J231</f>
        <v>26949100</v>
      </c>
      <c r="K224" s="74">
        <f>K225+K231</f>
        <v>868400</v>
      </c>
      <c r="L224" s="74">
        <f>L225+L231</f>
        <v>0</v>
      </c>
      <c r="M224" s="74">
        <f>M225+M231</f>
        <v>0</v>
      </c>
      <c r="N224" s="137">
        <f>N225+N231</f>
        <v>0</v>
      </c>
      <c r="O224" s="136">
        <f t="shared" si="59"/>
        <v>27552600</v>
      </c>
      <c r="P224" s="136">
        <f>P225+P231</f>
        <v>27552600</v>
      </c>
      <c r="Q224" s="74">
        <f>Q225+Q231</f>
        <v>0</v>
      </c>
      <c r="R224" s="74">
        <f>R225+R231</f>
        <v>0</v>
      </c>
      <c r="S224" s="74">
        <f>S225+S231</f>
        <v>0</v>
      </c>
      <c r="T224" s="138">
        <f>T225+T231</f>
        <v>0</v>
      </c>
    </row>
    <row r="225" spans="2:20" ht="37.5">
      <c r="B225" s="86"/>
      <c r="C225" s="37" t="s">
        <v>347</v>
      </c>
      <c r="D225" s="79">
        <v>905</v>
      </c>
      <c r="E225" s="133" t="s">
        <v>18</v>
      </c>
      <c r="F225" s="133" t="s">
        <v>29</v>
      </c>
      <c r="G225" s="79"/>
      <c r="H225" s="80"/>
      <c r="I225" s="136">
        <f t="shared" si="58"/>
        <v>22543000</v>
      </c>
      <c r="J225" s="136">
        <f t="shared" ref="J225:N227" si="62">J226</f>
        <v>21985300</v>
      </c>
      <c r="K225" s="74">
        <f t="shared" si="62"/>
        <v>557700</v>
      </c>
      <c r="L225" s="74">
        <f t="shared" si="62"/>
        <v>0</v>
      </c>
      <c r="M225" s="74">
        <f t="shared" si="62"/>
        <v>0</v>
      </c>
      <c r="N225" s="137">
        <f t="shared" si="62"/>
        <v>0</v>
      </c>
      <c r="O225" s="136">
        <f t="shared" si="59"/>
        <v>22205100</v>
      </c>
      <c r="P225" s="136">
        <f t="shared" ref="P225:T227" si="63">P226</f>
        <v>22205100</v>
      </c>
      <c r="Q225" s="74">
        <f t="shared" si="63"/>
        <v>0</v>
      </c>
      <c r="R225" s="74">
        <f t="shared" si="63"/>
        <v>0</v>
      </c>
      <c r="S225" s="74">
        <f t="shared" si="63"/>
        <v>0</v>
      </c>
      <c r="T225" s="138">
        <f t="shared" si="63"/>
        <v>0</v>
      </c>
    </row>
    <row r="226" spans="2:20" ht="37.5">
      <c r="B226" s="86"/>
      <c r="C226" s="37" t="s">
        <v>102</v>
      </c>
      <c r="D226" s="79">
        <v>905</v>
      </c>
      <c r="E226" s="133" t="s">
        <v>18</v>
      </c>
      <c r="F226" s="133" t="s">
        <v>29</v>
      </c>
      <c r="G226" s="79">
        <v>5000000000</v>
      </c>
      <c r="H226" s="80"/>
      <c r="I226" s="136">
        <f t="shared" si="58"/>
        <v>22543000</v>
      </c>
      <c r="J226" s="136">
        <f t="shared" si="62"/>
        <v>21985300</v>
      </c>
      <c r="K226" s="74">
        <f t="shared" si="62"/>
        <v>557700</v>
      </c>
      <c r="L226" s="74">
        <f t="shared" si="62"/>
        <v>0</v>
      </c>
      <c r="M226" s="74">
        <f t="shared" si="62"/>
        <v>0</v>
      </c>
      <c r="N226" s="137">
        <f t="shared" si="62"/>
        <v>0</v>
      </c>
      <c r="O226" s="136">
        <f t="shared" si="59"/>
        <v>22205100</v>
      </c>
      <c r="P226" s="136">
        <f t="shared" si="63"/>
        <v>22205100</v>
      </c>
      <c r="Q226" s="74">
        <f t="shared" si="63"/>
        <v>0</v>
      </c>
      <c r="R226" s="74">
        <f t="shared" si="63"/>
        <v>0</v>
      </c>
      <c r="S226" s="74">
        <f t="shared" si="63"/>
        <v>0</v>
      </c>
      <c r="T226" s="138">
        <f t="shared" si="63"/>
        <v>0</v>
      </c>
    </row>
    <row r="227" spans="2:20" ht="37.5">
      <c r="B227" s="86"/>
      <c r="C227" s="37" t="s">
        <v>110</v>
      </c>
      <c r="D227" s="79">
        <v>905</v>
      </c>
      <c r="E227" s="133" t="s">
        <v>18</v>
      </c>
      <c r="F227" s="133" t="s">
        <v>29</v>
      </c>
      <c r="G227" s="79">
        <v>5020000000</v>
      </c>
      <c r="H227" s="80"/>
      <c r="I227" s="136">
        <f t="shared" si="58"/>
        <v>22543000</v>
      </c>
      <c r="J227" s="136">
        <f t="shared" si="62"/>
        <v>21985300</v>
      </c>
      <c r="K227" s="74">
        <f t="shared" si="62"/>
        <v>557700</v>
      </c>
      <c r="L227" s="74">
        <f t="shared" si="62"/>
        <v>0</v>
      </c>
      <c r="M227" s="74">
        <f t="shared" si="62"/>
        <v>0</v>
      </c>
      <c r="N227" s="137">
        <f t="shared" si="62"/>
        <v>0</v>
      </c>
      <c r="O227" s="136">
        <f t="shared" si="59"/>
        <v>22205100</v>
      </c>
      <c r="P227" s="136">
        <f t="shared" si="63"/>
        <v>22205100</v>
      </c>
      <c r="Q227" s="74">
        <f t="shared" si="63"/>
        <v>0</v>
      </c>
      <c r="R227" s="74">
        <f t="shared" si="63"/>
        <v>0</v>
      </c>
      <c r="S227" s="74">
        <f t="shared" si="63"/>
        <v>0</v>
      </c>
      <c r="T227" s="138">
        <f t="shared" si="63"/>
        <v>0</v>
      </c>
    </row>
    <row r="228" spans="2:20" ht="35.85" customHeight="1">
      <c r="B228" s="86"/>
      <c r="C228" s="37" t="s">
        <v>104</v>
      </c>
      <c r="D228" s="79">
        <v>905</v>
      </c>
      <c r="E228" s="133" t="s">
        <v>18</v>
      </c>
      <c r="F228" s="133" t="s">
        <v>29</v>
      </c>
      <c r="G228" s="79">
        <v>5020000190</v>
      </c>
      <c r="H228" s="80"/>
      <c r="I228" s="136">
        <f t="shared" si="58"/>
        <v>22543000</v>
      </c>
      <c r="J228" s="136">
        <f>J230+J229</f>
        <v>21985300</v>
      </c>
      <c r="K228" s="74">
        <f>K230+K229</f>
        <v>557700</v>
      </c>
      <c r="L228" s="74">
        <f>L230+L229</f>
        <v>0</v>
      </c>
      <c r="M228" s="74">
        <f>M230+M229</f>
        <v>0</v>
      </c>
      <c r="N228" s="137">
        <f>N230+N229</f>
        <v>0</v>
      </c>
      <c r="O228" s="136">
        <f t="shared" si="59"/>
        <v>22205100</v>
      </c>
      <c r="P228" s="136">
        <f>P230+P229</f>
        <v>22205100</v>
      </c>
      <c r="Q228" s="74">
        <f>Q230+Q229</f>
        <v>0</v>
      </c>
      <c r="R228" s="74">
        <f>R230+R229</f>
        <v>0</v>
      </c>
      <c r="S228" s="74">
        <f>S230+S229</f>
        <v>0</v>
      </c>
      <c r="T228" s="138">
        <f>T230+T229</f>
        <v>0</v>
      </c>
    </row>
    <row r="229" spans="2:20" ht="75">
      <c r="B229" s="86"/>
      <c r="C229" s="37" t="s">
        <v>105</v>
      </c>
      <c r="D229" s="79">
        <v>905</v>
      </c>
      <c r="E229" s="133" t="s">
        <v>18</v>
      </c>
      <c r="F229" s="133" t="s">
        <v>29</v>
      </c>
      <c r="G229" s="79">
        <v>5020000190</v>
      </c>
      <c r="H229" s="80" t="s">
        <v>106</v>
      </c>
      <c r="I229" s="136">
        <f t="shared" si="58"/>
        <v>22540700</v>
      </c>
      <c r="J229" s="136">
        <v>21981600</v>
      </c>
      <c r="K229" s="74">
        <v>559100</v>
      </c>
      <c r="L229" s="74"/>
      <c r="M229" s="74"/>
      <c r="N229" s="137"/>
      <c r="O229" s="136">
        <f t="shared" si="59"/>
        <v>22202800</v>
      </c>
      <c r="P229" s="136">
        <v>22202800</v>
      </c>
      <c r="Q229" s="74"/>
      <c r="R229" s="74"/>
      <c r="S229" s="74"/>
      <c r="T229" s="138"/>
    </row>
    <row r="230" spans="2:20">
      <c r="B230" s="86"/>
      <c r="C230" s="37" t="s">
        <v>111</v>
      </c>
      <c r="D230" s="79">
        <v>905</v>
      </c>
      <c r="E230" s="133" t="s">
        <v>18</v>
      </c>
      <c r="F230" s="133" t="s">
        <v>29</v>
      </c>
      <c r="G230" s="79">
        <v>5020000190</v>
      </c>
      <c r="H230" s="80" t="s">
        <v>112</v>
      </c>
      <c r="I230" s="136">
        <f t="shared" si="58"/>
        <v>2300</v>
      </c>
      <c r="J230" s="136">
        <v>3700</v>
      </c>
      <c r="K230" s="74">
        <v>-1400</v>
      </c>
      <c r="L230" s="74"/>
      <c r="M230" s="74"/>
      <c r="N230" s="137"/>
      <c r="O230" s="136">
        <f t="shared" si="59"/>
        <v>2300</v>
      </c>
      <c r="P230" s="136">
        <v>2300</v>
      </c>
      <c r="Q230" s="74"/>
      <c r="R230" s="74"/>
      <c r="S230" s="74"/>
      <c r="T230" s="138"/>
    </row>
    <row r="231" spans="2:20">
      <c r="B231" s="86"/>
      <c r="C231" s="37" t="s">
        <v>33</v>
      </c>
      <c r="D231" s="79">
        <v>905</v>
      </c>
      <c r="E231" s="133" t="s">
        <v>18</v>
      </c>
      <c r="F231" s="133" t="s">
        <v>34</v>
      </c>
      <c r="G231" s="79"/>
      <c r="H231" s="80"/>
      <c r="I231" s="136">
        <f t="shared" si="58"/>
        <v>5274500</v>
      </c>
      <c r="J231" s="136">
        <f t="shared" ref="J231:N234" si="64">J232</f>
        <v>4963800</v>
      </c>
      <c r="K231" s="74">
        <f t="shared" si="64"/>
        <v>310700</v>
      </c>
      <c r="L231" s="74">
        <f t="shared" si="64"/>
        <v>0</v>
      </c>
      <c r="M231" s="74">
        <f t="shared" si="64"/>
        <v>0</v>
      </c>
      <c r="N231" s="137">
        <f t="shared" si="64"/>
        <v>0</v>
      </c>
      <c r="O231" s="136">
        <f t="shared" si="59"/>
        <v>5347500</v>
      </c>
      <c r="P231" s="136">
        <f t="shared" ref="P231:T234" si="65">P232</f>
        <v>5347500</v>
      </c>
      <c r="Q231" s="74">
        <f t="shared" si="65"/>
        <v>0</v>
      </c>
      <c r="R231" s="74">
        <f t="shared" si="65"/>
        <v>0</v>
      </c>
      <c r="S231" s="74">
        <f t="shared" si="65"/>
        <v>0</v>
      </c>
      <c r="T231" s="138">
        <f t="shared" si="65"/>
        <v>0</v>
      </c>
    </row>
    <row r="232" spans="2:20" ht="37.5">
      <c r="B232" s="86"/>
      <c r="C232" s="37" t="s">
        <v>102</v>
      </c>
      <c r="D232" s="79">
        <v>905</v>
      </c>
      <c r="E232" s="133" t="s">
        <v>18</v>
      </c>
      <c r="F232" s="133" t="s">
        <v>34</v>
      </c>
      <c r="G232" s="79">
        <v>500000000</v>
      </c>
      <c r="H232" s="80"/>
      <c r="I232" s="136">
        <f t="shared" si="58"/>
        <v>5274500</v>
      </c>
      <c r="J232" s="136">
        <f t="shared" si="64"/>
        <v>4963800</v>
      </c>
      <c r="K232" s="74">
        <f t="shared" si="64"/>
        <v>310700</v>
      </c>
      <c r="L232" s="74">
        <f t="shared" si="64"/>
        <v>0</v>
      </c>
      <c r="M232" s="74">
        <f t="shared" si="64"/>
        <v>0</v>
      </c>
      <c r="N232" s="137">
        <f t="shared" si="64"/>
        <v>0</v>
      </c>
      <c r="O232" s="136">
        <f t="shared" si="59"/>
        <v>5347500</v>
      </c>
      <c r="P232" s="136">
        <f t="shared" si="65"/>
        <v>5347500</v>
      </c>
      <c r="Q232" s="74">
        <f t="shared" si="65"/>
        <v>0</v>
      </c>
      <c r="R232" s="74">
        <f t="shared" si="65"/>
        <v>0</v>
      </c>
      <c r="S232" s="74">
        <f t="shared" si="65"/>
        <v>0</v>
      </c>
      <c r="T232" s="138">
        <f t="shared" si="65"/>
        <v>0</v>
      </c>
    </row>
    <row r="233" spans="2:20" ht="37.5">
      <c r="B233" s="86"/>
      <c r="C233" s="37" t="s">
        <v>121</v>
      </c>
      <c r="D233" s="79">
        <v>905</v>
      </c>
      <c r="E233" s="133" t="s">
        <v>18</v>
      </c>
      <c r="F233" s="133" t="s">
        <v>34</v>
      </c>
      <c r="G233" s="79">
        <v>5030000000</v>
      </c>
      <c r="H233" s="80"/>
      <c r="I233" s="136">
        <f t="shared" si="58"/>
        <v>5274500</v>
      </c>
      <c r="J233" s="136">
        <f t="shared" si="64"/>
        <v>4963800</v>
      </c>
      <c r="K233" s="74">
        <f t="shared" si="64"/>
        <v>310700</v>
      </c>
      <c r="L233" s="74">
        <f t="shared" si="64"/>
        <v>0</v>
      </c>
      <c r="M233" s="74">
        <f t="shared" si="64"/>
        <v>0</v>
      </c>
      <c r="N233" s="137">
        <f t="shared" si="64"/>
        <v>0</v>
      </c>
      <c r="O233" s="136">
        <f t="shared" si="59"/>
        <v>5347500</v>
      </c>
      <c r="P233" s="136">
        <f t="shared" si="65"/>
        <v>5347500</v>
      </c>
      <c r="Q233" s="74">
        <f t="shared" si="65"/>
        <v>0</v>
      </c>
      <c r="R233" s="74">
        <f t="shared" si="65"/>
        <v>0</v>
      </c>
      <c r="S233" s="74">
        <f t="shared" si="65"/>
        <v>0</v>
      </c>
      <c r="T233" s="138">
        <f t="shared" si="65"/>
        <v>0</v>
      </c>
    </row>
    <row r="234" spans="2:20" ht="37.5">
      <c r="B234" s="86"/>
      <c r="C234" s="37" t="s">
        <v>122</v>
      </c>
      <c r="D234" s="79">
        <v>905</v>
      </c>
      <c r="E234" s="133" t="s">
        <v>18</v>
      </c>
      <c r="F234" s="133" t="s">
        <v>34</v>
      </c>
      <c r="G234" s="79">
        <v>5030010030</v>
      </c>
      <c r="H234" s="80"/>
      <c r="I234" s="136">
        <f t="shared" si="58"/>
        <v>5274500</v>
      </c>
      <c r="J234" s="136">
        <f t="shared" si="64"/>
        <v>4963800</v>
      </c>
      <c r="K234" s="74">
        <f t="shared" si="64"/>
        <v>310700</v>
      </c>
      <c r="L234" s="74">
        <f t="shared" si="64"/>
        <v>0</v>
      </c>
      <c r="M234" s="74">
        <f t="shared" si="64"/>
        <v>0</v>
      </c>
      <c r="N234" s="137">
        <f t="shared" si="64"/>
        <v>0</v>
      </c>
      <c r="O234" s="136">
        <f t="shared" si="59"/>
        <v>5347500</v>
      </c>
      <c r="P234" s="136">
        <f t="shared" si="65"/>
        <v>5347500</v>
      </c>
      <c r="Q234" s="74">
        <f t="shared" si="65"/>
        <v>0</v>
      </c>
      <c r="R234" s="74">
        <f t="shared" si="65"/>
        <v>0</v>
      </c>
      <c r="S234" s="74">
        <f t="shared" si="65"/>
        <v>0</v>
      </c>
      <c r="T234" s="138">
        <f t="shared" si="65"/>
        <v>0</v>
      </c>
    </row>
    <row r="235" spans="2:20" ht="37.5">
      <c r="B235" s="86"/>
      <c r="C235" s="37" t="s">
        <v>108</v>
      </c>
      <c r="D235" s="79">
        <v>905</v>
      </c>
      <c r="E235" s="133" t="s">
        <v>18</v>
      </c>
      <c r="F235" s="133" t="s">
        <v>34</v>
      </c>
      <c r="G235" s="79">
        <v>5030010030</v>
      </c>
      <c r="H235" s="80" t="s">
        <v>109</v>
      </c>
      <c r="I235" s="136">
        <f t="shared" si="58"/>
        <v>5274500</v>
      </c>
      <c r="J235" s="136">
        <v>4963800</v>
      </c>
      <c r="K235" s="74">
        <v>310700</v>
      </c>
      <c r="L235" s="74"/>
      <c r="M235" s="74"/>
      <c r="N235" s="137"/>
      <c r="O235" s="136">
        <f t="shared" si="59"/>
        <v>5347500</v>
      </c>
      <c r="P235" s="136">
        <v>5347500</v>
      </c>
      <c r="Q235" s="74"/>
      <c r="R235" s="74"/>
      <c r="S235" s="74"/>
      <c r="T235" s="138"/>
    </row>
    <row r="236" spans="2:20" ht="37.5">
      <c r="B236" s="86"/>
      <c r="C236" s="37" t="s">
        <v>85</v>
      </c>
      <c r="D236" s="79">
        <v>905</v>
      </c>
      <c r="E236" s="133" t="s">
        <v>43</v>
      </c>
      <c r="F236" s="133" t="s">
        <v>86</v>
      </c>
      <c r="G236" s="79"/>
      <c r="H236" s="80"/>
      <c r="I236" s="136">
        <f t="shared" si="58"/>
        <v>25000000</v>
      </c>
      <c r="J236" s="136">
        <f t="shared" ref="J236:N240" si="66">J237</f>
        <v>20000000</v>
      </c>
      <c r="K236" s="74">
        <f t="shared" si="66"/>
        <v>5000000</v>
      </c>
      <c r="L236" s="74">
        <f t="shared" si="66"/>
        <v>0</v>
      </c>
      <c r="M236" s="74">
        <f t="shared" si="66"/>
        <v>0</v>
      </c>
      <c r="N236" s="137">
        <f t="shared" si="66"/>
        <v>0</v>
      </c>
      <c r="O236" s="136">
        <f t="shared" si="59"/>
        <v>25000000</v>
      </c>
      <c r="P236" s="136">
        <f t="shared" ref="P236:T240" si="67">P237</f>
        <v>25000000</v>
      </c>
      <c r="Q236" s="74">
        <f t="shared" si="67"/>
        <v>0</v>
      </c>
      <c r="R236" s="74">
        <f t="shared" si="67"/>
        <v>0</v>
      </c>
      <c r="S236" s="74">
        <f t="shared" si="67"/>
        <v>0</v>
      </c>
      <c r="T236" s="138">
        <f t="shared" si="67"/>
        <v>0</v>
      </c>
    </row>
    <row r="237" spans="2:20" ht="56.25">
      <c r="B237" s="86"/>
      <c r="C237" s="37" t="s">
        <v>87</v>
      </c>
      <c r="D237" s="79">
        <v>905</v>
      </c>
      <c r="E237" s="133" t="s">
        <v>43</v>
      </c>
      <c r="F237" s="133" t="s">
        <v>18</v>
      </c>
      <c r="G237" s="79"/>
      <c r="H237" s="80"/>
      <c r="I237" s="136">
        <f t="shared" si="58"/>
        <v>25000000</v>
      </c>
      <c r="J237" s="136">
        <f t="shared" si="66"/>
        <v>20000000</v>
      </c>
      <c r="K237" s="74">
        <f t="shared" si="66"/>
        <v>5000000</v>
      </c>
      <c r="L237" s="74">
        <f t="shared" si="66"/>
        <v>0</v>
      </c>
      <c r="M237" s="74">
        <f t="shared" si="66"/>
        <v>0</v>
      </c>
      <c r="N237" s="137">
        <f t="shared" si="66"/>
        <v>0</v>
      </c>
      <c r="O237" s="136">
        <f t="shared" si="59"/>
        <v>25000000</v>
      </c>
      <c r="P237" s="136">
        <f t="shared" si="67"/>
        <v>25000000</v>
      </c>
      <c r="Q237" s="74">
        <f t="shared" si="67"/>
        <v>0</v>
      </c>
      <c r="R237" s="74">
        <f t="shared" si="67"/>
        <v>0</v>
      </c>
      <c r="S237" s="74">
        <f t="shared" si="67"/>
        <v>0</v>
      </c>
      <c r="T237" s="138">
        <f t="shared" si="67"/>
        <v>0</v>
      </c>
    </row>
    <row r="238" spans="2:20" ht="37.5">
      <c r="B238" s="86"/>
      <c r="C238" s="37" t="s">
        <v>127</v>
      </c>
      <c r="D238" s="79">
        <v>905</v>
      </c>
      <c r="E238" s="133" t="s">
        <v>43</v>
      </c>
      <c r="F238" s="133" t="s">
        <v>18</v>
      </c>
      <c r="G238" s="79">
        <v>5100000000</v>
      </c>
      <c r="H238" s="80"/>
      <c r="I238" s="136">
        <f t="shared" si="58"/>
        <v>25000000</v>
      </c>
      <c r="J238" s="136">
        <f t="shared" si="66"/>
        <v>20000000</v>
      </c>
      <c r="K238" s="74">
        <f t="shared" si="66"/>
        <v>5000000</v>
      </c>
      <c r="L238" s="74">
        <f t="shared" si="66"/>
        <v>0</v>
      </c>
      <c r="M238" s="74">
        <f t="shared" si="66"/>
        <v>0</v>
      </c>
      <c r="N238" s="137">
        <f t="shared" si="66"/>
        <v>0</v>
      </c>
      <c r="O238" s="136">
        <f t="shared" si="59"/>
        <v>25000000</v>
      </c>
      <c r="P238" s="136">
        <f t="shared" si="67"/>
        <v>25000000</v>
      </c>
      <c r="Q238" s="74">
        <f t="shared" si="67"/>
        <v>0</v>
      </c>
      <c r="R238" s="74">
        <f t="shared" si="67"/>
        <v>0</v>
      </c>
      <c r="S238" s="74">
        <f t="shared" si="67"/>
        <v>0</v>
      </c>
      <c r="T238" s="138">
        <f t="shared" si="67"/>
        <v>0</v>
      </c>
    </row>
    <row r="239" spans="2:20" ht="37.5">
      <c r="B239" s="86"/>
      <c r="C239" s="37" t="s">
        <v>128</v>
      </c>
      <c r="D239" s="79">
        <v>905</v>
      </c>
      <c r="E239" s="133" t="s">
        <v>43</v>
      </c>
      <c r="F239" s="133" t="s">
        <v>18</v>
      </c>
      <c r="G239" s="79">
        <v>5110000000</v>
      </c>
      <c r="H239" s="80"/>
      <c r="I239" s="136">
        <f t="shared" si="58"/>
        <v>25000000</v>
      </c>
      <c r="J239" s="136">
        <f t="shared" si="66"/>
        <v>20000000</v>
      </c>
      <c r="K239" s="74">
        <f t="shared" si="66"/>
        <v>5000000</v>
      </c>
      <c r="L239" s="74">
        <f t="shared" si="66"/>
        <v>0</v>
      </c>
      <c r="M239" s="74">
        <f t="shared" si="66"/>
        <v>0</v>
      </c>
      <c r="N239" s="137">
        <f t="shared" si="66"/>
        <v>0</v>
      </c>
      <c r="O239" s="136">
        <f t="shared" si="59"/>
        <v>25000000</v>
      </c>
      <c r="P239" s="136">
        <f t="shared" si="67"/>
        <v>25000000</v>
      </c>
      <c r="Q239" s="74">
        <f t="shared" si="67"/>
        <v>0</v>
      </c>
      <c r="R239" s="74">
        <f t="shared" si="67"/>
        <v>0</v>
      </c>
      <c r="S239" s="74">
        <f t="shared" si="67"/>
        <v>0</v>
      </c>
      <c r="T239" s="138">
        <f t="shared" si="67"/>
        <v>0</v>
      </c>
    </row>
    <row r="240" spans="2:20" ht="37.5">
      <c r="B240" s="86"/>
      <c r="C240" s="37" t="s">
        <v>129</v>
      </c>
      <c r="D240" s="79">
        <v>905</v>
      </c>
      <c r="E240" s="133" t="s">
        <v>43</v>
      </c>
      <c r="F240" s="133" t="s">
        <v>18</v>
      </c>
      <c r="G240" s="79" t="s">
        <v>130</v>
      </c>
      <c r="H240" s="80"/>
      <c r="I240" s="136">
        <f t="shared" si="58"/>
        <v>25000000</v>
      </c>
      <c r="J240" s="136">
        <f t="shared" si="66"/>
        <v>20000000</v>
      </c>
      <c r="K240" s="74">
        <f t="shared" si="66"/>
        <v>5000000</v>
      </c>
      <c r="L240" s="74">
        <f t="shared" si="66"/>
        <v>0</v>
      </c>
      <c r="M240" s="74">
        <f t="shared" si="66"/>
        <v>0</v>
      </c>
      <c r="N240" s="137">
        <f t="shared" si="66"/>
        <v>0</v>
      </c>
      <c r="O240" s="136">
        <f t="shared" si="59"/>
        <v>25000000</v>
      </c>
      <c r="P240" s="136">
        <f t="shared" si="67"/>
        <v>25000000</v>
      </c>
      <c r="Q240" s="74">
        <f t="shared" si="67"/>
        <v>0</v>
      </c>
      <c r="R240" s="74">
        <f t="shared" si="67"/>
        <v>0</v>
      </c>
      <c r="S240" s="74">
        <f t="shared" si="67"/>
        <v>0</v>
      </c>
      <c r="T240" s="138">
        <f t="shared" si="67"/>
        <v>0</v>
      </c>
    </row>
    <row r="241" spans="1:1024">
      <c r="B241" s="86"/>
      <c r="C241" s="37" t="s">
        <v>131</v>
      </c>
      <c r="D241" s="79">
        <v>905</v>
      </c>
      <c r="E241" s="133" t="s">
        <v>43</v>
      </c>
      <c r="F241" s="133" t="s">
        <v>18</v>
      </c>
      <c r="G241" s="79" t="s">
        <v>130</v>
      </c>
      <c r="H241" s="80" t="s">
        <v>132</v>
      </c>
      <c r="I241" s="136">
        <f t="shared" si="58"/>
        <v>25000000</v>
      </c>
      <c r="J241" s="136">
        <v>20000000</v>
      </c>
      <c r="K241" s="74">
        <v>5000000</v>
      </c>
      <c r="L241" s="74"/>
      <c r="M241" s="74"/>
      <c r="N241" s="137"/>
      <c r="O241" s="136">
        <f t="shared" si="59"/>
        <v>25000000</v>
      </c>
      <c r="P241" s="136">
        <v>25000000</v>
      </c>
      <c r="Q241" s="74"/>
      <c r="R241" s="74"/>
      <c r="S241" s="74"/>
      <c r="T241" s="138"/>
    </row>
    <row r="242" spans="1:1024">
      <c r="B242" s="86"/>
      <c r="C242" s="37" t="s">
        <v>321</v>
      </c>
      <c r="D242" s="79"/>
      <c r="E242" s="133"/>
      <c r="F242" s="133"/>
      <c r="G242" s="79"/>
      <c r="H242" s="80"/>
      <c r="I242" s="136">
        <f t="shared" si="58"/>
        <v>44000000</v>
      </c>
      <c r="J242" s="136">
        <v>84000000</v>
      </c>
      <c r="K242" s="74">
        <v>-40000000</v>
      </c>
      <c r="L242" s="74"/>
      <c r="M242" s="74"/>
      <c r="N242" s="137"/>
      <c r="O242" s="136">
        <f t="shared" si="59"/>
        <v>89000000</v>
      </c>
      <c r="P242" s="136">
        <v>89000000</v>
      </c>
      <c r="Q242" s="74"/>
      <c r="R242" s="74"/>
      <c r="S242" s="74"/>
      <c r="T242" s="138"/>
    </row>
    <row r="243" spans="1:1024" s="116" customFormat="1" ht="56.25">
      <c r="A243" s="112"/>
      <c r="B243" s="140" t="s">
        <v>52</v>
      </c>
      <c r="C243" s="28" t="s">
        <v>348</v>
      </c>
      <c r="D243" s="28">
        <v>910</v>
      </c>
      <c r="E243" s="142"/>
      <c r="F243" s="142"/>
      <c r="G243" s="85"/>
      <c r="H243" s="86"/>
      <c r="I243" s="129">
        <f t="shared" si="58"/>
        <v>5153900</v>
      </c>
      <c r="J243" s="129">
        <f>J244</f>
        <v>5480000</v>
      </c>
      <c r="K243" s="72">
        <f>K244</f>
        <v>-326100</v>
      </c>
      <c r="L243" s="72">
        <f>L244</f>
        <v>0</v>
      </c>
      <c r="M243" s="72">
        <f>M244</f>
        <v>0</v>
      </c>
      <c r="N243" s="130">
        <f>N244</f>
        <v>0</v>
      </c>
      <c r="O243" s="129">
        <f t="shared" si="59"/>
        <v>4781300</v>
      </c>
      <c r="P243" s="129">
        <f>P244</f>
        <v>4781300</v>
      </c>
      <c r="Q243" s="72">
        <f>Q244</f>
        <v>0</v>
      </c>
      <c r="R243" s="72">
        <f>R244</f>
        <v>0</v>
      </c>
      <c r="S243" s="72">
        <f>S244</f>
        <v>0</v>
      </c>
      <c r="T243" s="131">
        <f>T244</f>
        <v>0</v>
      </c>
      <c r="ALT243" s="40"/>
      <c r="ALU243" s="40"/>
      <c r="ALV243" s="40"/>
      <c r="ALW243" s="40"/>
      <c r="ALX243" s="40"/>
      <c r="ALY243" s="40"/>
      <c r="ALZ243" s="40"/>
      <c r="AMA243" s="40"/>
      <c r="AMB243" s="40"/>
      <c r="AMC243"/>
      <c r="AMD243"/>
      <c r="AME243"/>
      <c r="AMF243"/>
      <c r="AMG243"/>
      <c r="AMH243"/>
      <c r="AMI243"/>
      <c r="AMJ243"/>
    </row>
    <row r="244" spans="1:1024">
      <c r="B244" s="86"/>
      <c r="C244" s="37" t="s">
        <v>17</v>
      </c>
      <c r="D244" s="79">
        <v>910</v>
      </c>
      <c r="E244" s="133" t="s">
        <v>18</v>
      </c>
      <c r="F244" s="133" t="s">
        <v>86</v>
      </c>
      <c r="G244" s="79"/>
      <c r="H244" s="80"/>
      <c r="I244" s="136">
        <f t="shared" si="58"/>
        <v>5153900</v>
      </c>
      <c r="J244" s="136">
        <f>J245+J254</f>
        <v>5480000</v>
      </c>
      <c r="K244" s="74">
        <f>K245+K254</f>
        <v>-326100</v>
      </c>
      <c r="L244" s="74">
        <f>L245+L254</f>
        <v>0</v>
      </c>
      <c r="M244" s="74">
        <f>M245+M254</f>
        <v>0</v>
      </c>
      <c r="N244" s="137">
        <f>N245+N254</f>
        <v>0</v>
      </c>
      <c r="O244" s="136">
        <f t="shared" si="59"/>
        <v>4781300</v>
      </c>
      <c r="P244" s="136">
        <f>P245+P254</f>
        <v>4781300</v>
      </c>
      <c r="Q244" s="74">
        <f>Q245+Q254</f>
        <v>0</v>
      </c>
      <c r="R244" s="74">
        <f>R245+R254</f>
        <v>0</v>
      </c>
      <c r="S244" s="74">
        <f>S245+S254</f>
        <v>0</v>
      </c>
      <c r="T244" s="138">
        <f>T245+T254</f>
        <v>0</v>
      </c>
    </row>
    <row r="245" spans="1:1024" ht="37.5">
      <c r="B245" s="86"/>
      <c r="C245" s="37" t="s">
        <v>347</v>
      </c>
      <c r="D245" s="79">
        <v>910</v>
      </c>
      <c r="E245" s="133" t="s">
        <v>18</v>
      </c>
      <c r="F245" s="133" t="s">
        <v>29</v>
      </c>
      <c r="G245" s="79"/>
      <c r="H245" s="80"/>
      <c r="I245" s="136">
        <f t="shared" si="58"/>
        <v>4853900</v>
      </c>
      <c r="J245" s="136">
        <f>J246</f>
        <v>5480000</v>
      </c>
      <c r="K245" s="74">
        <f>K246</f>
        <v>-626100</v>
      </c>
      <c r="L245" s="74">
        <f>L246</f>
        <v>0</v>
      </c>
      <c r="M245" s="74">
        <f>M246</f>
        <v>0</v>
      </c>
      <c r="N245" s="137">
        <f>N246</f>
        <v>0</v>
      </c>
      <c r="O245" s="136">
        <f t="shared" si="59"/>
        <v>4781300</v>
      </c>
      <c r="P245" s="136">
        <f>P246</f>
        <v>4781300</v>
      </c>
      <c r="Q245" s="74">
        <f>Q246</f>
        <v>0</v>
      </c>
      <c r="R245" s="74">
        <f>R246</f>
        <v>0</v>
      </c>
      <c r="S245" s="74">
        <f>S246</f>
        <v>0</v>
      </c>
      <c r="T245" s="138">
        <f>T246</f>
        <v>0</v>
      </c>
    </row>
    <row r="246" spans="1:1024" ht="37.5">
      <c r="B246" s="86"/>
      <c r="C246" s="37" t="s">
        <v>307</v>
      </c>
      <c r="D246" s="79">
        <v>910</v>
      </c>
      <c r="E246" s="133" t="s">
        <v>18</v>
      </c>
      <c r="F246" s="133" t="s">
        <v>29</v>
      </c>
      <c r="G246" s="79">
        <v>9900000000</v>
      </c>
      <c r="H246" s="80"/>
      <c r="I246" s="136">
        <f t="shared" si="58"/>
        <v>4853900</v>
      </c>
      <c r="J246" s="136">
        <f>J247+J250</f>
        <v>5480000</v>
      </c>
      <c r="K246" s="74">
        <f>K247+K250</f>
        <v>-626100</v>
      </c>
      <c r="L246" s="74">
        <f>L247+L250</f>
        <v>0</v>
      </c>
      <c r="M246" s="74">
        <f>M247+M250</f>
        <v>0</v>
      </c>
      <c r="N246" s="137">
        <f>N247+N250</f>
        <v>0</v>
      </c>
      <c r="O246" s="136">
        <f t="shared" si="59"/>
        <v>4781300</v>
      </c>
      <c r="P246" s="136">
        <f>P247+P250</f>
        <v>4781300</v>
      </c>
      <c r="Q246" s="74">
        <f>Q247+Q250</f>
        <v>0</v>
      </c>
      <c r="R246" s="74">
        <f>R247+R250</f>
        <v>0</v>
      </c>
      <c r="S246" s="74">
        <f>S247+S250</f>
        <v>0</v>
      </c>
      <c r="T246" s="138">
        <f>T247+T250</f>
        <v>0</v>
      </c>
    </row>
    <row r="247" spans="1:1024" ht="56.25">
      <c r="B247" s="86"/>
      <c r="C247" s="37" t="s">
        <v>315</v>
      </c>
      <c r="D247" s="79">
        <v>910</v>
      </c>
      <c r="E247" s="133" t="s">
        <v>18</v>
      </c>
      <c r="F247" s="133" t="s">
        <v>29</v>
      </c>
      <c r="G247" s="79">
        <v>9910000000</v>
      </c>
      <c r="H247" s="80"/>
      <c r="I247" s="136">
        <f t="shared" si="58"/>
        <v>2805900</v>
      </c>
      <c r="J247" s="136">
        <f t="shared" ref="J247:N248" si="68">J248</f>
        <v>2604300</v>
      </c>
      <c r="K247" s="74">
        <f t="shared" si="68"/>
        <v>201600</v>
      </c>
      <c r="L247" s="74">
        <f t="shared" si="68"/>
        <v>0</v>
      </c>
      <c r="M247" s="74">
        <f t="shared" si="68"/>
        <v>0</v>
      </c>
      <c r="N247" s="137">
        <f t="shared" si="68"/>
        <v>0</v>
      </c>
      <c r="O247" s="136">
        <f t="shared" si="59"/>
        <v>2763900</v>
      </c>
      <c r="P247" s="136">
        <f t="shared" ref="P247:T248" si="69">P248</f>
        <v>2763900</v>
      </c>
      <c r="Q247" s="74">
        <f t="shared" si="69"/>
        <v>0</v>
      </c>
      <c r="R247" s="74">
        <f t="shared" si="69"/>
        <v>0</v>
      </c>
      <c r="S247" s="74">
        <f t="shared" si="69"/>
        <v>0</v>
      </c>
      <c r="T247" s="138">
        <f t="shared" si="69"/>
        <v>0</v>
      </c>
    </row>
    <row r="248" spans="1:1024" ht="31.9" customHeight="1">
      <c r="B248" s="86"/>
      <c r="C248" s="37" t="s">
        <v>104</v>
      </c>
      <c r="D248" s="79">
        <v>910</v>
      </c>
      <c r="E248" s="133" t="s">
        <v>18</v>
      </c>
      <c r="F248" s="133" t="s">
        <v>29</v>
      </c>
      <c r="G248" s="79">
        <v>9910000190</v>
      </c>
      <c r="H248" s="80"/>
      <c r="I248" s="136">
        <f t="shared" si="58"/>
        <v>2805900</v>
      </c>
      <c r="J248" s="136">
        <f t="shared" si="68"/>
        <v>2604300</v>
      </c>
      <c r="K248" s="74">
        <f t="shared" si="68"/>
        <v>201600</v>
      </c>
      <c r="L248" s="74">
        <f t="shared" si="68"/>
        <v>0</v>
      </c>
      <c r="M248" s="74">
        <f t="shared" si="68"/>
        <v>0</v>
      </c>
      <c r="N248" s="137">
        <f t="shared" si="68"/>
        <v>0</v>
      </c>
      <c r="O248" s="136">
        <f t="shared" si="59"/>
        <v>2763900</v>
      </c>
      <c r="P248" s="136">
        <f t="shared" si="69"/>
        <v>2763900</v>
      </c>
      <c r="Q248" s="74">
        <f t="shared" si="69"/>
        <v>0</v>
      </c>
      <c r="R248" s="74">
        <f t="shared" si="69"/>
        <v>0</v>
      </c>
      <c r="S248" s="74">
        <f t="shared" si="69"/>
        <v>0</v>
      </c>
      <c r="T248" s="138">
        <f t="shared" si="69"/>
        <v>0</v>
      </c>
    </row>
    <row r="249" spans="1:1024" ht="75">
      <c r="B249" s="86"/>
      <c r="C249" s="37" t="s">
        <v>105</v>
      </c>
      <c r="D249" s="79">
        <v>910</v>
      </c>
      <c r="E249" s="133" t="s">
        <v>18</v>
      </c>
      <c r="F249" s="133" t="s">
        <v>29</v>
      </c>
      <c r="G249" s="79">
        <v>9910000190</v>
      </c>
      <c r="H249" s="80" t="s">
        <v>106</v>
      </c>
      <c r="I249" s="136">
        <f t="shared" si="58"/>
        <v>2805900</v>
      </c>
      <c r="J249" s="136">
        <v>2604300</v>
      </c>
      <c r="K249" s="74">
        <v>201600</v>
      </c>
      <c r="L249" s="74"/>
      <c r="M249" s="74"/>
      <c r="N249" s="137"/>
      <c r="O249" s="136">
        <f t="shared" si="59"/>
        <v>2763900</v>
      </c>
      <c r="P249" s="136">
        <v>2763900</v>
      </c>
      <c r="Q249" s="74"/>
      <c r="R249" s="74"/>
      <c r="S249" s="74"/>
      <c r="T249" s="138"/>
    </row>
    <row r="250" spans="1:1024" ht="56.25">
      <c r="B250" s="86"/>
      <c r="C250" s="37" t="s">
        <v>316</v>
      </c>
      <c r="D250" s="79">
        <v>910</v>
      </c>
      <c r="E250" s="133" t="s">
        <v>18</v>
      </c>
      <c r="F250" s="133" t="s">
        <v>29</v>
      </c>
      <c r="G250" s="79">
        <v>9920000000</v>
      </c>
      <c r="H250" s="80"/>
      <c r="I250" s="136">
        <f t="shared" si="58"/>
        <v>2048000</v>
      </c>
      <c r="J250" s="136">
        <f>J251</f>
        <v>2875700</v>
      </c>
      <c r="K250" s="74">
        <f>K251</f>
        <v>-827700</v>
      </c>
      <c r="L250" s="74">
        <f>L251</f>
        <v>0</v>
      </c>
      <c r="M250" s="74">
        <f>M251</f>
        <v>0</v>
      </c>
      <c r="N250" s="137">
        <f>N251</f>
        <v>0</v>
      </c>
      <c r="O250" s="136">
        <f t="shared" si="59"/>
        <v>2017400</v>
      </c>
      <c r="P250" s="136">
        <f>P251</f>
        <v>2017400</v>
      </c>
      <c r="Q250" s="74">
        <f>Q251</f>
        <v>0</v>
      </c>
      <c r="R250" s="74">
        <f>R251</f>
        <v>0</v>
      </c>
      <c r="S250" s="74">
        <f>S251</f>
        <v>0</v>
      </c>
      <c r="T250" s="138">
        <f>T251</f>
        <v>0</v>
      </c>
    </row>
    <row r="251" spans="1:1024" ht="34.9" customHeight="1">
      <c r="B251" s="86"/>
      <c r="C251" s="37" t="s">
        <v>104</v>
      </c>
      <c r="D251" s="79">
        <v>910</v>
      </c>
      <c r="E251" s="133" t="s">
        <v>338</v>
      </c>
      <c r="F251" s="133" t="s">
        <v>29</v>
      </c>
      <c r="G251" s="79">
        <v>9920000190</v>
      </c>
      <c r="H251" s="80"/>
      <c r="I251" s="136">
        <f t="shared" si="58"/>
        <v>2048000</v>
      </c>
      <c r="J251" s="136">
        <f>J252+J253</f>
        <v>2875700</v>
      </c>
      <c r="K251" s="74">
        <f>K252+K253</f>
        <v>-827700</v>
      </c>
      <c r="L251" s="74">
        <f>L252+L253</f>
        <v>0</v>
      </c>
      <c r="M251" s="74">
        <f>M252+M253</f>
        <v>0</v>
      </c>
      <c r="N251" s="137">
        <f>N252+N253</f>
        <v>0</v>
      </c>
      <c r="O251" s="136">
        <f t="shared" si="59"/>
        <v>2017400</v>
      </c>
      <c r="P251" s="136">
        <f>P252+P253</f>
        <v>2017400</v>
      </c>
      <c r="Q251" s="74">
        <f>Q252+Q253</f>
        <v>0</v>
      </c>
      <c r="R251" s="74">
        <f>R252+R253</f>
        <v>0</v>
      </c>
      <c r="S251" s="74">
        <f>S252+S253</f>
        <v>0</v>
      </c>
      <c r="T251" s="138">
        <f>T252+T253</f>
        <v>0</v>
      </c>
    </row>
    <row r="252" spans="1:1024" ht="75">
      <c r="B252" s="86"/>
      <c r="C252" s="37" t="s">
        <v>105</v>
      </c>
      <c r="D252" s="79">
        <v>910</v>
      </c>
      <c r="E252" s="133" t="s">
        <v>18</v>
      </c>
      <c r="F252" s="133" t="s">
        <v>29</v>
      </c>
      <c r="G252" s="79">
        <v>9920000190</v>
      </c>
      <c r="H252" s="80" t="s">
        <v>106</v>
      </c>
      <c r="I252" s="136">
        <f t="shared" si="58"/>
        <v>2047300</v>
      </c>
      <c r="J252" s="136">
        <v>2875000</v>
      </c>
      <c r="K252" s="74">
        <v>-827700</v>
      </c>
      <c r="L252" s="74"/>
      <c r="M252" s="74"/>
      <c r="N252" s="137"/>
      <c r="O252" s="136">
        <f t="shared" si="59"/>
        <v>2016700</v>
      </c>
      <c r="P252" s="136">
        <v>2016700</v>
      </c>
      <c r="Q252" s="74"/>
      <c r="R252" s="74"/>
      <c r="S252" s="74"/>
      <c r="T252" s="138"/>
    </row>
    <row r="253" spans="1:1024">
      <c r="B253" s="86"/>
      <c r="C253" s="37" t="s">
        <v>111</v>
      </c>
      <c r="D253" s="79">
        <v>910</v>
      </c>
      <c r="E253" s="133" t="s">
        <v>18</v>
      </c>
      <c r="F253" s="133" t="s">
        <v>29</v>
      </c>
      <c r="G253" s="79">
        <v>9920000190</v>
      </c>
      <c r="H253" s="80" t="s">
        <v>112</v>
      </c>
      <c r="I253" s="136">
        <f t="shared" si="58"/>
        <v>700</v>
      </c>
      <c r="J253" s="136">
        <v>700</v>
      </c>
      <c r="K253" s="74">
        <v>0</v>
      </c>
      <c r="L253" s="74"/>
      <c r="M253" s="74"/>
      <c r="N253" s="137"/>
      <c r="O253" s="136">
        <f t="shared" si="59"/>
        <v>700</v>
      </c>
      <c r="P253" s="136">
        <v>700</v>
      </c>
      <c r="Q253" s="74"/>
      <c r="R253" s="74"/>
      <c r="S253" s="74"/>
      <c r="T253" s="138"/>
    </row>
    <row r="254" spans="1:1024">
      <c r="B254" s="86"/>
      <c r="C254" s="37" t="s">
        <v>33</v>
      </c>
      <c r="D254" s="79">
        <v>910</v>
      </c>
      <c r="E254" s="133" t="s">
        <v>18</v>
      </c>
      <c r="F254" s="133" t="s">
        <v>34</v>
      </c>
      <c r="G254" s="79"/>
      <c r="H254" s="80"/>
      <c r="I254" s="136">
        <f t="shared" si="58"/>
        <v>300000</v>
      </c>
      <c r="J254" s="136">
        <f t="shared" ref="J254:N257" si="70">J255</f>
        <v>0</v>
      </c>
      <c r="K254" s="74">
        <f t="shared" si="70"/>
        <v>300000</v>
      </c>
      <c r="L254" s="74">
        <f t="shared" si="70"/>
        <v>0</v>
      </c>
      <c r="M254" s="74">
        <f t="shared" si="70"/>
        <v>0</v>
      </c>
      <c r="N254" s="137">
        <f t="shared" si="70"/>
        <v>0</v>
      </c>
      <c r="O254" s="136">
        <f t="shared" si="59"/>
        <v>0</v>
      </c>
      <c r="P254" s="136">
        <f t="shared" ref="P254:T257" si="71">P255</f>
        <v>0</v>
      </c>
      <c r="Q254" s="74">
        <f t="shared" si="71"/>
        <v>0</v>
      </c>
      <c r="R254" s="74">
        <f t="shared" si="71"/>
        <v>0</v>
      </c>
      <c r="S254" s="74">
        <f t="shared" si="71"/>
        <v>0</v>
      </c>
      <c r="T254" s="138">
        <f t="shared" si="71"/>
        <v>0</v>
      </c>
    </row>
    <row r="255" spans="1:1024" ht="37.5">
      <c r="B255" s="86"/>
      <c r="C255" s="37" t="s">
        <v>102</v>
      </c>
      <c r="D255" s="79">
        <v>910</v>
      </c>
      <c r="E255" s="133" t="s">
        <v>18</v>
      </c>
      <c r="F255" s="133" t="s">
        <v>34</v>
      </c>
      <c r="G255" s="79">
        <v>500000000</v>
      </c>
      <c r="H255" s="80"/>
      <c r="I255" s="136">
        <f t="shared" si="58"/>
        <v>300000</v>
      </c>
      <c r="J255" s="136">
        <f t="shared" si="70"/>
        <v>0</v>
      </c>
      <c r="K255" s="74">
        <f t="shared" si="70"/>
        <v>300000</v>
      </c>
      <c r="L255" s="74">
        <f t="shared" si="70"/>
        <v>0</v>
      </c>
      <c r="M255" s="74">
        <f t="shared" si="70"/>
        <v>0</v>
      </c>
      <c r="N255" s="137">
        <f t="shared" si="70"/>
        <v>0</v>
      </c>
      <c r="O255" s="136">
        <f t="shared" si="59"/>
        <v>0</v>
      </c>
      <c r="P255" s="136">
        <f t="shared" si="71"/>
        <v>0</v>
      </c>
      <c r="Q255" s="74">
        <f t="shared" si="71"/>
        <v>0</v>
      </c>
      <c r="R255" s="74">
        <f t="shared" si="71"/>
        <v>0</v>
      </c>
      <c r="S255" s="74">
        <f t="shared" si="71"/>
        <v>0</v>
      </c>
      <c r="T255" s="138">
        <f t="shared" si="71"/>
        <v>0</v>
      </c>
    </row>
    <row r="256" spans="1:1024" ht="37.5">
      <c r="B256" s="86"/>
      <c r="C256" s="37" t="s">
        <v>121</v>
      </c>
      <c r="D256" s="79">
        <v>910</v>
      </c>
      <c r="E256" s="133" t="s">
        <v>18</v>
      </c>
      <c r="F256" s="133" t="s">
        <v>34</v>
      </c>
      <c r="G256" s="79">
        <v>5030000000</v>
      </c>
      <c r="H256" s="80"/>
      <c r="I256" s="136">
        <f t="shared" si="58"/>
        <v>300000</v>
      </c>
      <c r="J256" s="136">
        <f t="shared" si="70"/>
        <v>0</v>
      </c>
      <c r="K256" s="74">
        <f t="shared" si="70"/>
        <v>300000</v>
      </c>
      <c r="L256" s="74">
        <f t="shared" si="70"/>
        <v>0</v>
      </c>
      <c r="M256" s="74">
        <f t="shared" si="70"/>
        <v>0</v>
      </c>
      <c r="N256" s="137">
        <f t="shared" si="70"/>
        <v>0</v>
      </c>
      <c r="O256" s="136">
        <f t="shared" si="59"/>
        <v>0</v>
      </c>
      <c r="P256" s="136">
        <f t="shared" si="71"/>
        <v>0</v>
      </c>
      <c r="Q256" s="74">
        <f t="shared" si="71"/>
        <v>0</v>
      </c>
      <c r="R256" s="74">
        <f t="shared" si="71"/>
        <v>0</v>
      </c>
      <c r="S256" s="74">
        <f t="shared" si="71"/>
        <v>0</v>
      </c>
      <c r="T256" s="138">
        <f t="shared" si="71"/>
        <v>0</v>
      </c>
    </row>
    <row r="257" spans="1:1024" ht="37.5">
      <c r="B257" s="86"/>
      <c r="C257" s="37" t="s">
        <v>122</v>
      </c>
      <c r="D257" s="79">
        <v>910</v>
      </c>
      <c r="E257" s="133" t="s">
        <v>18</v>
      </c>
      <c r="F257" s="133" t="s">
        <v>34</v>
      </c>
      <c r="G257" s="79">
        <v>5030010030</v>
      </c>
      <c r="H257" s="80"/>
      <c r="I257" s="136">
        <f t="shared" si="58"/>
        <v>300000</v>
      </c>
      <c r="J257" s="136">
        <f t="shared" si="70"/>
        <v>0</v>
      </c>
      <c r="K257" s="74">
        <f t="shared" si="70"/>
        <v>300000</v>
      </c>
      <c r="L257" s="74">
        <f t="shared" si="70"/>
        <v>0</v>
      </c>
      <c r="M257" s="74">
        <f t="shared" si="70"/>
        <v>0</v>
      </c>
      <c r="N257" s="137">
        <f t="shared" si="70"/>
        <v>0</v>
      </c>
      <c r="O257" s="136">
        <f t="shared" si="59"/>
        <v>0</v>
      </c>
      <c r="P257" s="136">
        <f t="shared" si="71"/>
        <v>0</v>
      </c>
      <c r="Q257" s="74">
        <f t="shared" si="71"/>
        <v>0</v>
      </c>
      <c r="R257" s="74">
        <f t="shared" si="71"/>
        <v>0</v>
      </c>
      <c r="S257" s="74">
        <f t="shared" si="71"/>
        <v>0</v>
      </c>
      <c r="T257" s="138">
        <f t="shared" si="71"/>
        <v>0</v>
      </c>
    </row>
    <row r="258" spans="1:1024" ht="37.5">
      <c r="B258" s="86"/>
      <c r="C258" s="37" t="s">
        <v>108</v>
      </c>
      <c r="D258" s="79">
        <v>910</v>
      </c>
      <c r="E258" s="133" t="s">
        <v>18</v>
      </c>
      <c r="F258" s="133" t="s">
        <v>34</v>
      </c>
      <c r="G258" s="79">
        <v>5030010030</v>
      </c>
      <c r="H258" s="80" t="s">
        <v>109</v>
      </c>
      <c r="I258" s="136">
        <f t="shared" si="58"/>
        <v>300000</v>
      </c>
      <c r="J258" s="136"/>
      <c r="K258" s="74">
        <v>300000</v>
      </c>
      <c r="L258" s="74"/>
      <c r="M258" s="74"/>
      <c r="N258" s="137"/>
      <c r="O258" s="136">
        <f t="shared" si="59"/>
        <v>0</v>
      </c>
      <c r="P258" s="136"/>
      <c r="Q258" s="74"/>
      <c r="R258" s="74"/>
      <c r="S258" s="74"/>
      <c r="T258" s="138"/>
    </row>
    <row r="259" spans="1:1024" s="116" customFormat="1" ht="56.25">
      <c r="A259" s="112"/>
      <c r="B259" s="140" t="s">
        <v>55</v>
      </c>
      <c r="C259" s="28" t="s">
        <v>349</v>
      </c>
      <c r="D259" s="28">
        <v>919</v>
      </c>
      <c r="E259" s="142"/>
      <c r="F259" s="142"/>
      <c r="G259" s="85"/>
      <c r="H259" s="86"/>
      <c r="I259" s="129">
        <f t="shared" si="58"/>
        <v>30450300</v>
      </c>
      <c r="J259" s="129">
        <f>J266+J260</f>
        <v>30221000</v>
      </c>
      <c r="K259" s="72">
        <f>K266+K260</f>
        <v>229300</v>
      </c>
      <c r="L259" s="72">
        <f>L266+L260</f>
        <v>0</v>
      </c>
      <c r="M259" s="72">
        <f>M266+M260</f>
        <v>0</v>
      </c>
      <c r="N259" s="130">
        <f>N266+N260</f>
        <v>0</v>
      </c>
      <c r="O259" s="129">
        <f t="shared" si="59"/>
        <v>30326200</v>
      </c>
      <c r="P259" s="129">
        <f>P266+P260</f>
        <v>30326200</v>
      </c>
      <c r="Q259" s="72">
        <f>Q266+Q260</f>
        <v>0</v>
      </c>
      <c r="R259" s="72">
        <f>R266+R260</f>
        <v>0</v>
      </c>
      <c r="S259" s="72">
        <f>S266+S260</f>
        <v>0</v>
      </c>
      <c r="T259" s="131">
        <f>T266+T260</f>
        <v>0</v>
      </c>
      <c r="ALT259" s="40"/>
      <c r="ALU259" s="40"/>
      <c r="ALV259" s="40"/>
      <c r="ALW259" s="40"/>
      <c r="ALX259" s="40"/>
      <c r="ALY259" s="40"/>
      <c r="ALZ259" s="40"/>
      <c r="AMA259" s="40"/>
      <c r="AMB259" s="40"/>
      <c r="AMC259"/>
      <c r="AMD259"/>
      <c r="AME259"/>
      <c r="AMF259"/>
      <c r="AMG259"/>
      <c r="AMH259"/>
      <c r="AMI259"/>
      <c r="AMJ259"/>
    </row>
    <row r="260" spans="1:1024" s="116" customFormat="1">
      <c r="A260" s="112"/>
      <c r="B260" s="86"/>
      <c r="C260" s="37" t="s">
        <v>17</v>
      </c>
      <c r="D260" s="79">
        <v>919</v>
      </c>
      <c r="E260" s="133" t="s">
        <v>18</v>
      </c>
      <c r="F260" s="133" t="s">
        <v>86</v>
      </c>
      <c r="G260" s="79"/>
      <c r="H260" s="80"/>
      <c r="I260" s="136">
        <f t="shared" si="58"/>
        <v>1500000</v>
      </c>
      <c r="J260" s="136">
        <f t="shared" ref="J260:N264" si="72">J261</f>
        <v>1500000</v>
      </c>
      <c r="K260" s="74">
        <f t="shared" si="72"/>
        <v>0</v>
      </c>
      <c r="L260" s="74">
        <f t="shared" si="72"/>
        <v>0</v>
      </c>
      <c r="M260" s="74">
        <f t="shared" si="72"/>
        <v>0</v>
      </c>
      <c r="N260" s="137">
        <f t="shared" si="72"/>
        <v>0</v>
      </c>
      <c r="O260" s="136">
        <f t="shared" si="59"/>
        <v>1500000</v>
      </c>
      <c r="P260" s="136">
        <f t="shared" ref="P260:T264" si="73">P261</f>
        <v>1500000</v>
      </c>
      <c r="Q260" s="74">
        <f t="shared" si="73"/>
        <v>0</v>
      </c>
      <c r="R260" s="74">
        <f t="shared" si="73"/>
        <v>0</v>
      </c>
      <c r="S260" s="74">
        <f t="shared" si="73"/>
        <v>0</v>
      </c>
      <c r="T260" s="138">
        <f t="shared" si="73"/>
        <v>0</v>
      </c>
      <c r="ALT260"/>
      <c r="ALU260"/>
      <c r="ALV260"/>
      <c r="ALW260"/>
      <c r="ALX260"/>
      <c r="ALY260"/>
      <c r="ALZ260"/>
      <c r="AMA260"/>
      <c r="AMB260"/>
      <c r="AMC260"/>
      <c r="AMD260"/>
      <c r="AME260"/>
      <c r="AMF260"/>
      <c r="AMG260"/>
      <c r="AMH260"/>
      <c r="AMI260"/>
      <c r="AMJ260"/>
    </row>
    <row r="261" spans="1:1024" s="116" customFormat="1">
      <c r="A261" s="112"/>
      <c r="B261" s="86"/>
      <c r="C261" s="37" t="s">
        <v>33</v>
      </c>
      <c r="D261" s="79">
        <v>919</v>
      </c>
      <c r="E261" s="133" t="s">
        <v>18</v>
      </c>
      <c r="F261" s="133" t="s">
        <v>34</v>
      </c>
      <c r="G261" s="79"/>
      <c r="H261" s="80"/>
      <c r="I261" s="136">
        <f t="shared" si="58"/>
        <v>1500000</v>
      </c>
      <c r="J261" s="136">
        <f t="shared" si="72"/>
        <v>1500000</v>
      </c>
      <c r="K261" s="74">
        <f t="shared" si="72"/>
        <v>0</v>
      </c>
      <c r="L261" s="74">
        <f t="shared" si="72"/>
        <v>0</v>
      </c>
      <c r="M261" s="74">
        <f t="shared" si="72"/>
        <v>0</v>
      </c>
      <c r="N261" s="137">
        <f t="shared" si="72"/>
        <v>0</v>
      </c>
      <c r="O261" s="136">
        <f t="shared" si="59"/>
        <v>1500000</v>
      </c>
      <c r="P261" s="136">
        <f t="shared" si="73"/>
        <v>1500000</v>
      </c>
      <c r="Q261" s="74">
        <f t="shared" si="73"/>
        <v>0</v>
      </c>
      <c r="R261" s="74">
        <f t="shared" si="73"/>
        <v>0</v>
      </c>
      <c r="S261" s="74">
        <f t="shared" si="73"/>
        <v>0</v>
      </c>
      <c r="T261" s="138">
        <f t="shared" si="73"/>
        <v>0</v>
      </c>
      <c r="ALT261"/>
      <c r="ALU261"/>
      <c r="ALV261"/>
      <c r="ALW261"/>
      <c r="ALX261"/>
      <c r="ALY261"/>
      <c r="ALZ261"/>
      <c r="AMA261"/>
      <c r="AMB261"/>
      <c r="AMC261"/>
      <c r="AMD261"/>
      <c r="AME261"/>
      <c r="AMF261"/>
      <c r="AMG261"/>
      <c r="AMH261"/>
      <c r="AMI261"/>
      <c r="AMJ261"/>
    </row>
    <row r="262" spans="1:1024" s="116" customFormat="1" ht="37.5">
      <c r="A262" s="112"/>
      <c r="B262" s="86"/>
      <c r="C262" s="37" t="s">
        <v>102</v>
      </c>
      <c r="D262" s="79">
        <v>919</v>
      </c>
      <c r="E262" s="133" t="s">
        <v>18</v>
      </c>
      <c r="F262" s="133" t="s">
        <v>34</v>
      </c>
      <c r="G262" s="79">
        <v>500000000</v>
      </c>
      <c r="H262" s="80"/>
      <c r="I262" s="136">
        <f t="shared" si="58"/>
        <v>1500000</v>
      </c>
      <c r="J262" s="136">
        <f t="shared" si="72"/>
        <v>1500000</v>
      </c>
      <c r="K262" s="74">
        <f t="shared" si="72"/>
        <v>0</v>
      </c>
      <c r="L262" s="74">
        <f t="shared" si="72"/>
        <v>0</v>
      </c>
      <c r="M262" s="74">
        <f t="shared" si="72"/>
        <v>0</v>
      </c>
      <c r="N262" s="137">
        <f t="shared" si="72"/>
        <v>0</v>
      </c>
      <c r="O262" s="136">
        <f t="shared" si="59"/>
        <v>1500000</v>
      </c>
      <c r="P262" s="136">
        <f t="shared" si="73"/>
        <v>1500000</v>
      </c>
      <c r="Q262" s="74">
        <f t="shared" si="73"/>
        <v>0</v>
      </c>
      <c r="R262" s="74">
        <f t="shared" si="73"/>
        <v>0</v>
      </c>
      <c r="S262" s="74">
        <f t="shared" si="73"/>
        <v>0</v>
      </c>
      <c r="T262" s="138">
        <f t="shared" si="73"/>
        <v>0</v>
      </c>
      <c r="ALT262"/>
      <c r="ALU262"/>
      <c r="ALV262"/>
      <c r="ALW262"/>
      <c r="ALX262"/>
      <c r="ALY262"/>
      <c r="ALZ262"/>
      <c r="AMA262"/>
      <c r="AMB262"/>
      <c r="AMC262"/>
      <c r="AMD262"/>
      <c r="AME262"/>
      <c r="AMF262"/>
      <c r="AMG262"/>
      <c r="AMH262"/>
      <c r="AMI262"/>
      <c r="AMJ262"/>
    </row>
    <row r="263" spans="1:1024" s="116" customFormat="1" ht="37.5">
      <c r="A263" s="112"/>
      <c r="B263" s="86"/>
      <c r="C263" s="37" t="s">
        <v>121</v>
      </c>
      <c r="D263" s="79">
        <v>919</v>
      </c>
      <c r="E263" s="133" t="s">
        <v>18</v>
      </c>
      <c r="F263" s="133" t="s">
        <v>34</v>
      </c>
      <c r="G263" s="79">
        <v>5030000000</v>
      </c>
      <c r="H263" s="80"/>
      <c r="I263" s="136">
        <f t="shared" si="58"/>
        <v>1500000</v>
      </c>
      <c r="J263" s="136">
        <f t="shared" si="72"/>
        <v>1500000</v>
      </c>
      <c r="K263" s="74">
        <f t="shared" si="72"/>
        <v>0</v>
      </c>
      <c r="L263" s="74">
        <f t="shared" si="72"/>
        <v>0</v>
      </c>
      <c r="M263" s="74">
        <f t="shared" si="72"/>
        <v>0</v>
      </c>
      <c r="N263" s="137">
        <f t="shared" si="72"/>
        <v>0</v>
      </c>
      <c r="O263" s="136">
        <f t="shared" si="59"/>
        <v>1500000</v>
      </c>
      <c r="P263" s="136">
        <f t="shared" si="73"/>
        <v>1500000</v>
      </c>
      <c r="Q263" s="74">
        <f t="shared" si="73"/>
        <v>0</v>
      </c>
      <c r="R263" s="74">
        <f t="shared" si="73"/>
        <v>0</v>
      </c>
      <c r="S263" s="74">
        <f t="shared" si="73"/>
        <v>0</v>
      </c>
      <c r="T263" s="138">
        <f t="shared" si="73"/>
        <v>0</v>
      </c>
      <c r="ALT263"/>
      <c r="ALU263"/>
      <c r="ALV263"/>
      <c r="ALW263"/>
      <c r="ALX263"/>
      <c r="ALY263"/>
      <c r="ALZ263"/>
      <c r="AMA263"/>
      <c r="AMB263"/>
      <c r="AMC263"/>
      <c r="AMD263"/>
      <c r="AME263"/>
      <c r="AMF263"/>
      <c r="AMG263"/>
      <c r="AMH263"/>
      <c r="AMI263"/>
      <c r="AMJ263"/>
    </row>
    <row r="264" spans="1:1024" s="116" customFormat="1" ht="37.5">
      <c r="A264" s="112"/>
      <c r="B264" s="86"/>
      <c r="C264" s="37" t="s">
        <v>122</v>
      </c>
      <c r="D264" s="79">
        <v>919</v>
      </c>
      <c r="E264" s="133" t="s">
        <v>18</v>
      </c>
      <c r="F264" s="133" t="s">
        <v>34</v>
      </c>
      <c r="G264" s="79">
        <v>5030010030</v>
      </c>
      <c r="H264" s="80"/>
      <c r="I264" s="136">
        <f t="shared" ref="I264:I327" si="74">SUM(J264:N264)</f>
        <v>1500000</v>
      </c>
      <c r="J264" s="136">
        <f t="shared" si="72"/>
        <v>1500000</v>
      </c>
      <c r="K264" s="74">
        <f t="shared" si="72"/>
        <v>0</v>
      </c>
      <c r="L264" s="74">
        <f t="shared" si="72"/>
        <v>0</v>
      </c>
      <c r="M264" s="74">
        <f t="shared" si="72"/>
        <v>0</v>
      </c>
      <c r="N264" s="137">
        <f t="shared" si="72"/>
        <v>0</v>
      </c>
      <c r="O264" s="136">
        <f t="shared" ref="O264:O327" si="75">SUM(P264:T264)</f>
        <v>1500000</v>
      </c>
      <c r="P264" s="136">
        <f t="shared" si="73"/>
        <v>1500000</v>
      </c>
      <c r="Q264" s="74">
        <f t="shared" si="73"/>
        <v>0</v>
      </c>
      <c r="R264" s="74">
        <f t="shared" si="73"/>
        <v>0</v>
      </c>
      <c r="S264" s="74">
        <f t="shared" si="73"/>
        <v>0</v>
      </c>
      <c r="T264" s="138">
        <f t="shared" si="73"/>
        <v>0</v>
      </c>
      <c r="ALT264"/>
      <c r="ALU264"/>
      <c r="ALV264"/>
      <c r="ALW264"/>
      <c r="ALX264"/>
      <c r="ALY264"/>
      <c r="ALZ264"/>
      <c r="AMA264"/>
      <c r="AMB264"/>
      <c r="AMC264"/>
      <c r="AMD264"/>
      <c r="AME264"/>
      <c r="AMF264"/>
      <c r="AMG264"/>
      <c r="AMH264"/>
      <c r="AMI264"/>
      <c r="AMJ264"/>
    </row>
    <row r="265" spans="1:1024" s="116" customFormat="1" ht="37.5">
      <c r="A265" s="112"/>
      <c r="B265" s="86"/>
      <c r="C265" s="37" t="s">
        <v>108</v>
      </c>
      <c r="D265" s="79">
        <v>919</v>
      </c>
      <c r="E265" s="133" t="s">
        <v>18</v>
      </c>
      <c r="F265" s="133" t="s">
        <v>34</v>
      </c>
      <c r="G265" s="79">
        <v>5030010030</v>
      </c>
      <c r="H265" s="80" t="s">
        <v>109</v>
      </c>
      <c r="I265" s="136">
        <f t="shared" si="74"/>
        <v>1500000</v>
      </c>
      <c r="J265" s="136">
        <v>1500000</v>
      </c>
      <c r="K265" s="74">
        <v>0</v>
      </c>
      <c r="L265" s="74"/>
      <c r="M265" s="74"/>
      <c r="N265" s="137"/>
      <c r="O265" s="136">
        <f t="shared" si="75"/>
        <v>1500000</v>
      </c>
      <c r="P265" s="136">
        <v>1500000</v>
      </c>
      <c r="Q265" s="74"/>
      <c r="R265" s="74"/>
      <c r="S265" s="74"/>
      <c r="T265" s="138"/>
      <c r="ALT265"/>
      <c r="ALU265"/>
      <c r="ALV265"/>
      <c r="ALW265"/>
      <c r="ALX265"/>
      <c r="ALY265"/>
      <c r="ALZ265"/>
      <c r="AMA265"/>
      <c r="AMB265"/>
      <c r="AMC265"/>
      <c r="AMD265"/>
      <c r="AME265"/>
      <c r="AMF265"/>
      <c r="AMG265"/>
      <c r="AMH265"/>
      <c r="AMI265"/>
      <c r="AMJ265"/>
    </row>
    <row r="266" spans="1:1024">
      <c r="B266" s="86"/>
      <c r="C266" s="37" t="s">
        <v>45</v>
      </c>
      <c r="D266" s="79">
        <v>919</v>
      </c>
      <c r="E266" s="133" t="s">
        <v>25</v>
      </c>
      <c r="F266" s="133" t="s">
        <v>86</v>
      </c>
      <c r="G266" s="79"/>
      <c r="H266" s="80"/>
      <c r="I266" s="136">
        <f t="shared" si="74"/>
        <v>28950300</v>
      </c>
      <c r="J266" s="136">
        <f>J267</f>
        <v>28721000</v>
      </c>
      <c r="K266" s="74">
        <f>K267</f>
        <v>229300</v>
      </c>
      <c r="L266" s="74">
        <f>L267</f>
        <v>0</v>
      </c>
      <c r="M266" s="74">
        <f>M267</f>
        <v>0</v>
      </c>
      <c r="N266" s="137">
        <f>N267</f>
        <v>0</v>
      </c>
      <c r="O266" s="136">
        <f t="shared" si="75"/>
        <v>28826200</v>
      </c>
      <c r="P266" s="136">
        <f>P267</f>
        <v>28826200</v>
      </c>
      <c r="Q266" s="74">
        <f>Q267</f>
        <v>0</v>
      </c>
      <c r="R266" s="74">
        <f>R267</f>
        <v>0</v>
      </c>
      <c r="S266" s="74">
        <f>S267</f>
        <v>0</v>
      </c>
      <c r="T266" s="138">
        <f>T267</f>
        <v>0</v>
      </c>
    </row>
    <row r="267" spans="1:1024">
      <c r="B267" s="86"/>
      <c r="C267" s="37" t="s">
        <v>46</v>
      </c>
      <c r="D267" s="79">
        <v>919</v>
      </c>
      <c r="E267" s="133" t="s">
        <v>25</v>
      </c>
      <c r="F267" s="133" t="s">
        <v>27</v>
      </c>
      <c r="G267" s="79"/>
      <c r="H267" s="80"/>
      <c r="I267" s="136">
        <f t="shared" si="74"/>
        <v>28950300</v>
      </c>
      <c r="J267" s="136">
        <f>J268+J276</f>
        <v>28721000</v>
      </c>
      <c r="K267" s="74">
        <f>K268+K276</f>
        <v>229300</v>
      </c>
      <c r="L267" s="74">
        <f>L268+L276</f>
        <v>0</v>
      </c>
      <c r="M267" s="74">
        <f>M268+M276</f>
        <v>0</v>
      </c>
      <c r="N267" s="137">
        <f>N268+N276</f>
        <v>0</v>
      </c>
      <c r="O267" s="136">
        <f t="shared" si="75"/>
        <v>28826200</v>
      </c>
      <c r="P267" s="136">
        <f>P268+P276</f>
        <v>28826200</v>
      </c>
      <c r="Q267" s="74">
        <f>Q268+Q276</f>
        <v>0</v>
      </c>
      <c r="R267" s="74">
        <f>R268+R276</f>
        <v>0</v>
      </c>
      <c r="S267" s="74">
        <f>S268+S276</f>
        <v>0</v>
      </c>
      <c r="T267" s="138">
        <f>T268+T276</f>
        <v>0</v>
      </c>
    </row>
    <row r="268" spans="1:1024" ht="37.5">
      <c r="B268" s="86"/>
      <c r="C268" s="37" t="s">
        <v>102</v>
      </c>
      <c r="D268" s="79">
        <v>919</v>
      </c>
      <c r="E268" s="133" t="s">
        <v>25</v>
      </c>
      <c r="F268" s="133" t="s">
        <v>27</v>
      </c>
      <c r="G268" s="79">
        <v>5000000000</v>
      </c>
      <c r="H268" s="80"/>
      <c r="I268" s="136">
        <f t="shared" si="74"/>
        <v>10305900</v>
      </c>
      <c r="J268" s="136">
        <f>J269</f>
        <v>10351100</v>
      </c>
      <c r="K268" s="74">
        <f>K269</f>
        <v>-45200</v>
      </c>
      <c r="L268" s="74">
        <f>L269</f>
        <v>0</v>
      </c>
      <c r="M268" s="74">
        <f>M269</f>
        <v>0</v>
      </c>
      <c r="N268" s="137">
        <f>N269</f>
        <v>0</v>
      </c>
      <c r="O268" s="136">
        <f t="shared" si="75"/>
        <v>10181800</v>
      </c>
      <c r="P268" s="136">
        <f>P269</f>
        <v>10181800</v>
      </c>
      <c r="Q268" s="74">
        <f>Q269</f>
        <v>0</v>
      </c>
      <c r="R268" s="74">
        <f>R269</f>
        <v>0</v>
      </c>
      <c r="S268" s="74">
        <f>S269</f>
        <v>0</v>
      </c>
      <c r="T268" s="138">
        <f>T269</f>
        <v>0</v>
      </c>
    </row>
    <row r="269" spans="1:1024" ht="37.5">
      <c r="B269" s="86"/>
      <c r="C269" s="37" t="s">
        <v>110</v>
      </c>
      <c r="D269" s="79">
        <v>919</v>
      </c>
      <c r="E269" s="133" t="s">
        <v>25</v>
      </c>
      <c r="F269" s="133" t="s">
        <v>27</v>
      </c>
      <c r="G269" s="79">
        <v>5020000000</v>
      </c>
      <c r="H269" s="80"/>
      <c r="I269" s="136">
        <f t="shared" si="74"/>
        <v>10305900</v>
      </c>
      <c r="J269" s="136">
        <f>J270+J273</f>
        <v>10351100</v>
      </c>
      <c r="K269" s="74">
        <f>K270+K273</f>
        <v>-45200</v>
      </c>
      <c r="L269" s="74">
        <f>L270+L273</f>
        <v>0</v>
      </c>
      <c r="M269" s="74">
        <f>M270+M273</f>
        <v>0</v>
      </c>
      <c r="N269" s="137">
        <f>N270+N273</f>
        <v>0</v>
      </c>
      <c r="O269" s="136">
        <f t="shared" si="75"/>
        <v>10181800</v>
      </c>
      <c r="P269" s="136">
        <f>P270+P273</f>
        <v>10181800</v>
      </c>
      <c r="Q269" s="74">
        <f>Q270+Q273</f>
        <v>0</v>
      </c>
      <c r="R269" s="74">
        <f>R270+R273</f>
        <v>0</v>
      </c>
      <c r="S269" s="74">
        <f>S270+S273</f>
        <v>0</v>
      </c>
      <c r="T269" s="138">
        <f>T270+T273</f>
        <v>0</v>
      </c>
    </row>
    <row r="270" spans="1:1024" ht="31.9" customHeight="1">
      <c r="B270" s="86"/>
      <c r="C270" s="37" t="s">
        <v>104</v>
      </c>
      <c r="D270" s="79">
        <v>919</v>
      </c>
      <c r="E270" s="133" t="s">
        <v>25</v>
      </c>
      <c r="F270" s="133" t="s">
        <v>27</v>
      </c>
      <c r="G270" s="79">
        <v>5020000190</v>
      </c>
      <c r="H270" s="80"/>
      <c r="I270" s="136">
        <f t="shared" si="74"/>
        <v>8281100</v>
      </c>
      <c r="J270" s="136">
        <f>J271+J272</f>
        <v>8397700</v>
      </c>
      <c r="K270" s="74">
        <f>K271+K272</f>
        <v>-116600</v>
      </c>
      <c r="L270" s="74">
        <f>L271+L272</f>
        <v>0</v>
      </c>
      <c r="M270" s="74">
        <f>M271+M272</f>
        <v>0</v>
      </c>
      <c r="N270" s="137">
        <f>N271+N272</f>
        <v>0</v>
      </c>
      <c r="O270" s="136">
        <f t="shared" si="75"/>
        <v>8157000</v>
      </c>
      <c r="P270" s="136">
        <f>P271+P272</f>
        <v>8157000</v>
      </c>
      <c r="Q270" s="74">
        <f>Q271+Q272</f>
        <v>0</v>
      </c>
      <c r="R270" s="74">
        <f>R271+R272</f>
        <v>0</v>
      </c>
      <c r="S270" s="74">
        <f>S271+S272</f>
        <v>0</v>
      </c>
      <c r="T270" s="138">
        <f>T271+T272</f>
        <v>0</v>
      </c>
    </row>
    <row r="271" spans="1:1024" ht="75">
      <c r="B271" s="86"/>
      <c r="C271" s="37" t="s">
        <v>105</v>
      </c>
      <c r="D271" s="79">
        <v>919</v>
      </c>
      <c r="E271" s="133" t="s">
        <v>25</v>
      </c>
      <c r="F271" s="133" t="s">
        <v>27</v>
      </c>
      <c r="G271" s="79">
        <v>5020000190</v>
      </c>
      <c r="H271" s="80" t="s">
        <v>106</v>
      </c>
      <c r="I271" s="136">
        <f t="shared" si="74"/>
        <v>8279800</v>
      </c>
      <c r="J271" s="136">
        <v>8396200</v>
      </c>
      <c r="K271" s="74">
        <v>-116400</v>
      </c>
      <c r="L271" s="74"/>
      <c r="M271" s="74"/>
      <c r="N271" s="137"/>
      <c r="O271" s="136">
        <f t="shared" si="75"/>
        <v>8155700</v>
      </c>
      <c r="P271" s="136">
        <v>8155700</v>
      </c>
      <c r="Q271" s="74"/>
      <c r="R271" s="74"/>
      <c r="S271" s="74"/>
      <c r="T271" s="138"/>
    </row>
    <row r="272" spans="1:1024">
      <c r="B272" s="86"/>
      <c r="C272" s="37" t="s">
        <v>111</v>
      </c>
      <c r="D272" s="79">
        <v>919</v>
      </c>
      <c r="E272" s="133" t="s">
        <v>25</v>
      </c>
      <c r="F272" s="133" t="s">
        <v>27</v>
      </c>
      <c r="G272" s="79">
        <v>5020000190</v>
      </c>
      <c r="H272" s="80" t="s">
        <v>112</v>
      </c>
      <c r="I272" s="136">
        <f t="shared" si="74"/>
        <v>1300</v>
      </c>
      <c r="J272" s="136">
        <v>1500</v>
      </c>
      <c r="K272" s="74">
        <v>-200</v>
      </c>
      <c r="L272" s="74"/>
      <c r="M272" s="74"/>
      <c r="N272" s="137"/>
      <c r="O272" s="136">
        <f t="shared" si="75"/>
        <v>1300</v>
      </c>
      <c r="P272" s="136">
        <v>1300</v>
      </c>
      <c r="Q272" s="74"/>
      <c r="R272" s="74"/>
      <c r="S272" s="74"/>
      <c r="T272" s="138"/>
    </row>
    <row r="273" spans="1:1024" ht="56.25">
      <c r="B273" s="86"/>
      <c r="C273" s="134" t="s">
        <v>114</v>
      </c>
      <c r="D273" s="79">
        <v>919</v>
      </c>
      <c r="E273" s="133" t="s">
        <v>25</v>
      </c>
      <c r="F273" s="133" t="s">
        <v>27</v>
      </c>
      <c r="G273" s="79">
        <v>5020060910</v>
      </c>
      <c r="H273" s="80"/>
      <c r="I273" s="136">
        <f t="shared" si="74"/>
        <v>2024800</v>
      </c>
      <c r="J273" s="136">
        <f>J274+J275</f>
        <v>1953400</v>
      </c>
      <c r="K273" s="74">
        <f>K274+K275</f>
        <v>71400</v>
      </c>
      <c r="L273" s="74">
        <f>L274+L275</f>
        <v>0</v>
      </c>
      <c r="M273" s="74">
        <f>M274+M275</f>
        <v>0</v>
      </c>
      <c r="N273" s="137">
        <f>N274+N275</f>
        <v>0</v>
      </c>
      <c r="O273" s="136">
        <f t="shared" si="75"/>
        <v>2024800</v>
      </c>
      <c r="P273" s="136">
        <f>P274+P275</f>
        <v>2024800</v>
      </c>
      <c r="Q273" s="74">
        <f>Q274+Q275</f>
        <v>0</v>
      </c>
      <c r="R273" s="74">
        <f>R274+R275</f>
        <v>0</v>
      </c>
      <c r="S273" s="74">
        <f>S274+S275</f>
        <v>0</v>
      </c>
      <c r="T273" s="138">
        <f>T274+T275</f>
        <v>0</v>
      </c>
    </row>
    <row r="274" spans="1:1024" ht="75">
      <c r="B274" s="86"/>
      <c r="C274" s="37" t="s">
        <v>105</v>
      </c>
      <c r="D274" s="79">
        <v>919</v>
      </c>
      <c r="E274" s="133" t="s">
        <v>25</v>
      </c>
      <c r="F274" s="133" t="s">
        <v>27</v>
      </c>
      <c r="G274" s="79">
        <v>5020060910</v>
      </c>
      <c r="H274" s="80" t="s">
        <v>106</v>
      </c>
      <c r="I274" s="136">
        <f t="shared" si="74"/>
        <v>2024800</v>
      </c>
      <c r="J274" s="136">
        <v>1953400</v>
      </c>
      <c r="K274" s="74">
        <v>71400</v>
      </c>
      <c r="L274" s="74"/>
      <c r="M274" s="74"/>
      <c r="N274" s="137"/>
      <c r="O274" s="136">
        <f t="shared" si="75"/>
        <v>2024800</v>
      </c>
      <c r="P274" s="136">
        <v>2024800</v>
      </c>
      <c r="Q274" s="74"/>
      <c r="R274" s="74"/>
      <c r="S274" s="74"/>
      <c r="T274" s="138"/>
    </row>
    <row r="275" spans="1:1024" ht="37.5" hidden="1">
      <c r="B275" s="86"/>
      <c r="C275" s="37" t="s">
        <v>108</v>
      </c>
      <c r="D275" s="79">
        <v>919</v>
      </c>
      <c r="E275" s="133" t="s">
        <v>25</v>
      </c>
      <c r="F275" s="133" t="s">
        <v>27</v>
      </c>
      <c r="G275" s="79">
        <v>5020060910</v>
      </c>
      <c r="H275" s="80" t="s">
        <v>109</v>
      </c>
      <c r="I275" s="136">
        <f t="shared" si="74"/>
        <v>0</v>
      </c>
      <c r="J275" s="136"/>
      <c r="K275" s="74"/>
      <c r="L275" s="74"/>
      <c r="M275" s="74"/>
      <c r="N275" s="137"/>
      <c r="O275" s="136">
        <f t="shared" si="75"/>
        <v>0</v>
      </c>
      <c r="P275" s="136"/>
      <c r="Q275" s="74"/>
      <c r="R275" s="74"/>
      <c r="S275" s="74"/>
      <c r="T275" s="138"/>
    </row>
    <row r="276" spans="1:1024" ht="56.25">
      <c r="B276" s="86"/>
      <c r="C276" s="37" t="s">
        <v>156</v>
      </c>
      <c r="D276" s="79">
        <v>919</v>
      </c>
      <c r="E276" s="133" t="s">
        <v>25</v>
      </c>
      <c r="F276" s="133" t="s">
        <v>27</v>
      </c>
      <c r="G276" s="79">
        <v>5500000000</v>
      </c>
      <c r="H276" s="80"/>
      <c r="I276" s="136">
        <f t="shared" si="74"/>
        <v>18644400</v>
      </c>
      <c r="J276" s="136">
        <f>J277+J280</f>
        <v>18369900</v>
      </c>
      <c r="K276" s="74">
        <f>K277+K280</f>
        <v>274500</v>
      </c>
      <c r="L276" s="74">
        <f>L277+L280</f>
        <v>0</v>
      </c>
      <c r="M276" s="74">
        <f>M277+M280</f>
        <v>0</v>
      </c>
      <c r="N276" s="137">
        <f>N277+N280</f>
        <v>0</v>
      </c>
      <c r="O276" s="136">
        <f t="shared" si="75"/>
        <v>18644400</v>
      </c>
      <c r="P276" s="136">
        <f>P277+P280</f>
        <v>18644400</v>
      </c>
      <c r="Q276" s="74">
        <f>Q277+Q280</f>
        <v>0</v>
      </c>
      <c r="R276" s="74">
        <f>R277+R280</f>
        <v>0</v>
      </c>
      <c r="S276" s="74">
        <f>S277+S280</f>
        <v>0</v>
      </c>
      <c r="T276" s="138">
        <f>T277+T280</f>
        <v>0</v>
      </c>
    </row>
    <row r="277" spans="1:1024">
      <c r="B277" s="86"/>
      <c r="C277" s="37" t="s">
        <v>157</v>
      </c>
      <c r="D277" s="79">
        <v>919</v>
      </c>
      <c r="E277" s="133" t="s">
        <v>25</v>
      </c>
      <c r="F277" s="133" t="s">
        <v>27</v>
      </c>
      <c r="G277" s="79">
        <v>5510000000</v>
      </c>
      <c r="H277" s="80"/>
      <c r="I277" s="136">
        <f t="shared" si="74"/>
        <v>17683800</v>
      </c>
      <c r="J277" s="136">
        <f t="shared" ref="J277:N278" si="76">J278</f>
        <v>17683800</v>
      </c>
      <c r="K277" s="74">
        <f t="shared" si="76"/>
        <v>0</v>
      </c>
      <c r="L277" s="74">
        <f t="shared" si="76"/>
        <v>0</v>
      </c>
      <c r="M277" s="74">
        <f t="shared" si="76"/>
        <v>0</v>
      </c>
      <c r="N277" s="137">
        <f t="shared" si="76"/>
        <v>0</v>
      </c>
      <c r="O277" s="136">
        <f t="shared" si="75"/>
        <v>17683800</v>
      </c>
      <c r="P277" s="136">
        <f t="shared" ref="P277:T278" si="77">P278</f>
        <v>17683800</v>
      </c>
      <c r="Q277" s="74">
        <f t="shared" si="77"/>
        <v>0</v>
      </c>
      <c r="R277" s="74">
        <f t="shared" si="77"/>
        <v>0</v>
      </c>
      <c r="S277" s="74">
        <f t="shared" si="77"/>
        <v>0</v>
      </c>
      <c r="T277" s="138">
        <f t="shared" si="77"/>
        <v>0</v>
      </c>
    </row>
    <row r="278" spans="1:1024" ht="131.25">
      <c r="B278" s="86"/>
      <c r="C278" s="37" t="s">
        <v>158</v>
      </c>
      <c r="D278" s="79">
        <v>919</v>
      </c>
      <c r="E278" s="133" t="s">
        <v>25</v>
      </c>
      <c r="F278" s="133" t="s">
        <v>27</v>
      </c>
      <c r="G278" s="79">
        <v>5510060912</v>
      </c>
      <c r="H278" s="80"/>
      <c r="I278" s="136">
        <f t="shared" si="74"/>
        <v>17683800</v>
      </c>
      <c r="J278" s="136">
        <f t="shared" si="76"/>
        <v>17683800</v>
      </c>
      <c r="K278" s="74">
        <f t="shared" si="76"/>
        <v>0</v>
      </c>
      <c r="L278" s="74">
        <f t="shared" si="76"/>
        <v>0</v>
      </c>
      <c r="M278" s="74">
        <f t="shared" si="76"/>
        <v>0</v>
      </c>
      <c r="N278" s="137">
        <f t="shared" si="76"/>
        <v>0</v>
      </c>
      <c r="O278" s="136">
        <f t="shared" si="75"/>
        <v>17683800</v>
      </c>
      <c r="P278" s="136">
        <f t="shared" si="77"/>
        <v>17683800</v>
      </c>
      <c r="Q278" s="74">
        <f t="shared" si="77"/>
        <v>0</v>
      </c>
      <c r="R278" s="74">
        <f t="shared" si="77"/>
        <v>0</v>
      </c>
      <c r="S278" s="74">
        <f t="shared" si="77"/>
        <v>0</v>
      </c>
      <c r="T278" s="138">
        <f t="shared" si="77"/>
        <v>0</v>
      </c>
    </row>
    <row r="279" spans="1:1024">
      <c r="B279" s="86"/>
      <c r="C279" s="37" t="s">
        <v>111</v>
      </c>
      <c r="D279" s="79">
        <v>919</v>
      </c>
      <c r="E279" s="133" t="s">
        <v>25</v>
      </c>
      <c r="F279" s="133" t="s">
        <v>27</v>
      </c>
      <c r="G279" s="79">
        <v>5510060912</v>
      </c>
      <c r="H279" s="80" t="s">
        <v>112</v>
      </c>
      <c r="I279" s="136">
        <f t="shared" si="74"/>
        <v>17683800</v>
      </c>
      <c r="J279" s="136">
        <v>17683800</v>
      </c>
      <c r="K279" s="74">
        <v>0</v>
      </c>
      <c r="L279" s="74"/>
      <c r="M279" s="74"/>
      <c r="N279" s="137"/>
      <c r="O279" s="136">
        <f t="shared" si="75"/>
        <v>17683800</v>
      </c>
      <c r="P279" s="136">
        <v>17683800</v>
      </c>
      <c r="Q279" s="74"/>
      <c r="R279" s="74"/>
      <c r="S279" s="74"/>
      <c r="T279" s="138"/>
    </row>
    <row r="280" spans="1:1024" ht="37.5">
      <c r="B280" s="86"/>
      <c r="C280" s="37" t="s">
        <v>159</v>
      </c>
      <c r="D280" s="79">
        <v>919</v>
      </c>
      <c r="E280" s="133" t="s">
        <v>25</v>
      </c>
      <c r="F280" s="133" t="s">
        <v>27</v>
      </c>
      <c r="G280" s="79">
        <v>5520000000</v>
      </c>
      <c r="H280" s="80"/>
      <c r="I280" s="136">
        <f t="shared" si="74"/>
        <v>960600</v>
      </c>
      <c r="J280" s="136">
        <f t="shared" ref="J280:N281" si="78">J281</f>
        <v>686100</v>
      </c>
      <c r="K280" s="74">
        <f t="shared" si="78"/>
        <v>274500</v>
      </c>
      <c r="L280" s="74">
        <f t="shared" si="78"/>
        <v>0</v>
      </c>
      <c r="M280" s="74">
        <f t="shared" si="78"/>
        <v>0</v>
      </c>
      <c r="N280" s="137">
        <f t="shared" si="78"/>
        <v>0</v>
      </c>
      <c r="O280" s="136">
        <f t="shared" si="75"/>
        <v>960600</v>
      </c>
      <c r="P280" s="136">
        <f t="shared" ref="P280:T281" si="79">P281</f>
        <v>960600</v>
      </c>
      <c r="Q280" s="74">
        <f t="shared" si="79"/>
        <v>0</v>
      </c>
      <c r="R280" s="74">
        <f t="shared" si="79"/>
        <v>0</v>
      </c>
      <c r="S280" s="74">
        <f t="shared" si="79"/>
        <v>0</v>
      </c>
      <c r="T280" s="138">
        <f t="shared" si="79"/>
        <v>0</v>
      </c>
    </row>
    <row r="281" spans="1:1024" ht="131.25">
      <c r="B281" s="86"/>
      <c r="C281" s="37" t="s">
        <v>160</v>
      </c>
      <c r="D281" s="79">
        <v>919</v>
      </c>
      <c r="E281" s="133" t="s">
        <v>25</v>
      </c>
      <c r="F281" s="133" t="s">
        <v>27</v>
      </c>
      <c r="G281" s="79">
        <v>5520061650</v>
      </c>
      <c r="H281" s="80"/>
      <c r="I281" s="136">
        <f t="shared" si="74"/>
        <v>960600</v>
      </c>
      <c r="J281" s="136">
        <f t="shared" si="78"/>
        <v>686100</v>
      </c>
      <c r="K281" s="74">
        <f t="shared" si="78"/>
        <v>274500</v>
      </c>
      <c r="L281" s="74">
        <f t="shared" si="78"/>
        <v>0</v>
      </c>
      <c r="M281" s="74">
        <f t="shared" si="78"/>
        <v>0</v>
      </c>
      <c r="N281" s="137">
        <f t="shared" si="78"/>
        <v>0</v>
      </c>
      <c r="O281" s="136">
        <f t="shared" si="75"/>
        <v>960600</v>
      </c>
      <c r="P281" s="136">
        <f t="shared" si="79"/>
        <v>960600</v>
      </c>
      <c r="Q281" s="74">
        <f t="shared" si="79"/>
        <v>0</v>
      </c>
      <c r="R281" s="74">
        <f t="shared" si="79"/>
        <v>0</v>
      </c>
      <c r="S281" s="74">
        <f t="shared" si="79"/>
        <v>0</v>
      </c>
      <c r="T281" s="138">
        <f t="shared" si="79"/>
        <v>0</v>
      </c>
    </row>
    <row r="282" spans="1:1024" ht="37.5">
      <c r="B282" s="86"/>
      <c r="C282" s="37" t="s">
        <v>108</v>
      </c>
      <c r="D282" s="79">
        <v>919</v>
      </c>
      <c r="E282" s="133" t="s">
        <v>25</v>
      </c>
      <c r="F282" s="133" t="s">
        <v>27</v>
      </c>
      <c r="G282" s="79">
        <v>5520061650</v>
      </c>
      <c r="H282" s="80" t="s">
        <v>109</v>
      </c>
      <c r="I282" s="136">
        <f t="shared" si="74"/>
        <v>960600</v>
      </c>
      <c r="J282" s="136">
        <v>686100</v>
      </c>
      <c r="K282" s="74">
        <v>274500</v>
      </c>
      <c r="L282" s="74"/>
      <c r="M282" s="74"/>
      <c r="N282" s="137"/>
      <c r="O282" s="136">
        <f t="shared" si="75"/>
        <v>960600</v>
      </c>
      <c r="P282" s="136">
        <v>960600</v>
      </c>
      <c r="Q282" s="74"/>
      <c r="R282" s="74"/>
      <c r="S282" s="74"/>
      <c r="T282" s="138"/>
    </row>
    <row r="283" spans="1:1024" s="116" customFormat="1" ht="75">
      <c r="A283" s="112"/>
      <c r="B283" s="140" t="s">
        <v>63</v>
      </c>
      <c r="C283" s="28" t="s">
        <v>350</v>
      </c>
      <c r="D283" s="28">
        <v>921</v>
      </c>
      <c r="E283" s="142"/>
      <c r="F283" s="142"/>
      <c r="G283" s="85"/>
      <c r="H283" s="86"/>
      <c r="I283" s="129">
        <f t="shared" si="74"/>
        <v>15510900</v>
      </c>
      <c r="J283" s="129">
        <f t="shared" ref="J283:N284" si="80">J284</f>
        <v>17072200</v>
      </c>
      <c r="K283" s="72">
        <f t="shared" si="80"/>
        <v>-1561300</v>
      </c>
      <c r="L283" s="72">
        <f t="shared" si="80"/>
        <v>0</v>
      </c>
      <c r="M283" s="72">
        <f t="shared" si="80"/>
        <v>0</v>
      </c>
      <c r="N283" s="130">
        <f t="shared" si="80"/>
        <v>0</v>
      </c>
      <c r="O283" s="129">
        <f t="shared" si="75"/>
        <v>15320300</v>
      </c>
      <c r="P283" s="129">
        <f t="shared" ref="P283:T284" si="81">P284</f>
        <v>15320300</v>
      </c>
      <c r="Q283" s="72">
        <f t="shared" si="81"/>
        <v>0</v>
      </c>
      <c r="R283" s="72">
        <f t="shared" si="81"/>
        <v>0</v>
      </c>
      <c r="S283" s="72">
        <f t="shared" si="81"/>
        <v>0</v>
      </c>
      <c r="T283" s="131">
        <f t="shared" si="81"/>
        <v>0</v>
      </c>
      <c r="ALT283" s="40"/>
      <c r="ALU283" s="40"/>
      <c r="ALV283" s="40"/>
      <c r="ALW283" s="40"/>
      <c r="ALX283" s="40"/>
      <c r="ALY283" s="40"/>
      <c r="ALZ283" s="40"/>
      <c r="AMA283" s="40"/>
      <c r="AMB283" s="40"/>
      <c r="AMC283"/>
      <c r="AMD283"/>
      <c r="AME283"/>
      <c r="AMF283"/>
      <c r="AMG283"/>
      <c r="AMH283"/>
      <c r="AMI283"/>
      <c r="AMJ283"/>
    </row>
    <row r="284" spans="1:1024">
      <c r="B284" s="86"/>
      <c r="C284" s="37" t="s">
        <v>17</v>
      </c>
      <c r="D284" s="79">
        <v>921</v>
      </c>
      <c r="E284" s="133" t="s">
        <v>18</v>
      </c>
      <c r="F284" s="133" t="s">
        <v>86</v>
      </c>
      <c r="G284" s="79"/>
      <c r="H284" s="80"/>
      <c r="I284" s="136">
        <f t="shared" si="74"/>
        <v>15510900</v>
      </c>
      <c r="J284" s="136">
        <f t="shared" si="80"/>
        <v>17072200</v>
      </c>
      <c r="K284" s="74">
        <f t="shared" si="80"/>
        <v>-1561300</v>
      </c>
      <c r="L284" s="74">
        <f t="shared" si="80"/>
        <v>0</v>
      </c>
      <c r="M284" s="74">
        <f t="shared" si="80"/>
        <v>0</v>
      </c>
      <c r="N284" s="137">
        <f t="shared" si="80"/>
        <v>0</v>
      </c>
      <c r="O284" s="136">
        <f t="shared" si="75"/>
        <v>15320300</v>
      </c>
      <c r="P284" s="136">
        <f t="shared" si="81"/>
        <v>15320300</v>
      </c>
      <c r="Q284" s="74">
        <f t="shared" si="81"/>
        <v>0</v>
      </c>
      <c r="R284" s="74">
        <f t="shared" si="81"/>
        <v>0</v>
      </c>
      <c r="S284" s="74">
        <f t="shared" si="81"/>
        <v>0</v>
      </c>
      <c r="T284" s="138">
        <f t="shared" si="81"/>
        <v>0</v>
      </c>
    </row>
    <row r="285" spans="1:1024">
      <c r="B285" s="86"/>
      <c r="C285" s="37" t="s">
        <v>33</v>
      </c>
      <c r="D285" s="79">
        <v>921</v>
      </c>
      <c r="E285" s="133" t="s">
        <v>18</v>
      </c>
      <c r="F285" s="133" t="s">
        <v>34</v>
      </c>
      <c r="G285" s="79"/>
      <c r="H285" s="80"/>
      <c r="I285" s="136">
        <f t="shared" si="74"/>
        <v>15510900</v>
      </c>
      <c r="J285" s="136">
        <f>J286+J295</f>
        <v>17072200</v>
      </c>
      <c r="K285" s="74">
        <f>K286+K295</f>
        <v>-1561300</v>
      </c>
      <c r="L285" s="74">
        <f>L286+L295</f>
        <v>0</v>
      </c>
      <c r="M285" s="74">
        <f>M286+M295</f>
        <v>0</v>
      </c>
      <c r="N285" s="137">
        <f>N286+N295</f>
        <v>0</v>
      </c>
      <c r="O285" s="136">
        <f t="shared" si="75"/>
        <v>15320300</v>
      </c>
      <c r="P285" s="136">
        <f>P286+P295</f>
        <v>15320300</v>
      </c>
      <c r="Q285" s="74">
        <f>Q286+Q295</f>
        <v>0</v>
      </c>
      <c r="R285" s="74">
        <f>R286+R295</f>
        <v>0</v>
      </c>
      <c r="S285" s="74">
        <f>S286+S295</f>
        <v>0</v>
      </c>
      <c r="T285" s="138">
        <f>T286+T295</f>
        <v>0</v>
      </c>
    </row>
    <row r="286" spans="1:1024" ht="37.5">
      <c r="B286" s="86"/>
      <c r="C286" s="37" t="s">
        <v>102</v>
      </c>
      <c r="D286" s="79">
        <v>921</v>
      </c>
      <c r="E286" s="133" t="s">
        <v>18</v>
      </c>
      <c r="F286" s="133" t="s">
        <v>34</v>
      </c>
      <c r="G286" s="79">
        <v>5000000000</v>
      </c>
      <c r="H286" s="80"/>
      <c r="I286" s="136">
        <f t="shared" si="74"/>
        <v>14450700</v>
      </c>
      <c r="J286" s="136">
        <f>J287+J292</f>
        <v>15599500</v>
      </c>
      <c r="K286" s="74">
        <f>K287+K292</f>
        <v>-1148800</v>
      </c>
      <c r="L286" s="74">
        <f>L287+L292</f>
        <v>0</v>
      </c>
      <c r="M286" s="74">
        <f>M287+M292</f>
        <v>0</v>
      </c>
      <c r="N286" s="137">
        <f>N287+N292</f>
        <v>0</v>
      </c>
      <c r="O286" s="136">
        <f t="shared" si="75"/>
        <v>14276000</v>
      </c>
      <c r="P286" s="136">
        <f>P287+P292</f>
        <v>14276000</v>
      </c>
      <c r="Q286" s="74">
        <f>Q287+Q292</f>
        <v>0</v>
      </c>
      <c r="R286" s="74">
        <f>R287+R292</f>
        <v>0</v>
      </c>
      <c r="S286" s="74">
        <f>S287+S292</f>
        <v>0</v>
      </c>
      <c r="T286" s="138">
        <f>T287+T292</f>
        <v>0</v>
      </c>
    </row>
    <row r="287" spans="1:1024" ht="37.5">
      <c r="B287" s="86"/>
      <c r="C287" s="37" t="s">
        <v>110</v>
      </c>
      <c r="D287" s="79">
        <v>921</v>
      </c>
      <c r="E287" s="133" t="s">
        <v>18</v>
      </c>
      <c r="F287" s="133" t="s">
        <v>34</v>
      </c>
      <c r="G287" s="79">
        <v>5020000000</v>
      </c>
      <c r="H287" s="80"/>
      <c r="I287" s="136">
        <f t="shared" si="74"/>
        <v>11650700</v>
      </c>
      <c r="J287" s="136">
        <f>J288</f>
        <v>12799500</v>
      </c>
      <c r="K287" s="74">
        <f>K288</f>
        <v>-1148800</v>
      </c>
      <c r="L287" s="74">
        <f>L288</f>
        <v>0</v>
      </c>
      <c r="M287" s="74">
        <f>M288</f>
        <v>0</v>
      </c>
      <c r="N287" s="137">
        <f>N288</f>
        <v>0</v>
      </c>
      <c r="O287" s="136">
        <f t="shared" si="75"/>
        <v>11476000</v>
      </c>
      <c r="P287" s="136">
        <f>P288</f>
        <v>11476000</v>
      </c>
      <c r="Q287" s="74">
        <f>Q288</f>
        <v>0</v>
      </c>
      <c r="R287" s="74">
        <f>R288</f>
        <v>0</v>
      </c>
      <c r="S287" s="74">
        <f>S288</f>
        <v>0</v>
      </c>
      <c r="T287" s="138">
        <f>T288</f>
        <v>0</v>
      </c>
    </row>
    <row r="288" spans="1:1024" ht="30.75" customHeight="1">
      <c r="B288" s="86"/>
      <c r="C288" s="37" t="s">
        <v>104</v>
      </c>
      <c r="D288" s="79">
        <v>921</v>
      </c>
      <c r="E288" s="133" t="s">
        <v>18</v>
      </c>
      <c r="F288" s="133" t="s">
        <v>34</v>
      </c>
      <c r="G288" s="79">
        <v>5020000190</v>
      </c>
      <c r="H288" s="80"/>
      <c r="I288" s="136">
        <f t="shared" si="74"/>
        <v>11650700</v>
      </c>
      <c r="J288" s="136">
        <f>J289+J290+J291</f>
        <v>12799500</v>
      </c>
      <c r="K288" s="74">
        <f>K289+K290+K291</f>
        <v>-1148800</v>
      </c>
      <c r="L288" s="74">
        <f>L289+L290+L291</f>
        <v>0</v>
      </c>
      <c r="M288" s="74">
        <f>M289+M290+M291</f>
        <v>0</v>
      </c>
      <c r="N288" s="137">
        <f>N289+N290+N291</f>
        <v>0</v>
      </c>
      <c r="O288" s="136">
        <f t="shared" si="75"/>
        <v>11476000</v>
      </c>
      <c r="P288" s="136">
        <f>P289+P290+P291</f>
        <v>11476000</v>
      </c>
      <c r="Q288" s="74">
        <f>Q289+Q290+Q291</f>
        <v>0</v>
      </c>
      <c r="R288" s="74">
        <f>R289+R290+R291</f>
        <v>0</v>
      </c>
      <c r="S288" s="74">
        <f>S289+S290+S291</f>
        <v>0</v>
      </c>
      <c r="T288" s="138">
        <f>T289+T290+T291</f>
        <v>0</v>
      </c>
    </row>
    <row r="289" spans="1:1024" ht="75">
      <c r="B289" s="86"/>
      <c r="C289" s="37" t="s">
        <v>105</v>
      </c>
      <c r="D289" s="79">
        <v>921</v>
      </c>
      <c r="E289" s="133" t="s">
        <v>18</v>
      </c>
      <c r="F289" s="133" t="s">
        <v>34</v>
      </c>
      <c r="G289" s="79">
        <v>5020000190</v>
      </c>
      <c r="H289" s="80" t="s">
        <v>106</v>
      </c>
      <c r="I289" s="136">
        <f t="shared" si="74"/>
        <v>11645100</v>
      </c>
      <c r="J289" s="136">
        <v>12793300</v>
      </c>
      <c r="K289" s="74">
        <v>-1148200</v>
      </c>
      <c r="L289" s="74"/>
      <c r="M289" s="74"/>
      <c r="N289" s="137"/>
      <c r="O289" s="136">
        <f t="shared" si="75"/>
        <v>11470500</v>
      </c>
      <c r="P289" s="136">
        <v>11470500</v>
      </c>
      <c r="Q289" s="74"/>
      <c r="R289" s="74"/>
      <c r="S289" s="74"/>
      <c r="T289" s="138"/>
    </row>
    <row r="290" spans="1:1024" ht="37.5" hidden="1">
      <c r="B290" s="86"/>
      <c r="C290" s="37" t="s">
        <v>108</v>
      </c>
      <c r="D290" s="79">
        <v>921</v>
      </c>
      <c r="E290" s="133" t="s">
        <v>18</v>
      </c>
      <c r="F290" s="133" t="s">
        <v>34</v>
      </c>
      <c r="G290" s="79">
        <v>5020000190</v>
      </c>
      <c r="H290" s="80" t="s">
        <v>109</v>
      </c>
      <c r="I290" s="136">
        <f t="shared" si="74"/>
        <v>0</v>
      </c>
      <c r="J290" s="136"/>
      <c r="K290" s="74"/>
      <c r="L290" s="74"/>
      <c r="M290" s="74"/>
      <c r="N290" s="137"/>
      <c r="O290" s="136">
        <f t="shared" si="75"/>
        <v>0</v>
      </c>
      <c r="P290" s="136"/>
      <c r="Q290" s="74"/>
      <c r="R290" s="74"/>
      <c r="S290" s="74"/>
      <c r="T290" s="138"/>
    </row>
    <row r="291" spans="1:1024">
      <c r="B291" s="86"/>
      <c r="C291" s="37" t="s">
        <v>111</v>
      </c>
      <c r="D291" s="79">
        <v>921</v>
      </c>
      <c r="E291" s="133" t="s">
        <v>18</v>
      </c>
      <c r="F291" s="133" t="s">
        <v>34</v>
      </c>
      <c r="G291" s="79">
        <v>5020000190</v>
      </c>
      <c r="H291" s="80" t="s">
        <v>112</v>
      </c>
      <c r="I291" s="136">
        <f t="shared" si="74"/>
        <v>5600</v>
      </c>
      <c r="J291" s="136">
        <v>6200</v>
      </c>
      <c r="K291" s="74">
        <v>-600</v>
      </c>
      <c r="L291" s="74"/>
      <c r="M291" s="74"/>
      <c r="N291" s="137"/>
      <c r="O291" s="136">
        <f t="shared" si="75"/>
        <v>5500</v>
      </c>
      <c r="P291" s="136">
        <v>5500</v>
      </c>
      <c r="Q291" s="74"/>
      <c r="R291" s="74"/>
      <c r="S291" s="74"/>
      <c r="T291" s="138"/>
    </row>
    <row r="292" spans="1:1024" ht="37.5">
      <c r="B292" s="86"/>
      <c r="C292" s="37" t="s">
        <v>121</v>
      </c>
      <c r="D292" s="79">
        <v>921</v>
      </c>
      <c r="E292" s="133" t="s">
        <v>18</v>
      </c>
      <c r="F292" s="133" t="s">
        <v>34</v>
      </c>
      <c r="G292" s="79">
        <v>5030000000</v>
      </c>
      <c r="H292" s="80"/>
      <c r="I292" s="136">
        <f t="shared" si="74"/>
        <v>2800000</v>
      </c>
      <c r="J292" s="136">
        <f t="shared" ref="J292:N293" si="82">J293</f>
        <v>2800000</v>
      </c>
      <c r="K292" s="74">
        <f t="shared" si="82"/>
        <v>0</v>
      </c>
      <c r="L292" s="74">
        <f t="shared" si="82"/>
        <v>0</v>
      </c>
      <c r="M292" s="74">
        <f t="shared" si="82"/>
        <v>0</v>
      </c>
      <c r="N292" s="137">
        <f t="shared" si="82"/>
        <v>0</v>
      </c>
      <c r="O292" s="136">
        <f t="shared" si="75"/>
        <v>2800000</v>
      </c>
      <c r="P292" s="136">
        <f t="shared" ref="P292:T293" si="83">P293</f>
        <v>2800000</v>
      </c>
      <c r="Q292" s="74">
        <f t="shared" si="83"/>
        <v>0</v>
      </c>
      <c r="R292" s="74">
        <f t="shared" si="83"/>
        <v>0</v>
      </c>
      <c r="S292" s="74">
        <f t="shared" si="83"/>
        <v>0</v>
      </c>
      <c r="T292" s="138">
        <f t="shared" si="83"/>
        <v>0</v>
      </c>
    </row>
    <row r="293" spans="1:1024" ht="37.5">
      <c r="B293" s="86"/>
      <c r="C293" s="37" t="s">
        <v>122</v>
      </c>
      <c r="D293" s="79">
        <v>921</v>
      </c>
      <c r="E293" s="133" t="s">
        <v>18</v>
      </c>
      <c r="F293" s="133" t="s">
        <v>34</v>
      </c>
      <c r="G293" s="79">
        <v>5030010030</v>
      </c>
      <c r="H293" s="80"/>
      <c r="I293" s="136">
        <f t="shared" si="74"/>
        <v>2800000</v>
      </c>
      <c r="J293" s="136">
        <f t="shared" si="82"/>
        <v>2800000</v>
      </c>
      <c r="K293" s="74">
        <f t="shared" si="82"/>
        <v>0</v>
      </c>
      <c r="L293" s="74">
        <f t="shared" si="82"/>
        <v>0</v>
      </c>
      <c r="M293" s="74">
        <f t="shared" si="82"/>
        <v>0</v>
      </c>
      <c r="N293" s="137">
        <f t="shared" si="82"/>
        <v>0</v>
      </c>
      <c r="O293" s="136">
        <f t="shared" si="75"/>
        <v>2800000</v>
      </c>
      <c r="P293" s="136">
        <f t="shared" si="83"/>
        <v>2800000</v>
      </c>
      <c r="Q293" s="74">
        <f t="shared" si="83"/>
        <v>0</v>
      </c>
      <c r="R293" s="74">
        <f t="shared" si="83"/>
        <v>0</v>
      </c>
      <c r="S293" s="74">
        <f t="shared" si="83"/>
        <v>0</v>
      </c>
      <c r="T293" s="138">
        <f t="shared" si="83"/>
        <v>0</v>
      </c>
    </row>
    <row r="294" spans="1:1024" ht="37.5">
      <c r="B294" s="86"/>
      <c r="C294" s="37" t="s">
        <v>108</v>
      </c>
      <c r="D294" s="79">
        <v>921</v>
      </c>
      <c r="E294" s="133" t="s">
        <v>18</v>
      </c>
      <c r="F294" s="133" t="s">
        <v>34</v>
      </c>
      <c r="G294" s="79">
        <v>5030010030</v>
      </c>
      <c r="H294" s="80" t="s">
        <v>109</v>
      </c>
      <c r="I294" s="136">
        <f t="shared" si="74"/>
        <v>2800000</v>
      </c>
      <c r="J294" s="136">
        <v>2800000</v>
      </c>
      <c r="K294" s="74">
        <v>0</v>
      </c>
      <c r="L294" s="74"/>
      <c r="M294" s="74"/>
      <c r="N294" s="137"/>
      <c r="O294" s="136">
        <f t="shared" si="75"/>
        <v>2800000</v>
      </c>
      <c r="P294" s="136">
        <v>2800000</v>
      </c>
      <c r="Q294" s="74"/>
      <c r="R294" s="74"/>
      <c r="S294" s="74"/>
      <c r="T294" s="138"/>
    </row>
    <row r="295" spans="1:1024" ht="37.5">
      <c r="B295" s="86"/>
      <c r="C295" s="37" t="s">
        <v>307</v>
      </c>
      <c r="D295" s="79">
        <v>921</v>
      </c>
      <c r="E295" s="133" t="s">
        <v>18</v>
      </c>
      <c r="F295" s="133" t="s">
        <v>351</v>
      </c>
      <c r="G295" s="79">
        <v>9900000000</v>
      </c>
      <c r="H295" s="80"/>
      <c r="I295" s="136">
        <f t="shared" si="74"/>
        <v>1060200</v>
      </c>
      <c r="J295" s="136">
        <f t="shared" ref="J295:N296" si="84">J296</f>
        <v>1472700</v>
      </c>
      <c r="K295" s="74">
        <f t="shared" si="84"/>
        <v>-412500</v>
      </c>
      <c r="L295" s="74">
        <f t="shared" si="84"/>
        <v>0</v>
      </c>
      <c r="M295" s="74">
        <f t="shared" si="84"/>
        <v>0</v>
      </c>
      <c r="N295" s="137">
        <f t="shared" si="84"/>
        <v>0</v>
      </c>
      <c r="O295" s="136">
        <f t="shared" si="75"/>
        <v>1044300</v>
      </c>
      <c r="P295" s="136">
        <f t="shared" ref="P295:T296" si="85">P296</f>
        <v>1044300</v>
      </c>
      <c r="Q295" s="74">
        <f t="shared" si="85"/>
        <v>0</v>
      </c>
      <c r="R295" s="74">
        <f t="shared" si="85"/>
        <v>0</v>
      </c>
      <c r="S295" s="74">
        <f t="shared" si="85"/>
        <v>0</v>
      </c>
      <c r="T295" s="138">
        <f t="shared" si="85"/>
        <v>0</v>
      </c>
    </row>
    <row r="296" spans="1:1024" ht="56.25">
      <c r="B296" s="86"/>
      <c r="C296" s="37" t="s">
        <v>308</v>
      </c>
      <c r="D296" s="79">
        <v>921</v>
      </c>
      <c r="E296" s="133" t="s">
        <v>18</v>
      </c>
      <c r="F296" s="133" t="s">
        <v>34</v>
      </c>
      <c r="G296" s="79">
        <v>9900010110</v>
      </c>
      <c r="H296" s="80"/>
      <c r="I296" s="136">
        <f t="shared" si="74"/>
        <v>1060200</v>
      </c>
      <c r="J296" s="136">
        <f t="shared" si="84"/>
        <v>1472700</v>
      </c>
      <c r="K296" s="74">
        <f t="shared" si="84"/>
        <v>-412500</v>
      </c>
      <c r="L296" s="74">
        <f t="shared" si="84"/>
        <v>0</v>
      </c>
      <c r="M296" s="74">
        <f t="shared" si="84"/>
        <v>0</v>
      </c>
      <c r="N296" s="137">
        <f t="shared" si="84"/>
        <v>0</v>
      </c>
      <c r="O296" s="136">
        <f t="shared" si="75"/>
        <v>1044300</v>
      </c>
      <c r="P296" s="136">
        <f t="shared" si="85"/>
        <v>1044300</v>
      </c>
      <c r="Q296" s="74">
        <f t="shared" si="85"/>
        <v>0</v>
      </c>
      <c r="R296" s="74">
        <f t="shared" si="85"/>
        <v>0</v>
      </c>
      <c r="S296" s="74">
        <f t="shared" si="85"/>
        <v>0</v>
      </c>
      <c r="T296" s="138">
        <f t="shared" si="85"/>
        <v>0</v>
      </c>
    </row>
    <row r="297" spans="1:1024" ht="37.5">
      <c r="B297" s="86"/>
      <c r="C297" s="37" t="s">
        <v>108</v>
      </c>
      <c r="D297" s="79">
        <v>921</v>
      </c>
      <c r="E297" s="133" t="s">
        <v>18</v>
      </c>
      <c r="F297" s="133" t="s">
        <v>34</v>
      </c>
      <c r="G297" s="79">
        <v>9900010110</v>
      </c>
      <c r="H297" s="80" t="s">
        <v>109</v>
      </c>
      <c r="I297" s="136">
        <f t="shared" si="74"/>
        <v>1060200</v>
      </c>
      <c r="J297" s="136">
        <v>1472700</v>
      </c>
      <c r="K297" s="74">
        <v>-412500</v>
      </c>
      <c r="L297" s="74"/>
      <c r="M297" s="74"/>
      <c r="N297" s="137"/>
      <c r="O297" s="136">
        <f t="shared" si="75"/>
        <v>1044300</v>
      </c>
      <c r="P297" s="136">
        <v>1044300</v>
      </c>
      <c r="Q297" s="74"/>
      <c r="R297" s="74"/>
      <c r="S297" s="74"/>
      <c r="T297" s="138"/>
    </row>
    <row r="298" spans="1:1024" s="116" customFormat="1" ht="56.25">
      <c r="A298" s="112"/>
      <c r="B298" s="140" t="s">
        <v>69</v>
      </c>
      <c r="C298" s="28" t="s">
        <v>352</v>
      </c>
      <c r="D298" s="28">
        <v>925</v>
      </c>
      <c r="E298" s="142"/>
      <c r="F298" s="142"/>
      <c r="G298" s="85"/>
      <c r="H298" s="86"/>
      <c r="I298" s="129">
        <f t="shared" si="74"/>
        <v>3429452200</v>
      </c>
      <c r="J298" s="129">
        <f>J306+J428+J299</f>
        <v>3169599400</v>
      </c>
      <c r="K298" s="72">
        <f>K306+K428+K299+K434</f>
        <v>251202800</v>
      </c>
      <c r="L298" s="72">
        <f>L306+L428+L299+L434</f>
        <v>8650000</v>
      </c>
      <c r="M298" s="72">
        <f>M306+M428+M299</f>
        <v>0</v>
      </c>
      <c r="N298" s="130">
        <f>N306+N428+N299</f>
        <v>0</v>
      </c>
      <c r="O298" s="129">
        <f t="shared" si="75"/>
        <v>3575767900</v>
      </c>
      <c r="P298" s="129">
        <f>P306+P428+P299+P434</f>
        <v>3353574800</v>
      </c>
      <c r="Q298" s="72">
        <f>Q306+Q428+Q299</f>
        <v>0</v>
      </c>
      <c r="R298" s="72">
        <f>R306+R428+R299+R434</f>
        <v>222193100</v>
      </c>
      <c r="S298" s="72">
        <f>S306+S428+S299</f>
        <v>0</v>
      </c>
      <c r="T298" s="131">
        <f>T306+T428+T299</f>
        <v>0</v>
      </c>
      <c r="ALT298" s="40"/>
      <c r="ALU298" s="40"/>
      <c r="ALV298" s="40"/>
      <c r="ALW298" s="40"/>
      <c r="ALX298" s="40"/>
      <c r="ALY298" s="40"/>
      <c r="ALZ298" s="40"/>
      <c r="AMA298" s="40"/>
      <c r="AMB298" s="40"/>
      <c r="AMC298"/>
      <c r="AMD298"/>
      <c r="AME298"/>
      <c r="AMF298"/>
      <c r="AMG298"/>
      <c r="AMH298"/>
      <c r="AMI298"/>
      <c r="AMJ298"/>
    </row>
    <row r="299" spans="1:1024" s="116" customFormat="1">
      <c r="A299" s="112"/>
      <c r="B299" s="86"/>
      <c r="C299" s="37" t="s">
        <v>17</v>
      </c>
      <c r="D299" s="79">
        <v>925</v>
      </c>
      <c r="E299" s="133" t="s">
        <v>18</v>
      </c>
      <c r="F299" s="133" t="s">
        <v>86</v>
      </c>
      <c r="G299" s="79"/>
      <c r="H299" s="80"/>
      <c r="I299" s="136">
        <f t="shared" si="74"/>
        <v>2600000</v>
      </c>
      <c r="J299" s="136">
        <f t="shared" ref="J299:N302" si="86">J300</f>
        <v>2500000</v>
      </c>
      <c r="K299" s="74">
        <f t="shared" si="86"/>
        <v>100000</v>
      </c>
      <c r="L299" s="74">
        <f t="shared" si="86"/>
        <v>0</v>
      </c>
      <c r="M299" s="74">
        <f t="shared" si="86"/>
        <v>0</v>
      </c>
      <c r="N299" s="137">
        <f t="shared" si="86"/>
        <v>0</v>
      </c>
      <c r="O299" s="136">
        <f t="shared" si="75"/>
        <v>2600000</v>
      </c>
      <c r="P299" s="136">
        <f t="shared" ref="P299:T302" si="87">P300</f>
        <v>2600000</v>
      </c>
      <c r="Q299" s="74">
        <f t="shared" si="87"/>
        <v>0</v>
      </c>
      <c r="R299" s="74">
        <f t="shared" si="87"/>
        <v>0</v>
      </c>
      <c r="S299" s="74">
        <f t="shared" si="87"/>
        <v>0</v>
      </c>
      <c r="T299" s="138">
        <f t="shared" si="87"/>
        <v>0</v>
      </c>
      <c r="ALT299"/>
      <c r="ALU299"/>
      <c r="ALV299"/>
      <c r="ALW299"/>
      <c r="ALX299"/>
      <c r="ALY299"/>
      <c r="ALZ299"/>
      <c r="AMA299"/>
      <c r="AMB299"/>
      <c r="AMC299"/>
      <c r="AMD299"/>
      <c r="AME299"/>
      <c r="AMF299"/>
      <c r="AMG299"/>
      <c r="AMH299"/>
      <c r="AMI299"/>
      <c r="AMJ299"/>
    </row>
    <row r="300" spans="1:1024" s="116" customFormat="1">
      <c r="A300" s="112"/>
      <c r="B300" s="86"/>
      <c r="C300" s="37" t="s">
        <v>33</v>
      </c>
      <c r="D300" s="79">
        <v>925</v>
      </c>
      <c r="E300" s="133" t="s">
        <v>18</v>
      </c>
      <c r="F300" s="133" t="s">
        <v>34</v>
      </c>
      <c r="G300" s="79"/>
      <c r="H300" s="80"/>
      <c r="I300" s="136">
        <f t="shared" si="74"/>
        <v>2600000</v>
      </c>
      <c r="J300" s="136">
        <f t="shared" si="86"/>
        <v>2500000</v>
      </c>
      <c r="K300" s="74">
        <f t="shared" si="86"/>
        <v>100000</v>
      </c>
      <c r="L300" s="74">
        <f t="shared" si="86"/>
        <v>0</v>
      </c>
      <c r="M300" s="74">
        <f t="shared" si="86"/>
        <v>0</v>
      </c>
      <c r="N300" s="137">
        <f t="shared" si="86"/>
        <v>0</v>
      </c>
      <c r="O300" s="136">
        <f t="shared" si="75"/>
        <v>2600000</v>
      </c>
      <c r="P300" s="136">
        <f t="shared" si="87"/>
        <v>2600000</v>
      </c>
      <c r="Q300" s="74">
        <f t="shared" si="87"/>
        <v>0</v>
      </c>
      <c r="R300" s="74">
        <f t="shared" si="87"/>
        <v>0</v>
      </c>
      <c r="S300" s="74">
        <f t="shared" si="87"/>
        <v>0</v>
      </c>
      <c r="T300" s="138">
        <f t="shared" si="87"/>
        <v>0</v>
      </c>
      <c r="ALT300"/>
      <c r="ALU300"/>
      <c r="ALV300"/>
      <c r="ALW300"/>
      <c r="ALX300"/>
      <c r="ALY300"/>
      <c r="ALZ300"/>
      <c r="AMA300"/>
      <c r="AMB300"/>
      <c r="AMC300"/>
      <c r="AMD300"/>
      <c r="AME300"/>
      <c r="AMF300"/>
      <c r="AMG300"/>
      <c r="AMH300"/>
      <c r="AMI300"/>
      <c r="AMJ300"/>
    </row>
    <row r="301" spans="1:1024" s="116" customFormat="1" ht="37.5">
      <c r="A301" s="112"/>
      <c r="B301" s="86"/>
      <c r="C301" s="37" t="s">
        <v>102</v>
      </c>
      <c r="D301" s="79">
        <v>925</v>
      </c>
      <c r="E301" s="133" t="s">
        <v>18</v>
      </c>
      <c r="F301" s="133" t="s">
        <v>34</v>
      </c>
      <c r="G301" s="79">
        <v>5000000000</v>
      </c>
      <c r="H301" s="80"/>
      <c r="I301" s="136">
        <f t="shared" si="74"/>
        <v>2600000</v>
      </c>
      <c r="J301" s="136">
        <f t="shared" si="86"/>
        <v>2500000</v>
      </c>
      <c r="K301" s="74">
        <f t="shared" si="86"/>
        <v>100000</v>
      </c>
      <c r="L301" s="74">
        <f t="shared" si="86"/>
        <v>0</v>
      </c>
      <c r="M301" s="74">
        <f t="shared" si="86"/>
        <v>0</v>
      </c>
      <c r="N301" s="137">
        <f t="shared" si="86"/>
        <v>0</v>
      </c>
      <c r="O301" s="136">
        <f t="shared" si="75"/>
        <v>2600000</v>
      </c>
      <c r="P301" s="136">
        <f t="shared" si="87"/>
        <v>2600000</v>
      </c>
      <c r="Q301" s="74">
        <f t="shared" si="87"/>
        <v>0</v>
      </c>
      <c r="R301" s="74">
        <f t="shared" si="87"/>
        <v>0</v>
      </c>
      <c r="S301" s="74">
        <f t="shared" si="87"/>
        <v>0</v>
      </c>
      <c r="T301" s="138">
        <f t="shared" si="87"/>
        <v>0</v>
      </c>
      <c r="ALT301"/>
      <c r="ALU301"/>
      <c r="ALV301"/>
      <c r="ALW301"/>
      <c r="ALX301"/>
      <c r="ALY301"/>
      <c r="ALZ301"/>
      <c r="AMA301"/>
      <c r="AMB301"/>
      <c r="AMC301"/>
      <c r="AMD301"/>
      <c r="AME301"/>
      <c r="AMF301"/>
      <c r="AMG301"/>
      <c r="AMH301"/>
      <c r="AMI301"/>
      <c r="AMJ301"/>
    </row>
    <row r="302" spans="1:1024" s="116" customFormat="1" ht="37.5">
      <c r="A302" s="112"/>
      <c r="B302" s="86"/>
      <c r="C302" s="37" t="s">
        <v>121</v>
      </c>
      <c r="D302" s="79">
        <v>925</v>
      </c>
      <c r="E302" s="133" t="s">
        <v>18</v>
      </c>
      <c r="F302" s="133" t="s">
        <v>34</v>
      </c>
      <c r="G302" s="79">
        <v>5030000000</v>
      </c>
      <c r="H302" s="80"/>
      <c r="I302" s="136">
        <f t="shared" si="74"/>
        <v>2600000</v>
      </c>
      <c r="J302" s="136">
        <f t="shared" si="86"/>
        <v>2500000</v>
      </c>
      <c r="K302" s="74">
        <f t="shared" si="86"/>
        <v>100000</v>
      </c>
      <c r="L302" s="74">
        <f t="shared" si="86"/>
        <v>0</v>
      </c>
      <c r="M302" s="74">
        <f t="shared" si="86"/>
        <v>0</v>
      </c>
      <c r="N302" s="137">
        <f t="shared" si="86"/>
        <v>0</v>
      </c>
      <c r="O302" s="136">
        <f t="shared" si="75"/>
        <v>2600000</v>
      </c>
      <c r="P302" s="136">
        <f t="shared" si="87"/>
        <v>2600000</v>
      </c>
      <c r="Q302" s="74">
        <f t="shared" si="87"/>
        <v>0</v>
      </c>
      <c r="R302" s="74">
        <f t="shared" si="87"/>
        <v>0</v>
      </c>
      <c r="S302" s="74">
        <f t="shared" si="87"/>
        <v>0</v>
      </c>
      <c r="T302" s="138">
        <f t="shared" si="87"/>
        <v>0</v>
      </c>
      <c r="ALT302"/>
      <c r="ALU302"/>
      <c r="ALV302"/>
      <c r="ALW302"/>
      <c r="ALX302"/>
      <c r="ALY302"/>
      <c r="ALZ302"/>
      <c r="AMA302"/>
      <c r="AMB302"/>
      <c r="AMC302"/>
      <c r="AMD302"/>
      <c r="AME302"/>
      <c r="AMF302"/>
      <c r="AMG302"/>
      <c r="AMH302"/>
      <c r="AMI302"/>
      <c r="AMJ302"/>
    </row>
    <row r="303" spans="1:1024" s="116" customFormat="1" ht="37.5">
      <c r="A303" s="112"/>
      <c r="B303" s="86"/>
      <c r="C303" s="37" t="s">
        <v>122</v>
      </c>
      <c r="D303" s="79">
        <v>925</v>
      </c>
      <c r="E303" s="133" t="s">
        <v>18</v>
      </c>
      <c r="F303" s="133" t="s">
        <v>34</v>
      </c>
      <c r="G303" s="79">
        <v>5030010030</v>
      </c>
      <c r="H303" s="80"/>
      <c r="I303" s="136">
        <f t="shared" si="74"/>
        <v>2600000</v>
      </c>
      <c r="J303" s="136">
        <f>J304+J305</f>
        <v>2500000</v>
      </c>
      <c r="K303" s="74">
        <f>K304+K305</f>
        <v>100000</v>
      </c>
      <c r="L303" s="74">
        <f>L304+L305</f>
        <v>0</v>
      </c>
      <c r="M303" s="74">
        <f>M304+M305</f>
        <v>0</v>
      </c>
      <c r="N303" s="137">
        <f>N304+N305</f>
        <v>0</v>
      </c>
      <c r="O303" s="136">
        <f t="shared" si="75"/>
        <v>2600000</v>
      </c>
      <c r="P303" s="136">
        <f>P304+P305</f>
        <v>2600000</v>
      </c>
      <c r="Q303" s="74">
        <f>Q304+Q305</f>
        <v>0</v>
      </c>
      <c r="R303" s="74">
        <f>R304+R305</f>
        <v>0</v>
      </c>
      <c r="S303" s="74">
        <f>S304+S305</f>
        <v>0</v>
      </c>
      <c r="T303" s="138">
        <f>T304+T305</f>
        <v>0</v>
      </c>
      <c r="ALT303"/>
      <c r="ALU303"/>
      <c r="ALV303"/>
      <c r="ALW303"/>
      <c r="ALX303"/>
      <c r="ALY303"/>
      <c r="ALZ303"/>
      <c r="AMA303"/>
      <c r="AMB303"/>
      <c r="AMC303"/>
      <c r="AMD303"/>
      <c r="AME303"/>
      <c r="AMF303"/>
      <c r="AMG303"/>
      <c r="AMH303"/>
      <c r="AMI303"/>
      <c r="AMJ303"/>
    </row>
    <row r="304" spans="1:1024" s="116" customFormat="1" ht="37.5">
      <c r="A304" s="112"/>
      <c r="B304" s="86"/>
      <c r="C304" s="37" t="s">
        <v>108</v>
      </c>
      <c r="D304" s="79">
        <v>925</v>
      </c>
      <c r="E304" s="133" t="s">
        <v>18</v>
      </c>
      <c r="F304" s="133" t="s">
        <v>34</v>
      </c>
      <c r="G304" s="79">
        <v>5030010030</v>
      </c>
      <c r="H304" s="80" t="s">
        <v>109</v>
      </c>
      <c r="I304" s="136">
        <f t="shared" si="74"/>
        <v>2585000</v>
      </c>
      <c r="J304" s="136">
        <v>2485000</v>
      </c>
      <c r="K304" s="74">
        <v>100000</v>
      </c>
      <c r="L304" s="74"/>
      <c r="M304" s="74"/>
      <c r="N304" s="137"/>
      <c r="O304" s="136">
        <f t="shared" si="75"/>
        <v>2585000</v>
      </c>
      <c r="P304" s="136">
        <v>2585000</v>
      </c>
      <c r="Q304" s="74"/>
      <c r="R304" s="74"/>
      <c r="S304" s="74"/>
      <c r="T304" s="138"/>
      <c r="ALT304"/>
      <c r="ALU304"/>
      <c r="ALV304"/>
      <c r="ALW304"/>
      <c r="ALX304"/>
      <c r="ALY304"/>
      <c r="ALZ304"/>
      <c r="AMA304"/>
      <c r="AMB304"/>
      <c r="AMC304"/>
      <c r="AMD304"/>
      <c r="AME304"/>
      <c r="AMF304"/>
      <c r="AMG304"/>
      <c r="AMH304"/>
      <c r="AMI304"/>
      <c r="AMJ304"/>
    </row>
    <row r="305" spans="1:1024" s="116" customFormat="1">
      <c r="A305" s="112"/>
      <c r="B305" s="86"/>
      <c r="C305" s="37" t="s">
        <v>111</v>
      </c>
      <c r="D305" s="79">
        <v>925</v>
      </c>
      <c r="E305" s="133" t="s">
        <v>18</v>
      </c>
      <c r="F305" s="133" t="s">
        <v>34</v>
      </c>
      <c r="G305" s="79">
        <v>5030010030</v>
      </c>
      <c r="H305" s="80" t="s">
        <v>112</v>
      </c>
      <c r="I305" s="136">
        <f t="shared" si="74"/>
        <v>15000</v>
      </c>
      <c r="J305" s="136">
        <v>15000</v>
      </c>
      <c r="K305" s="74">
        <v>0</v>
      </c>
      <c r="L305" s="74"/>
      <c r="M305" s="74"/>
      <c r="N305" s="137"/>
      <c r="O305" s="136">
        <f t="shared" si="75"/>
        <v>15000</v>
      </c>
      <c r="P305" s="136">
        <v>15000</v>
      </c>
      <c r="Q305" s="74"/>
      <c r="R305" s="74"/>
      <c r="S305" s="74"/>
      <c r="T305" s="138"/>
      <c r="ALT305"/>
      <c r="ALU305"/>
      <c r="ALV305"/>
      <c r="ALW305"/>
      <c r="ALX305"/>
      <c r="ALY305"/>
      <c r="ALZ305"/>
      <c r="AMA305"/>
      <c r="AMB305"/>
      <c r="AMC305"/>
      <c r="AMD305"/>
      <c r="AME305"/>
      <c r="AMF305"/>
      <c r="AMG305"/>
      <c r="AMH305"/>
      <c r="AMI305"/>
      <c r="AMJ305"/>
    </row>
    <row r="306" spans="1:1024">
      <c r="B306" s="86"/>
      <c r="C306" s="37" t="s">
        <v>56</v>
      </c>
      <c r="D306" s="79">
        <v>925</v>
      </c>
      <c r="E306" s="133" t="s">
        <v>57</v>
      </c>
      <c r="F306" s="133" t="s">
        <v>86</v>
      </c>
      <c r="G306" s="79"/>
      <c r="H306" s="84"/>
      <c r="I306" s="136">
        <f t="shared" si="74"/>
        <v>3217755100</v>
      </c>
      <c r="J306" s="136">
        <f>J307+J326+J372+J388</f>
        <v>3153120300</v>
      </c>
      <c r="K306" s="74">
        <f>K307+K326+K372+K388</f>
        <v>55961400</v>
      </c>
      <c r="L306" s="74">
        <f>L307+L326+L372+L388</f>
        <v>8673400</v>
      </c>
      <c r="M306" s="74">
        <f>M307+M326+M372+M388</f>
        <v>0</v>
      </c>
      <c r="N306" s="137">
        <f>N307+N326+N372+N388</f>
        <v>0</v>
      </c>
      <c r="O306" s="136">
        <f t="shared" si="75"/>
        <v>3365469600</v>
      </c>
      <c r="P306" s="136">
        <f>P307+P326+P372+P388</f>
        <v>3143253100</v>
      </c>
      <c r="Q306" s="74">
        <f>Q307+Q326+Q372+Q388</f>
        <v>0</v>
      </c>
      <c r="R306" s="74">
        <f>R307+R326+R372+R388</f>
        <v>222216500</v>
      </c>
      <c r="S306" s="74">
        <f>S307+S326+S372+S388</f>
        <v>0</v>
      </c>
      <c r="T306" s="138">
        <f>T307+T326+T372+T388</f>
        <v>0</v>
      </c>
    </row>
    <row r="307" spans="1:1024">
      <c r="B307" s="86"/>
      <c r="C307" s="37" t="s">
        <v>58</v>
      </c>
      <c r="D307" s="79">
        <v>925</v>
      </c>
      <c r="E307" s="133" t="s">
        <v>57</v>
      </c>
      <c r="F307" s="133" t="s">
        <v>18</v>
      </c>
      <c r="G307" s="79"/>
      <c r="H307" s="84"/>
      <c r="I307" s="136">
        <f t="shared" si="74"/>
        <v>1123885000</v>
      </c>
      <c r="J307" s="136">
        <f>J308+J323</f>
        <v>1018421400</v>
      </c>
      <c r="K307" s="74">
        <f>K308+K323</f>
        <v>105201600</v>
      </c>
      <c r="L307" s="74">
        <f>L308+L323</f>
        <v>262000</v>
      </c>
      <c r="M307" s="74">
        <f>M308+M323</f>
        <v>0</v>
      </c>
      <c r="N307" s="137">
        <f>N308+N323</f>
        <v>0</v>
      </c>
      <c r="O307" s="136">
        <f t="shared" si="75"/>
        <v>1168449600</v>
      </c>
      <c r="P307" s="136">
        <f>P308+P323</f>
        <v>1164551000</v>
      </c>
      <c r="Q307" s="74">
        <f>Q308+Q323</f>
        <v>0</v>
      </c>
      <c r="R307" s="74">
        <f>R308+R323</f>
        <v>3898600</v>
      </c>
      <c r="S307" s="74">
        <f>S308+S323</f>
        <v>0</v>
      </c>
      <c r="T307" s="138">
        <f>T308+T323</f>
        <v>0</v>
      </c>
    </row>
    <row r="308" spans="1:1024">
      <c r="B308" s="86"/>
      <c r="C308" s="37" t="s">
        <v>167</v>
      </c>
      <c r="D308" s="79">
        <v>925</v>
      </c>
      <c r="E308" s="133" t="s">
        <v>57</v>
      </c>
      <c r="F308" s="133" t="s">
        <v>18</v>
      </c>
      <c r="G308" s="79">
        <v>5800000000</v>
      </c>
      <c r="H308" s="84"/>
      <c r="I308" s="136">
        <f t="shared" si="74"/>
        <v>1123885000</v>
      </c>
      <c r="J308" s="136">
        <f>J309</f>
        <v>1017921400</v>
      </c>
      <c r="K308" s="136">
        <f>K309</f>
        <v>105701600</v>
      </c>
      <c r="L308" s="74">
        <f>L309</f>
        <v>262000</v>
      </c>
      <c r="M308" s="74">
        <f>M309</f>
        <v>0</v>
      </c>
      <c r="N308" s="137">
        <f>N309</f>
        <v>0</v>
      </c>
      <c r="O308" s="136">
        <f t="shared" si="75"/>
        <v>1168449600</v>
      </c>
      <c r="P308" s="136">
        <f>P309</f>
        <v>1164551000</v>
      </c>
      <c r="Q308" s="74">
        <f>Q309</f>
        <v>0</v>
      </c>
      <c r="R308" s="74">
        <f>R309</f>
        <v>3898600</v>
      </c>
      <c r="S308" s="74">
        <f>S309</f>
        <v>0</v>
      </c>
      <c r="T308" s="138">
        <f>T309</f>
        <v>0</v>
      </c>
    </row>
    <row r="309" spans="1:1024">
      <c r="B309" s="86"/>
      <c r="C309" s="37" t="s">
        <v>168</v>
      </c>
      <c r="D309" s="79">
        <v>925</v>
      </c>
      <c r="E309" s="133" t="s">
        <v>57</v>
      </c>
      <c r="F309" s="133" t="s">
        <v>18</v>
      </c>
      <c r="G309" s="79">
        <v>5810000000</v>
      </c>
      <c r="H309" s="84"/>
      <c r="I309" s="136">
        <f t="shared" si="74"/>
        <v>1123885000</v>
      </c>
      <c r="J309" s="136">
        <f>J314+J316+J310+J312+J318</f>
        <v>1017921400</v>
      </c>
      <c r="K309" s="74">
        <f>K314+K316+K310+K312+K318</f>
        <v>105701600</v>
      </c>
      <c r="L309" s="74">
        <f>L314+L316+L310+L312+L318</f>
        <v>262000</v>
      </c>
      <c r="M309" s="74">
        <f>M314+M316+M310+M312+M318</f>
        <v>0</v>
      </c>
      <c r="N309" s="137">
        <f>N314+N316+N310+N312+N318</f>
        <v>0</v>
      </c>
      <c r="O309" s="136">
        <f t="shared" si="75"/>
        <v>1168449600</v>
      </c>
      <c r="P309" s="136">
        <f>P314+P316+P310+P312+P318</f>
        <v>1164551000</v>
      </c>
      <c r="Q309" s="74">
        <f>Q314+Q316+Q310+Q312+Q318</f>
        <v>0</v>
      </c>
      <c r="R309" s="74">
        <f>R314+R316+R310+R312+R318</f>
        <v>3898600</v>
      </c>
      <c r="S309" s="74">
        <f>S314+S316+S310+S312+S318</f>
        <v>0</v>
      </c>
      <c r="T309" s="138">
        <f>T314+T316+T310+T312+T318</f>
        <v>0</v>
      </c>
    </row>
    <row r="310" spans="1:1024" ht="37.5">
      <c r="B310" s="86"/>
      <c r="C310" s="37" t="s">
        <v>135</v>
      </c>
      <c r="D310" s="79">
        <v>925</v>
      </c>
      <c r="E310" s="133" t="s">
        <v>57</v>
      </c>
      <c r="F310" s="133" t="s">
        <v>18</v>
      </c>
      <c r="G310" s="79">
        <v>5810000590</v>
      </c>
      <c r="H310" s="84"/>
      <c r="I310" s="136">
        <f t="shared" si="74"/>
        <v>276269200</v>
      </c>
      <c r="J310" s="136">
        <f>J311</f>
        <v>248836300</v>
      </c>
      <c r="K310" s="74">
        <f>K311</f>
        <v>27432900</v>
      </c>
      <c r="L310" s="74">
        <f>L311</f>
        <v>0</v>
      </c>
      <c r="M310" s="74">
        <f>M311</f>
        <v>0</v>
      </c>
      <c r="N310" s="137">
        <f>N311</f>
        <v>0</v>
      </c>
      <c r="O310" s="136">
        <f t="shared" si="75"/>
        <v>275799100</v>
      </c>
      <c r="P310" s="136">
        <f>P311</f>
        <v>275799100</v>
      </c>
      <c r="Q310" s="74">
        <f>Q311</f>
        <v>0</v>
      </c>
      <c r="R310" s="74">
        <f>R311</f>
        <v>0</v>
      </c>
      <c r="S310" s="74">
        <f>S311</f>
        <v>0</v>
      </c>
      <c r="T310" s="138">
        <f>T311</f>
        <v>0</v>
      </c>
    </row>
    <row r="311" spans="1:1024" ht="37.5">
      <c r="B311" s="86"/>
      <c r="C311" s="37" t="s">
        <v>171</v>
      </c>
      <c r="D311" s="79">
        <v>925</v>
      </c>
      <c r="E311" s="133" t="s">
        <v>57</v>
      </c>
      <c r="F311" s="133" t="s">
        <v>18</v>
      </c>
      <c r="G311" s="79">
        <v>5810000590</v>
      </c>
      <c r="H311" s="84">
        <v>600</v>
      </c>
      <c r="I311" s="136">
        <f t="shared" si="74"/>
        <v>276269200</v>
      </c>
      <c r="J311" s="136">
        <v>248836300</v>
      </c>
      <c r="K311" s="74">
        <v>27432900</v>
      </c>
      <c r="L311" s="74"/>
      <c r="M311" s="74"/>
      <c r="N311" s="137"/>
      <c r="O311" s="136">
        <f t="shared" si="75"/>
        <v>275799100</v>
      </c>
      <c r="P311" s="136">
        <v>275799100</v>
      </c>
      <c r="Q311" s="74"/>
      <c r="R311" s="74"/>
      <c r="S311" s="74"/>
      <c r="T311" s="138"/>
    </row>
    <row r="312" spans="1:1024" hidden="1">
      <c r="B312" s="86"/>
      <c r="C312" s="37" t="s">
        <v>170</v>
      </c>
      <c r="D312" s="79">
        <v>925</v>
      </c>
      <c r="E312" s="133" t="s">
        <v>57</v>
      </c>
      <c r="F312" s="133" t="s">
        <v>18</v>
      </c>
      <c r="G312" s="79">
        <v>5810009020</v>
      </c>
      <c r="H312" s="84"/>
      <c r="I312" s="136">
        <f t="shared" si="74"/>
        <v>0</v>
      </c>
      <c r="J312" s="136">
        <f>J313</f>
        <v>0</v>
      </c>
      <c r="K312" s="74">
        <f>K313</f>
        <v>0</v>
      </c>
      <c r="L312" s="74">
        <f>L313</f>
        <v>0</v>
      </c>
      <c r="M312" s="74">
        <f>M313</f>
        <v>0</v>
      </c>
      <c r="N312" s="137">
        <f>N313</f>
        <v>0</v>
      </c>
      <c r="O312" s="136">
        <f t="shared" si="75"/>
        <v>0</v>
      </c>
      <c r="P312" s="136">
        <f>P313</f>
        <v>0</v>
      </c>
      <c r="Q312" s="74">
        <f>Q313</f>
        <v>0</v>
      </c>
      <c r="R312" s="74">
        <f>R313</f>
        <v>0</v>
      </c>
      <c r="S312" s="74">
        <f>S313</f>
        <v>0</v>
      </c>
      <c r="T312" s="138">
        <f>T313</f>
        <v>0</v>
      </c>
    </row>
    <row r="313" spans="1:1024" ht="37.5" hidden="1">
      <c r="B313" s="86"/>
      <c r="C313" s="37" t="s">
        <v>171</v>
      </c>
      <c r="D313" s="79">
        <v>925</v>
      </c>
      <c r="E313" s="133" t="s">
        <v>57</v>
      </c>
      <c r="F313" s="133" t="s">
        <v>18</v>
      </c>
      <c r="G313" s="79">
        <v>5810009020</v>
      </c>
      <c r="H313" s="84">
        <v>600</v>
      </c>
      <c r="I313" s="136">
        <f t="shared" si="74"/>
        <v>0</v>
      </c>
      <c r="J313" s="136"/>
      <c r="K313" s="74"/>
      <c r="L313" s="74"/>
      <c r="M313" s="74"/>
      <c r="N313" s="137"/>
      <c r="O313" s="136">
        <f t="shared" si="75"/>
        <v>0</v>
      </c>
      <c r="P313" s="136"/>
      <c r="Q313" s="74"/>
      <c r="R313" s="74"/>
      <c r="S313" s="74"/>
      <c r="T313" s="138"/>
    </row>
    <row r="314" spans="1:1024" ht="124.7" customHeight="1">
      <c r="B314" s="86"/>
      <c r="C314" s="37" t="s">
        <v>172</v>
      </c>
      <c r="D314" s="79">
        <v>925</v>
      </c>
      <c r="E314" s="133" t="s">
        <v>57</v>
      </c>
      <c r="F314" s="133" t="s">
        <v>18</v>
      </c>
      <c r="G314" s="79">
        <v>5810060820</v>
      </c>
      <c r="H314" s="84"/>
      <c r="I314" s="136">
        <f t="shared" si="74"/>
        <v>576200</v>
      </c>
      <c r="J314" s="136">
        <f>J315</f>
        <v>605300</v>
      </c>
      <c r="K314" s="74">
        <f>K315</f>
        <v>-29100</v>
      </c>
      <c r="L314" s="74">
        <f>L315</f>
        <v>0</v>
      </c>
      <c r="M314" s="74">
        <f>M315</f>
        <v>0</v>
      </c>
      <c r="N314" s="137">
        <f>N315</f>
        <v>0</v>
      </c>
      <c r="O314" s="136">
        <f t="shared" si="75"/>
        <v>598500</v>
      </c>
      <c r="P314" s="136">
        <f>P315</f>
        <v>598500</v>
      </c>
      <c r="Q314" s="74">
        <f>Q315</f>
        <v>0</v>
      </c>
      <c r="R314" s="74">
        <f>R315</f>
        <v>0</v>
      </c>
      <c r="S314" s="74">
        <f>S315</f>
        <v>0</v>
      </c>
      <c r="T314" s="138">
        <f>T315</f>
        <v>0</v>
      </c>
    </row>
    <row r="315" spans="1:1024" ht="37.5">
      <c r="B315" s="86"/>
      <c r="C315" s="37" t="s">
        <v>171</v>
      </c>
      <c r="D315" s="79">
        <v>925</v>
      </c>
      <c r="E315" s="133" t="s">
        <v>57</v>
      </c>
      <c r="F315" s="133" t="s">
        <v>18</v>
      </c>
      <c r="G315" s="79">
        <v>5810060820</v>
      </c>
      <c r="H315" s="84">
        <v>600</v>
      </c>
      <c r="I315" s="136">
        <f t="shared" si="74"/>
        <v>576200</v>
      </c>
      <c r="J315" s="136">
        <v>605300</v>
      </c>
      <c r="K315" s="74">
        <v>-29100</v>
      </c>
      <c r="L315" s="74"/>
      <c r="M315" s="74"/>
      <c r="N315" s="137"/>
      <c r="O315" s="136">
        <f t="shared" si="75"/>
        <v>598500</v>
      </c>
      <c r="P315" s="136">
        <v>598500</v>
      </c>
      <c r="Q315" s="74"/>
      <c r="R315" s="74"/>
      <c r="S315" s="74"/>
      <c r="T315" s="138"/>
    </row>
    <row r="316" spans="1:1024" ht="93.75">
      <c r="B316" s="86"/>
      <c r="C316" s="37" t="s">
        <v>173</v>
      </c>
      <c r="D316" s="79">
        <v>925</v>
      </c>
      <c r="E316" s="133" t="s">
        <v>57</v>
      </c>
      <c r="F316" s="133" t="s">
        <v>18</v>
      </c>
      <c r="G316" s="79">
        <v>5810060860</v>
      </c>
      <c r="H316" s="84"/>
      <c r="I316" s="136">
        <f t="shared" si="74"/>
        <v>830659500</v>
      </c>
      <c r="J316" s="136">
        <f>J317</f>
        <v>755830100</v>
      </c>
      <c r="K316" s="74">
        <f>K317</f>
        <v>74567400</v>
      </c>
      <c r="L316" s="74">
        <f>L317</f>
        <v>262000</v>
      </c>
      <c r="M316" s="74">
        <f>M317</f>
        <v>0</v>
      </c>
      <c r="N316" s="137">
        <f>N317</f>
        <v>0</v>
      </c>
      <c r="O316" s="136">
        <f t="shared" si="75"/>
        <v>875671900</v>
      </c>
      <c r="P316" s="136">
        <f>P317</f>
        <v>871773300</v>
      </c>
      <c r="Q316" s="74">
        <f>Q317</f>
        <v>0</v>
      </c>
      <c r="R316" s="74">
        <f>R317</f>
        <v>3898600</v>
      </c>
      <c r="S316" s="74">
        <f>S317</f>
        <v>0</v>
      </c>
      <c r="T316" s="138">
        <f>T317</f>
        <v>0</v>
      </c>
    </row>
    <row r="317" spans="1:1024" ht="37.5">
      <c r="B317" s="86"/>
      <c r="C317" s="37" t="s">
        <v>171</v>
      </c>
      <c r="D317" s="79">
        <v>925</v>
      </c>
      <c r="E317" s="133" t="s">
        <v>57</v>
      </c>
      <c r="F317" s="133" t="s">
        <v>18</v>
      </c>
      <c r="G317" s="79">
        <v>5810060860</v>
      </c>
      <c r="H317" s="84">
        <v>600</v>
      </c>
      <c r="I317" s="136">
        <f t="shared" si="74"/>
        <v>830659500</v>
      </c>
      <c r="J317" s="136">
        <v>755830100</v>
      </c>
      <c r="K317" s="74">
        <v>74567400</v>
      </c>
      <c r="L317" s="74">
        <v>262000</v>
      </c>
      <c r="M317" s="74"/>
      <c r="N317" s="137"/>
      <c r="O317" s="136">
        <f t="shared" si="75"/>
        <v>875671900</v>
      </c>
      <c r="P317" s="136">
        <v>871773300</v>
      </c>
      <c r="Q317" s="74"/>
      <c r="R317" s="74">
        <v>3898600</v>
      </c>
      <c r="S317" s="74"/>
      <c r="T317" s="138"/>
    </row>
    <row r="318" spans="1:1024" ht="37.5">
      <c r="B318" s="86"/>
      <c r="C318" s="37" t="s">
        <v>177</v>
      </c>
      <c r="D318" s="79">
        <v>925</v>
      </c>
      <c r="E318" s="133" t="s">
        <v>57</v>
      </c>
      <c r="F318" s="133" t="s">
        <v>18</v>
      </c>
      <c r="G318" s="79">
        <v>5810100000</v>
      </c>
      <c r="H318" s="84"/>
      <c r="I318" s="136">
        <f t="shared" si="74"/>
        <v>16380100</v>
      </c>
      <c r="J318" s="136">
        <f>J319</f>
        <v>12649700</v>
      </c>
      <c r="K318" s="74">
        <f>K319+K321</f>
        <v>3730400</v>
      </c>
      <c r="L318" s="74">
        <f t="shared" ref="L318:N319" si="88">L319</f>
        <v>0</v>
      </c>
      <c r="M318" s="74">
        <f t="shared" si="88"/>
        <v>0</v>
      </c>
      <c r="N318" s="137">
        <f t="shared" si="88"/>
        <v>0</v>
      </c>
      <c r="O318" s="136">
        <f t="shared" si="75"/>
        <v>16380100</v>
      </c>
      <c r="P318" s="136">
        <f>P319+P321</f>
        <v>16380100</v>
      </c>
      <c r="Q318" s="74">
        <f t="shared" ref="Q318:T319" si="89">Q319</f>
        <v>0</v>
      </c>
      <c r="R318" s="74">
        <f t="shared" si="89"/>
        <v>0</v>
      </c>
      <c r="S318" s="74">
        <f t="shared" si="89"/>
        <v>0</v>
      </c>
      <c r="T318" s="138">
        <f t="shared" si="89"/>
        <v>0</v>
      </c>
    </row>
    <row r="319" spans="1:1024" ht="37.5">
      <c r="B319" s="86"/>
      <c r="C319" s="37" t="s">
        <v>177</v>
      </c>
      <c r="D319" s="79">
        <v>925</v>
      </c>
      <c r="E319" s="133" t="s">
        <v>57</v>
      </c>
      <c r="F319" s="133" t="s">
        <v>18</v>
      </c>
      <c r="G319" s="79">
        <v>5810100590</v>
      </c>
      <c r="H319" s="84"/>
      <c r="I319" s="136">
        <f t="shared" si="74"/>
        <v>510400</v>
      </c>
      <c r="J319" s="136">
        <f>J320</f>
        <v>12649700</v>
      </c>
      <c r="K319" s="74">
        <f>K320</f>
        <v>-12139300</v>
      </c>
      <c r="L319" s="74">
        <f t="shared" si="88"/>
        <v>0</v>
      </c>
      <c r="M319" s="74">
        <f t="shared" si="88"/>
        <v>0</v>
      </c>
      <c r="N319" s="137">
        <f t="shared" si="88"/>
        <v>0</v>
      </c>
      <c r="O319" s="136">
        <f t="shared" si="75"/>
        <v>510400</v>
      </c>
      <c r="P319" s="136">
        <f>P320</f>
        <v>510400</v>
      </c>
      <c r="Q319" s="74">
        <f t="shared" si="89"/>
        <v>0</v>
      </c>
      <c r="R319" s="74">
        <f t="shared" si="89"/>
        <v>0</v>
      </c>
      <c r="S319" s="74">
        <f t="shared" si="89"/>
        <v>0</v>
      </c>
      <c r="T319" s="138">
        <f t="shared" si="89"/>
        <v>0</v>
      </c>
    </row>
    <row r="320" spans="1:1024" ht="37.5">
      <c r="B320" s="86"/>
      <c r="C320" s="37" t="s">
        <v>171</v>
      </c>
      <c r="D320" s="79">
        <v>925</v>
      </c>
      <c r="E320" s="133" t="s">
        <v>57</v>
      </c>
      <c r="F320" s="133" t="s">
        <v>18</v>
      </c>
      <c r="G320" s="79">
        <v>5810100590</v>
      </c>
      <c r="H320" s="84">
        <v>600</v>
      </c>
      <c r="I320" s="136">
        <f t="shared" si="74"/>
        <v>510400</v>
      </c>
      <c r="J320" s="136">
        <v>12649700</v>
      </c>
      <c r="K320" s="74">
        <v>-12139300</v>
      </c>
      <c r="L320" s="74"/>
      <c r="M320" s="74"/>
      <c r="N320" s="137"/>
      <c r="O320" s="136">
        <f t="shared" si="75"/>
        <v>510400</v>
      </c>
      <c r="P320" s="136">
        <v>510400</v>
      </c>
      <c r="Q320" s="74"/>
      <c r="R320" s="74"/>
      <c r="S320" s="74"/>
      <c r="T320" s="138"/>
    </row>
    <row r="321" spans="2:20" ht="93.75">
      <c r="B321" s="86"/>
      <c r="C321" s="37" t="s">
        <v>178</v>
      </c>
      <c r="D321" s="79">
        <v>925</v>
      </c>
      <c r="E321" s="133" t="s">
        <v>57</v>
      </c>
      <c r="F321" s="133" t="s">
        <v>18</v>
      </c>
      <c r="G321" s="79">
        <v>5810100591</v>
      </c>
      <c r="H321" s="84"/>
      <c r="I321" s="136">
        <f t="shared" si="74"/>
        <v>15869700</v>
      </c>
      <c r="J321" s="136"/>
      <c r="K321" s="74">
        <f>K322</f>
        <v>15869700</v>
      </c>
      <c r="L321" s="74"/>
      <c r="M321" s="74"/>
      <c r="N321" s="137"/>
      <c r="O321" s="136">
        <f t="shared" si="75"/>
        <v>15869700</v>
      </c>
      <c r="P321" s="136">
        <f>P322</f>
        <v>15869700</v>
      </c>
      <c r="Q321" s="74"/>
      <c r="R321" s="74"/>
      <c r="S321" s="74"/>
      <c r="T321" s="138"/>
    </row>
    <row r="322" spans="2:20" ht="37.5">
      <c r="B322" s="86"/>
      <c r="C322" s="37" t="s">
        <v>171</v>
      </c>
      <c r="D322" s="79">
        <v>925</v>
      </c>
      <c r="E322" s="133" t="s">
        <v>57</v>
      </c>
      <c r="F322" s="133" t="s">
        <v>18</v>
      </c>
      <c r="G322" s="79">
        <v>5810100591</v>
      </c>
      <c r="H322" s="84">
        <v>600</v>
      </c>
      <c r="I322" s="136">
        <f t="shared" si="74"/>
        <v>15869700</v>
      </c>
      <c r="J322" s="136"/>
      <c r="K322" s="74">
        <v>15869700</v>
      </c>
      <c r="L322" s="74"/>
      <c r="M322" s="74"/>
      <c r="N322" s="137"/>
      <c r="O322" s="136">
        <f t="shared" si="75"/>
        <v>15869700</v>
      </c>
      <c r="P322" s="136">
        <v>15869700</v>
      </c>
      <c r="Q322" s="74"/>
      <c r="R322" s="74"/>
      <c r="S322" s="74"/>
      <c r="T322" s="138"/>
    </row>
    <row r="323" spans="2:20" ht="37.5" hidden="1">
      <c r="B323" s="86"/>
      <c r="C323" s="37" t="s">
        <v>307</v>
      </c>
      <c r="D323" s="79">
        <v>925</v>
      </c>
      <c r="E323" s="133" t="s">
        <v>57</v>
      </c>
      <c r="F323" s="133" t="s">
        <v>18</v>
      </c>
      <c r="G323" s="79">
        <v>9900000000</v>
      </c>
      <c r="H323" s="84"/>
      <c r="I323" s="136">
        <f t="shared" si="74"/>
        <v>0</v>
      </c>
      <c r="J323" s="136">
        <f t="shared" ref="J323:N324" si="90">J324</f>
        <v>500000</v>
      </c>
      <c r="K323" s="74">
        <f t="shared" si="90"/>
        <v>-500000</v>
      </c>
      <c r="L323" s="74">
        <f t="shared" si="90"/>
        <v>0</v>
      </c>
      <c r="M323" s="74">
        <f t="shared" si="90"/>
        <v>0</v>
      </c>
      <c r="N323" s="137">
        <f t="shared" si="90"/>
        <v>0</v>
      </c>
      <c r="O323" s="136">
        <f t="shared" si="75"/>
        <v>0</v>
      </c>
      <c r="P323" s="136">
        <f t="shared" ref="P323:T324" si="91">P324</f>
        <v>0</v>
      </c>
      <c r="Q323" s="74">
        <f t="shared" si="91"/>
        <v>0</v>
      </c>
      <c r="R323" s="74">
        <f t="shared" si="91"/>
        <v>0</v>
      </c>
      <c r="S323" s="74">
        <f t="shared" si="91"/>
        <v>0</v>
      </c>
      <c r="T323" s="138">
        <f t="shared" si="91"/>
        <v>0</v>
      </c>
    </row>
    <row r="324" spans="2:20" hidden="1">
      <c r="B324" s="86"/>
      <c r="C324" s="37" t="s">
        <v>311</v>
      </c>
      <c r="D324" s="79">
        <v>925</v>
      </c>
      <c r="E324" s="133" t="s">
        <v>57</v>
      </c>
      <c r="F324" s="133" t="s">
        <v>18</v>
      </c>
      <c r="G324" s="79">
        <v>9900010910</v>
      </c>
      <c r="H324" s="84"/>
      <c r="I324" s="136">
        <f t="shared" si="74"/>
        <v>0</v>
      </c>
      <c r="J324" s="136">
        <f t="shared" si="90"/>
        <v>500000</v>
      </c>
      <c r="K324" s="74">
        <f t="shared" si="90"/>
        <v>-500000</v>
      </c>
      <c r="L324" s="74">
        <f t="shared" si="90"/>
        <v>0</v>
      </c>
      <c r="M324" s="74">
        <f t="shared" si="90"/>
        <v>0</v>
      </c>
      <c r="N324" s="137">
        <f t="shared" si="90"/>
        <v>0</v>
      </c>
      <c r="O324" s="136">
        <f t="shared" si="75"/>
        <v>0</v>
      </c>
      <c r="P324" s="136">
        <f t="shared" si="91"/>
        <v>0</v>
      </c>
      <c r="Q324" s="74">
        <f t="shared" si="91"/>
        <v>0</v>
      </c>
      <c r="R324" s="74">
        <f t="shared" si="91"/>
        <v>0</v>
      </c>
      <c r="S324" s="74">
        <f t="shared" si="91"/>
        <v>0</v>
      </c>
      <c r="T324" s="138">
        <f t="shared" si="91"/>
        <v>0</v>
      </c>
    </row>
    <row r="325" spans="2:20" hidden="1">
      <c r="B325" s="86"/>
      <c r="C325" s="37" t="s">
        <v>111</v>
      </c>
      <c r="D325" s="79">
        <v>925</v>
      </c>
      <c r="E325" s="133" t="s">
        <v>57</v>
      </c>
      <c r="F325" s="133" t="s">
        <v>18</v>
      </c>
      <c r="G325" s="79">
        <v>9900010910</v>
      </c>
      <c r="H325" s="84">
        <v>800</v>
      </c>
      <c r="I325" s="136">
        <f t="shared" si="74"/>
        <v>0</v>
      </c>
      <c r="J325" s="136">
        <v>500000</v>
      </c>
      <c r="K325" s="74">
        <v>-500000</v>
      </c>
      <c r="L325" s="74"/>
      <c r="M325" s="74"/>
      <c r="N325" s="137"/>
      <c r="O325" s="136">
        <f t="shared" si="75"/>
        <v>0</v>
      </c>
      <c r="P325" s="136"/>
      <c r="Q325" s="74"/>
      <c r="R325" s="74"/>
      <c r="S325" s="74"/>
      <c r="T325" s="138"/>
    </row>
    <row r="326" spans="2:20">
      <c r="B326" s="86"/>
      <c r="C326" s="37" t="s">
        <v>59</v>
      </c>
      <c r="D326" s="79">
        <v>925</v>
      </c>
      <c r="E326" s="133" t="s">
        <v>57</v>
      </c>
      <c r="F326" s="133" t="s">
        <v>20</v>
      </c>
      <c r="G326" s="79"/>
      <c r="H326" s="84"/>
      <c r="I326" s="136">
        <f t="shared" si="74"/>
        <v>1979779500</v>
      </c>
      <c r="J326" s="136">
        <f>J327+J369</f>
        <v>1875715300</v>
      </c>
      <c r="K326" s="136">
        <f>K327+K369</f>
        <v>95652800</v>
      </c>
      <c r="L326" s="74">
        <f>L327+L369</f>
        <v>8411400</v>
      </c>
      <c r="M326" s="74">
        <f>M327+M369</f>
        <v>0</v>
      </c>
      <c r="N326" s="137">
        <f>N327+N369</f>
        <v>0</v>
      </c>
      <c r="O326" s="136">
        <f t="shared" si="75"/>
        <v>2079776800</v>
      </c>
      <c r="P326" s="136">
        <f>P327+P369</f>
        <v>1861458900</v>
      </c>
      <c r="Q326" s="74">
        <f>Q327+Q369</f>
        <v>0</v>
      </c>
      <c r="R326" s="74">
        <f>R327+R369</f>
        <v>218317900</v>
      </c>
      <c r="S326" s="74">
        <f>S327+S369</f>
        <v>0</v>
      </c>
      <c r="T326" s="74">
        <f>T327+T369</f>
        <v>0</v>
      </c>
    </row>
    <row r="327" spans="2:20">
      <c r="B327" s="86"/>
      <c r="C327" s="37" t="s">
        <v>167</v>
      </c>
      <c r="D327" s="79">
        <v>925</v>
      </c>
      <c r="E327" s="133" t="s">
        <v>57</v>
      </c>
      <c r="F327" s="133" t="s">
        <v>20</v>
      </c>
      <c r="G327" s="79">
        <v>5800000000</v>
      </c>
      <c r="H327" s="84"/>
      <c r="I327" s="136">
        <f t="shared" si="74"/>
        <v>1979779500</v>
      </c>
      <c r="J327" s="136">
        <f>J328</f>
        <v>1875215300</v>
      </c>
      <c r="K327" s="74">
        <f>K328</f>
        <v>96152800</v>
      </c>
      <c r="L327" s="74">
        <f>L328</f>
        <v>8411400</v>
      </c>
      <c r="M327" s="74">
        <f>M328</f>
        <v>0</v>
      </c>
      <c r="N327" s="137">
        <f>N328</f>
        <v>0</v>
      </c>
      <c r="O327" s="136">
        <f t="shared" si="75"/>
        <v>2079776800</v>
      </c>
      <c r="P327" s="136">
        <f>P328</f>
        <v>1861458900</v>
      </c>
      <c r="Q327" s="74">
        <f>Q328</f>
        <v>0</v>
      </c>
      <c r="R327" s="74">
        <f>R328</f>
        <v>218317900</v>
      </c>
      <c r="S327" s="74">
        <f>S328</f>
        <v>0</v>
      </c>
      <c r="T327" s="138">
        <f>T328</f>
        <v>0</v>
      </c>
    </row>
    <row r="328" spans="2:20">
      <c r="B328" s="86"/>
      <c r="C328" s="37" t="s">
        <v>168</v>
      </c>
      <c r="D328" s="79">
        <v>925</v>
      </c>
      <c r="E328" s="133" t="s">
        <v>57</v>
      </c>
      <c r="F328" s="133" t="s">
        <v>20</v>
      </c>
      <c r="G328" s="79">
        <v>5810000000</v>
      </c>
      <c r="H328" s="84"/>
      <c r="I328" s="136">
        <f t="shared" ref="I328:I391" si="92">SUM(J328:N328)</f>
        <v>1979779500</v>
      </c>
      <c r="J328" s="136">
        <f>J333+J335+J337+J339+J329+J343+J341+J331+J364</f>
        <v>1875215300</v>
      </c>
      <c r="K328" s="74">
        <f>K333+K335+K337+K339+K329+K343+K341+K331</f>
        <v>96152800</v>
      </c>
      <c r="L328" s="74">
        <f>L333+L335+L337+L339+L329+L343+L341+L331+L364</f>
        <v>8411400</v>
      </c>
      <c r="M328" s="74">
        <f>M333+M335+M337+M339+M329+M343+M341+M331+M364</f>
        <v>0</v>
      </c>
      <c r="N328" s="137">
        <f>N333+N335+N337+N339+N329+N343+N341+N331+N364</f>
        <v>0</v>
      </c>
      <c r="O328" s="136">
        <f t="shared" ref="O328:O391" si="93">SUM(P328:T328)</f>
        <v>2079776800</v>
      </c>
      <c r="P328" s="136">
        <f>P333+P335+P337+P339+P329+P343+P341+P331</f>
        <v>1861458900</v>
      </c>
      <c r="Q328" s="74">
        <f>Q333+Q335+Q337+Q339+Q329+Q343+Q341+Q331</f>
        <v>0</v>
      </c>
      <c r="R328" s="74">
        <f>R333+R335+R337+R339+R329+R343+R341+R331</f>
        <v>218317900</v>
      </c>
      <c r="S328" s="74">
        <f>S333+S335+S337+S339+S329+S343+S341+S331</f>
        <v>0</v>
      </c>
      <c r="T328" s="138">
        <f>T333+T335+T337+T339+T329+T343+T341+T331</f>
        <v>0</v>
      </c>
    </row>
    <row r="329" spans="2:20" ht="37.5">
      <c r="B329" s="86"/>
      <c r="C329" s="37" t="s">
        <v>135</v>
      </c>
      <c r="D329" s="79">
        <v>925</v>
      </c>
      <c r="E329" s="133" t="s">
        <v>57</v>
      </c>
      <c r="F329" s="133" t="s">
        <v>20</v>
      </c>
      <c r="G329" s="79">
        <v>5810000590</v>
      </c>
      <c r="H329" s="84"/>
      <c r="I329" s="136">
        <f t="shared" si="92"/>
        <v>209523700</v>
      </c>
      <c r="J329" s="136">
        <f>J330</f>
        <v>188308000</v>
      </c>
      <c r="K329" s="74">
        <f>K330</f>
        <v>21215700</v>
      </c>
      <c r="L329" s="74">
        <f>L330</f>
        <v>0</v>
      </c>
      <c r="M329" s="74">
        <f>M330</f>
        <v>0</v>
      </c>
      <c r="N329" s="137">
        <f>N330</f>
        <v>0</v>
      </c>
      <c r="O329" s="136">
        <f t="shared" si="93"/>
        <v>224021800</v>
      </c>
      <c r="P329" s="136">
        <f>P330</f>
        <v>224021800</v>
      </c>
      <c r="Q329" s="74">
        <f>Q330</f>
        <v>0</v>
      </c>
      <c r="R329" s="74">
        <f>R330</f>
        <v>0</v>
      </c>
      <c r="S329" s="74">
        <f>S330</f>
        <v>0</v>
      </c>
      <c r="T329" s="138">
        <f>T330</f>
        <v>0</v>
      </c>
    </row>
    <row r="330" spans="2:20" ht="37.5">
      <c r="B330" s="86"/>
      <c r="C330" s="37" t="s">
        <v>171</v>
      </c>
      <c r="D330" s="79">
        <v>925</v>
      </c>
      <c r="E330" s="133" t="s">
        <v>57</v>
      </c>
      <c r="F330" s="133" t="s">
        <v>20</v>
      </c>
      <c r="G330" s="79">
        <v>5810000590</v>
      </c>
      <c r="H330" s="84">
        <v>600</v>
      </c>
      <c r="I330" s="136">
        <f t="shared" si="92"/>
        <v>209523700</v>
      </c>
      <c r="J330" s="136">
        <v>188308000</v>
      </c>
      <c r="K330" s="74">
        <v>21215700</v>
      </c>
      <c r="L330" s="74"/>
      <c r="M330" s="74"/>
      <c r="N330" s="137"/>
      <c r="O330" s="136">
        <f t="shared" si="93"/>
        <v>224021800</v>
      </c>
      <c r="P330" s="136">
        <v>224021800</v>
      </c>
      <c r="Q330" s="74"/>
      <c r="R330" s="74"/>
      <c r="S330" s="74"/>
      <c r="T330" s="138"/>
    </row>
    <row r="331" spans="2:20" hidden="1">
      <c r="B331" s="86"/>
      <c r="C331" s="37" t="s">
        <v>170</v>
      </c>
      <c r="D331" s="79">
        <v>925</v>
      </c>
      <c r="E331" s="133" t="s">
        <v>57</v>
      </c>
      <c r="F331" s="133" t="s">
        <v>20</v>
      </c>
      <c r="G331" s="79">
        <v>5810009020</v>
      </c>
      <c r="H331" s="84"/>
      <c r="I331" s="136">
        <f t="shared" si="92"/>
        <v>0</v>
      </c>
      <c r="J331" s="136">
        <f>J332</f>
        <v>0</v>
      </c>
      <c r="K331" s="74">
        <f>K332</f>
        <v>0</v>
      </c>
      <c r="L331" s="74">
        <f>L332</f>
        <v>0</v>
      </c>
      <c r="M331" s="74">
        <f>M332</f>
        <v>0</v>
      </c>
      <c r="N331" s="137">
        <f>N332</f>
        <v>0</v>
      </c>
      <c r="O331" s="136">
        <f t="shared" si="93"/>
        <v>0</v>
      </c>
      <c r="P331" s="136">
        <f>P332</f>
        <v>0</v>
      </c>
      <c r="Q331" s="74">
        <f>Q332</f>
        <v>0</v>
      </c>
      <c r="R331" s="74">
        <f>R332</f>
        <v>0</v>
      </c>
      <c r="S331" s="74">
        <f>S332</f>
        <v>0</v>
      </c>
      <c r="T331" s="138">
        <f>T332</f>
        <v>0</v>
      </c>
    </row>
    <row r="332" spans="2:20" ht="37.5" hidden="1">
      <c r="B332" s="86"/>
      <c r="C332" s="37" t="s">
        <v>171</v>
      </c>
      <c r="D332" s="79">
        <v>925</v>
      </c>
      <c r="E332" s="133" t="s">
        <v>57</v>
      </c>
      <c r="F332" s="133" t="s">
        <v>20</v>
      </c>
      <c r="G332" s="79">
        <v>5810009020</v>
      </c>
      <c r="H332" s="84">
        <v>600</v>
      </c>
      <c r="I332" s="136">
        <f t="shared" si="92"/>
        <v>0</v>
      </c>
      <c r="J332" s="136"/>
      <c r="K332" s="74"/>
      <c r="L332" s="74"/>
      <c r="M332" s="74"/>
      <c r="N332" s="137"/>
      <c r="O332" s="136">
        <f t="shared" si="93"/>
        <v>0</v>
      </c>
      <c r="P332" s="136"/>
      <c r="Q332" s="74"/>
      <c r="R332" s="74"/>
      <c r="S332" s="74"/>
      <c r="T332" s="138"/>
    </row>
    <row r="333" spans="2:20" ht="150">
      <c r="B333" s="86"/>
      <c r="C333" s="37" t="s">
        <v>172</v>
      </c>
      <c r="D333" s="79">
        <v>925</v>
      </c>
      <c r="E333" s="133" t="s">
        <v>57</v>
      </c>
      <c r="F333" s="133" t="s">
        <v>20</v>
      </c>
      <c r="G333" s="79">
        <v>5810060820</v>
      </c>
      <c r="H333" s="84"/>
      <c r="I333" s="136">
        <f t="shared" si="92"/>
        <v>2100200</v>
      </c>
      <c r="J333" s="136">
        <f>J334</f>
        <v>2195600</v>
      </c>
      <c r="K333" s="74">
        <f>K334</f>
        <v>-95400</v>
      </c>
      <c r="L333" s="74">
        <f>L334</f>
        <v>0</v>
      </c>
      <c r="M333" s="74">
        <f>M334</f>
        <v>0</v>
      </c>
      <c r="N333" s="137">
        <f>N334</f>
        <v>0</v>
      </c>
      <c r="O333" s="136">
        <f t="shared" si="93"/>
        <v>2183800</v>
      </c>
      <c r="P333" s="136">
        <f>P334</f>
        <v>2183800</v>
      </c>
      <c r="Q333" s="74">
        <f>Q334</f>
        <v>0</v>
      </c>
      <c r="R333" s="74">
        <f>R334</f>
        <v>0</v>
      </c>
      <c r="S333" s="74">
        <f>S334</f>
        <v>0</v>
      </c>
      <c r="T333" s="138">
        <f>T334</f>
        <v>0</v>
      </c>
    </row>
    <row r="334" spans="2:20" ht="37.5">
      <c r="B334" s="86"/>
      <c r="C334" s="37" t="s">
        <v>171</v>
      </c>
      <c r="D334" s="79">
        <v>925</v>
      </c>
      <c r="E334" s="133" t="s">
        <v>57</v>
      </c>
      <c r="F334" s="133" t="s">
        <v>20</v>
      </c>
      <c r="G334" s="79">
        <v>5810060820</v>
      </c>
      <c r="H334" s="84">
        <v>600</v>
      </c>
      <c r="I334" s="136">
        <f t="shared" si="92"/>
        <v>2100200</v>
      </c>
      <c r="J334" s="136">
        <v>2195600</v>
      </c>
      <c r="K334" s="74">
        <v>-95400</v>
      </c>
      <c r="L334" s="74"/>
      <c r="M334" s="74"/>
      <c r="N334" s="137"/>
      <c r="O334" s="136">
        <f t="shared" si="93"/>
        <v>2183800</v>
      </c>
      <c r="P334" s="136">
        <v>2183800</v>
      </c>
      <c r="Q334" s="74"/>
      <c r="R334" s="74"/>
      <c r="S334" s="74"/>
      <c r="T334" s="138"/>
    </row>
    <row r="335" spans="2:20" ht="93.75">
      <c r="B335" s="86"/>
      <c r="C335" s="37" t="s">
        <v>173</v>
      </c>
      <c r="D335" s="79">
        <v>925</v>
      </c>
      <c r="E335" s="133" t="s">
        <v>57</v>
      </c>
      <c r="F335" s="133" t="s">
        <v>20</v>
      </c>
      <c r="G335" s="79">
        <v>5810060860</v>
      </c>
      <c r="H335" s="84"/>
      <c r="I335" s="136">
        <f t="shared" si="92"/>
        <v>1378681900</v>
      </c>
      <c r="J335" s="136">
        <f>J336</f>
        <v>1330917300</v>
      </c>
      <c r="K335" s="74">
        <f>K336</f>
        <v>58125200</v>
      </c>
      <c r="L335" s="74">
        <f>L336</f>
        <v>-10360600</v>
      </c>
      <c r="M335" s="74">
        <f>M336</f>
        <v>0</v>
      </c>
      <c r="N335" s="137">
        <f>N336</f>
        <v>0</v>
      </c>
      <c r="O335" s="136">
        <f t="shared" si="93"/>
        <v>1466954000</v>
      </c>
      <c r="P335" s="136">
        <f>P336</f>
        <v>1477578100</v>
      </c>
      <c r="Q335" s="74">
        <f>Q336</f>
        <v>0</v>
      </c>
      <c r="R335" s="74">
        <f>R336</f>
        <v>-10624100</v>
      </c>
      <c r="S335" s="74">
        <f>S336</f>
        <v>0</v>
      </c>
      <c r="T335" s="138">
        <f>T336</f>
        <v>0</v>
      </c>
    </row>
    <row r="336" spans="2:20" ht="37.5">
      <c r="B336" s="86"/>
      <c r="C336" s="37" t="s">
        <v>171</v>
      </c>
      <c r="D336" s="79">
        <v>925</v>
      </c>
      <c r="E336" s="133" t="s">
        <v>57</v>
      </c>
      <c r="F336" s="133" t="s">
        <v>20</v>
      </c>
      <c r="G336" s="79">
        <v>5810060860</v>
      </c>
      <c r="H336" s="84">
        <v>600</v>
      </c>
      <c r="I336" s="136">
        <f t="shared" si="92"/>
        <v>1378681900</v>
      </c>
      <c r="J336" s="136">
        <v>1330917300</v>
      </c>
      <c r="K336" s="74">
        <v>58125200</v>
      </c>
      <c r="L336" s="74">
        <v>-10360600</v>
      </c>
      <c r="M336" s="74"/>
      <c r="N336" s="137"/>
      <c r="O336" s="136">
        <f t="shared" si="93"/>
        <v>1466954000</v>
      </c>
      <c r="P336" s="136">
        <v>1477578100</v>
      </c>
      <c r="Q336" s="74"/>
      <c r="R336" s="74">
        <v>-10624100</v>
      </c>
      <c r="S336" s="74"/>
      <c r="T336" s="138"/>
    </row>
    <row r="337" spans="2:20" ht="150.4" customHeight="1">
      <c r="B337" s="86"/>
      <c r="C337" s="37" t="s">
        <v>174</v>
      </c>
      <c r="D337" s="79">
        <v>925</v>
      </c>
      <c r="E337" s="133" t="s">
        <v>57</v>
      </c>
      <c r="F337" s="133" t="s">
        <v>20</v>
      </c>
      <c r="G337" s="79">
        <v>5810062370</v>
      </c>
      <c r="H337" s="84"/>
      <c r="I337" s="136">
        <f t="shared" si="92"/>
        <v>63745600</v>
      </c>
      <c r="J337" s="136">
        <f>J338</f>
        <v>56643300</v>
      </c>
      <c r="K337" s="74">
        <f>K338</f>
        <v>7102300</v>
      </c>
      <c r="L337" s="74">
        <f>L338</f>
        <v>0</v>
      </c>
      <c r="M337" s="74">
        <f>M338</f>
        <v>0</v>
      </c>
      <c r="N337" s="137">
        <f>N338</f>
        <v>0</v>
      </c>
      <c r="O337" s="136">
        <f t="shared" si="93"/>
        <v>64709700</v>
      </c>
      <c r="P337" s="136">
        <f>P338</f>
        <v>64709700</v>
      </c>
      <c r="Q337" s="74">
        <f>Q338</f>
        <v>0</v>
      </c>
      <c r="R337" s="74">
        <f>R338</f>
        <v>0</v>
      </c>
      <c r="S337" s="74">
        <f>S338</f>
        <v>0</v>
      </c>
      <c r="T337" s="138">
        <f>T338</f>
        <v>0</v>
      </c>
    </row>
    <row r="338" spans="2:20" ht="37.5">
      <c r="B338" s="86"/>
      <c r="C338" s="37" t="s">
        <v>171</v>
      </c>
      <c r="D338" s="79">
        <v>925</v>
      </c>
      <c r="E338" s="133" t="s">
        <v>57</v>
      </c>
      <c r="F338" s="133" t="s">
        <v>20</v>
      </c>
      <c r="G338" s="79">
        <v>5810062370</v>
      </c>
      <c r="H338" s="84">
        <v>600</v>
      </c>
      <c r="I338" s="136">
        <f t="shared" si="92"/>
        <v>63745600</v>
      </c>
      <c r="J338" s="136">
        <v>56643300</v>
      </c>
      <c r="K338" s="74">
        <v>7102300</v>
      </c>
      <c r="L338" s="74"/>
      <c r="M338" s="74"/>
      <c r="N338" s="137"/>
      <c r="O338" s="136">
        <f t="shared" si="93"/>
        <v>64709700</v>
      </c>
      <c r="P338" s="136">
        <v>64709700</v>
      </c>
      <c r="Q338" s="74"/>
      <c r="R338" s="74"/>
      <c r="S338" s="74"/>
      <c r="T338" s="138"/>
    </row>
    <row r="339" spans="2:20" ht="206.25">
      <c r="B339" s="86"/>
      <c r="C339" s="37" t="s">
        <v>175</v>
      </c>
      <c r="D339" s="79">
        <v>925</v>
      </c>
      <c r="E339" s="133" t="s">
        <v>57</v>
      </c>
      <c r="F339" s="133" t="s">
        <v>20</v>
      </c>
      <c r="G339" s="79">
        <v>5810062500</v>
      </c>
      <c r="H339" s="84"/>
      <c r="I339" s="136">
        <f t="shared" si="92"/>
        <v>9284800</v>
      </c>
      <c r="J339" s="136">
        <f>J340</f>
        <v>8990800</v>
      </c>
      <c r="K339" s="74">
        <f>K340</f>
        <v>294000</v>
      </c>
      <c r="L339" s="74">
        <f>L340</f>
        <v>0</v>
      </c>
      <c r="M339" s="74">
        <f>M340</f>
        <v>0</v>
      </c>
      <c r="N339" s="137">
        <f>N340</f>
        <v>0</v>
      </c>
      <c r="O339" s="136">
        <f t="shared" si="93"/>
        <v>9506700</v>
      </c>
      <c r="P339" s="136">
        <f>P340</f>
        <v>9506700</v>
      </c>
      <c r="Q339" s="74">
        <f>Q340</f>
        <v>0</v>
      </c>
      <c r="R339" s="74">
        <f>R340</f>
        <v>0</v>
      </c>
      <c r="S339" s="74">
        <f>S340</f>
        <v>0</v>
      </c>
      <c r="T339" s="138">
        <f>T340</f>
        <v>0</v>
      </c>
    </row>
    <row r="340" spans="2:20" ht="37.5">
      <c r="B340" s="86"/>
      <c r="C340" s="37" t="s">
        <v>171</v>
      </c>
      <c r="D340" s="79">
        <v>925</v>
      </c>
      <c r="E340" s="133" t="s">
        <v>57</v>
      </c>
      <c r="F340" s="133" t="s">
        <v>20</v>
      </c>
      <c r="G340" s="79">
        <v>5810062500</v>
      </c>
      <c r="H340" s="84">
        <v>600</v>
      </c>
      <c r="I340" s="136">
        <f t="shared" si="92"/>
        <v>9284800</v>
      </c>
      <c r="J340" s="136">
        <v>8990800</v>
      </c>
      <c r="K340" s="74">
        <v>294000</v>
      </c>
      <c r="L340" s="74"/>
      <c r="M340" s="74"/>
      <c r="N340" s="137"/>
      <c r="O340" s="136">
        <f t="shared" si="93"/>
        <v>9506700</v>
      </c>
      <c r="P340" s="136">
        <v>9506700</v>
      </c>
      <c r="Q340" s="74"/>
      <c r="R340" s="74"/>
      <c r="S340" s="74"/>
      <c r="T340" s="138"/>
    </row>
    <row r="341" spans="2:20" ht="131.25">
      <c r="B341" s="86"/>
      <c r="C341" s="37" t="s">
        <v>176</v>
      </c>
      <c r="D341" s="79">
        <v>925</v>
      </c>
      <c r="E341" s="133" t="s">
        <v>57</v>
      </c>
      <c r="F341" s="133" t="s">
        <v>20</v>
      </c>
      <c r="G341" s="79">
        <v>5810063540</v>
      </c>
      <c r="H341" s="84"/>
      <c r="I341" s="136">
        <f t="shared" si="92"/>
        <v>2961000</v>
      </c>
      <c r="J341" s="136">
        <f>J342</f>
        <v>2497100</v>
      </c>
      <c r="K341" s="74">
        <f>K342</f>
        <v>463900</v>
      </c>
      <c r="L341" s="74">
        <f>L342</f>
        <v>0</v>
      </c>
      <c r="M341" s="74">
        <f>M342</f>
        <v>0</v>
      </c>
      <c r="N341" s="137">
        <f>N342</f>
        <v>0</v>
      </c>
      <c r="O341" s="136">
        <f t="shared" si="93"/>
        <v>2974100</v>
      </c>
      <c r="P341" s="136">
        <f>P342</f>
        <v>2974100</v>
      </c>
      <c r="Q341" s="74">
        <f>Q342</f>
        <v>0</v>
      </c>
      <c r="R341" s="74">
        <f>R342</f>
        <v>0</v>
      </c>
      <c r="S341" s="74">
        <f>S342</f>
        <v>0</v>
      </c>
      <c r="T341" s="138">
        <f>T342</f>
        <v>0</v>
      </c>
    </row>
    <row r="342" spans="2:20" ht="37.5">
      <c r="B342" s="86"/>
      <c r="C342" s="37" t="s">
        <v>171</v>
      </c>
      <c r="D342" s="79">
        <v>925</v>
      </c>
      <c r="E342" s="133" t="s">
        <v>57</v>
      </c>
      <c r="F342" s="133" t="s">
        <v>20</v>
      </c>
      <c r="G342" s="79">
        <v>5810063540</v>
      </c>
      <c r="H342" s="84">
        <v>600</v>
      </c>
      <c r="I342" s="136">
        <f t="shared" si="92"/>
        <v>2961000</v>
      </c>
      <c r="J342" s="136">
        <v>2497100</v>
      </c>
      <c r="K342" s="74">
        <v>463900</v>
      </c>
      <c r="L342" s="74"/>
      <c r="M342" s="74"/>
      <c r="N342" s="137"/>
      <c r="O342" s="136">
        <f t="shared" si="93"/>
        <v>2974100</v>
      </c>
      <c r="P342" s="136">
        <v>2974100</v>
      </c>
      <c r="Q342" s="74"/>
      <c r="R342" s="74"/>
      <c r="S342" s="74"/>
      <c r="T342" s="138"/>
    </row>
    <row r="343" spans="2:20" ht="37.5">
      <c r="B343" s="86"/>
      <c r="C343" s="37" t="s">
        <v>177</v>
      </c>
      <c r="D343" s="79">
        <v>925</v>
      </c>
      <c r="E343" s="133" t="s">
        <v>57</v>
      </c>
      <c r="F343" s="133" t="s">
        <v>20</v>
      </c>
      <c r="G343" s="79">
        <v>5810100000</v>
      </c>
      <c r="H343" s="84"/>
      <c r="I343" s="136">
        <f t="shared" si="92"/>
        <v>205368000</v>
      </c>
      <c r="J343" s="136">
        <f>J354+J344+J358+J356</f>
        <v>178029400</v>
      </c>
      <c r="K343" s="136">
        <f>K355+K344+K358+K347+K349+K351+K353+K357+K360+K363</f>
        <v>9047100</v>
      </c>
      <c r="L343" s="74">
        <f>L354+L344+L358+L356</f>
        <v>18291500</v>
      </c>
      <c r="M343" s="74">
        <f>M354+M344+M358+M356+M348</f>
        <v>0</v>
      </c>
      <c r="N343" s="137">
        <f>N354+N344+N358+N356</f>
        <v>0</v>
      </c>
      <c r="O343" s="136">
        <f t="shared" si="93"/>
        <v>309426700</v>
      </c>
      <c r="P343" s="136">
        <f>P355+P344+P358+P347+P349+P351+P353+P357+P360+P362</f>
        <v>80484700</v>
      </c>
      <c r="Q343" s="74">
        <f>Q354+Q344+Q358</f>
        <v>0</v>
      </c>
      <c r="R343" s="74">
        <f>R354+R344+R358+R356+R364</f>
        <v>228942000</v>
      </c>
      <c r="S343" s="74">
        <f>S354+S344+S358+S356+S348</f>
        <v>0</v>
      </c>
      <c r="T343" s="138">
        <f>T354+T344+T358</f>
        <v>0</v>
      </c>
    </row>
    <row r="344" spans="2:20" ht="37.5">
      <c r="B344" s="86"/>
      <c r="C344" s="37" t="s">
        <v>177</v>
      </c>
      <c r="D344" s="79">
        <v>925</v>
      </c>
      <c r="E344" s="133" t="s">
        <v>57</v>
      </c>
      <c r="F344" s="133" t="s">
        <v>20</v>
      </c>
      <c r="G344" s="79">
        <v>5810100590</v>
      </c>
      <c r="H344" s="84"/>
      <c r="I344" s="136">
        <f t="shared" si="92"/>
        <v>10902700</v>
      </c>
      <c r="J344" s="136">
        <f>J345</f>
        <v>52566100</v>
      </c>
      <c r="K344" s="74">
        <f>K345</f>
        <v>-41663400</v>
      </c>
      <c r="L344" s="74">
        <f>L345</f>
        <v>0</v>
      </c>
      <c r="M344" s="74">
        <f>M345</f>
        <v>0</v>
      </c>
      <c r="N344" s="137">
        <f>N345</f>
        <v>0</v>
      </c>
      <c r="O344" s="136">
        <f t="shared" si="93"/>
        <v>10902700</v>
      </c>
      <c r="P344" s="136">
        <f>P345</f>
        <v>10902700</v>
      </c>
      <c r="Q344" s="74">
        <f>Q345</f>
        <v>0</v>
      </c>
      <c r="R344" s="74">
        <f>R345</f>
        <v>0</v>
      </c>
      <c r="S344" s="74">
        <f>S345</f>
        <v>0</v>
      </c>
      <c r="T344" s="138">
        <f>T345</f>
        <v>0</v>
      </c>
    </row>
    <row r="345" spans="2:20" ht="37.5">
      <c r="B345" s="86"/>
      <c r="C345" s="37" t="s">
        <v>171</v>
      </c>
      <c r="D345" s="79">
        <v>925</v>
      </c>
      <c r="E345" s="133" t="s">
        <v>57</v>
      </c>
      <c r="F345" s="133" t="s">
        <v>20</v>
      </c>
      <c r="G345" s="79">
        <v>5810100590</v>
      </c>
      <c r="H345" s="84">
        <v>600</v>
      </c>
      <c r="I345" s="136">
        <f t="shared" si="92"/>
        <v>10902700</v>
      </c>
      <c r="J345" s="136">
        <v>52566100</v>
      </c>
      <c r="K345" s="74">
        <v>-41663400</v>
      </c>
      <c r="L345" s="74"/>
      <c r="M345" s="74"/>
      <c r="N345" s="137"/>
      <c r="O345" s="136">
        <f t="shared" si="93"/>
        <v>10902700</v>
      </c>
      <c r="P345" s="136">
        <v>10902700</v>
      </c>
      <c r="Q345" s="74"/>
      <c r="R345" s="74"/>
      <c r="S345" s="74"/>
      <c r="T345" s="138"/>
    </row>
    <row r="346" spans="2:20" ht="93.75">
      <c r="B346" s="86"/>
      <c r="C346" s="37" t="s">
        <v>178</v>
      </c>
      <c r="D346" s="79">
        <v>925</v>
      </c>
      <c r="E346" s="133" t="s">
        <v>57</v>
      </c>
      <c r="F346" s="133" t="s">
        <v>20</v>
      </c>
      <c r="G346" s="79">
        <v>5810100591</v>
      </c>
      <c r="H346" s="84"/>
      <c r="I346" s="136">
        <f t="shared" si="92"/>
        <v>10098000</v>
      </c>
      <c r="J346" s="136"/>
      <c r="K346" s="74">
        <f>K347</f>
        <v>10098000</v>
      </c>
      <c r="L346" s="74"/>
      <c r="M346" s="74"/>
      <c r="N346" s="137"/>
      <c r="O346" s="136">
        <f t="shared" si="93"/>
        <v>10098000</v>
      </c>
      <c r="P346" s="136">
        <f>P347</f>
        <v>10098000</v>
      </c>
      <c r="Q346" s="74"/>
      <c r="R346" s="74"/>
      <c r="S346" s="74"/>
      <c r="T346" s="138"/>
    </row>
    <row r="347" spans="2:20" ht="37.5">
      <c r="B347" s="86"/>
      <c r="C347" s="37" t="s">
        <v>171</v>
      </c>
      <c r="D347" s="79">
        <v>925</v>
      </c>
      <c r="E347" s="133" t="s">
        <v>57</v>
      </c>
      <c r="F347" s="133" t="s">
        <v>20</v>
      </c>
      <c r="G347" s="79">
        <v>5810100591</v>
      </c>
      <c r="H347" s="84">
        <v>600</v>
      </c>
      <c r="I347" s="136">
        <f t="shared" si="92"/>
        <v>10098000</v>
      </c>
      <c r="J347" s="136"/>
      <c r="K347" s="74">
        <v>10098000</v>
      </c>
      <c r="L347" s="74"/>
      <c r="M347" s="74"/>
      <c r="N347" s="137"/>
      <c r="O347" s="136">
        <f t="shared" si="93"/>
        <v>10098000</v>
      </c>
      <c r="P347" s="136">
        <v>10098000</v>
      </c>
      <c r="Q347" s="74"/>
      <c r="R347" s="74"/>
      <c r="S347" s="74"/>
      <c r="T347" s="138"/>
    </row>
    <row r="348" spans="2:20" ht="56.25">
      <c r="B348" s="86"/>
      <c r="C348" s="37" t="s">
        <v>179</v>
      </c>
      <c r="D348" s="79">
        <v>925</v>
      </c>
      <c r="E348" s="133" t="s">
        <v>57</v>
      </c>
      <c r="F348" s="133" t="s">
        <v>20</v>
      </c>
      <c r="G348" s="79">
        <v>5810100592</v>
      </c>
      <c r="H348" s="84"/>
      <c r="I348" s="136">
        <f t="shared" si="92"/>
        <v>18866100</v>
      </c>
      <c r="J348" s="136"/>
      <c r="K348" s="74">
        <f>K349</f>
        <v>16819300</v>
      </c>
      <c r="L348" s="74"/>
      <c r="M348" s="74">
        <f>M349</f>
        <v>2046800</v>
      </c>
      <c r="N348" s="137"/>
      <c r="O348" s="136">
        <f t="shared" si="93"/>
        <v>18450200</v>
      </c>
      <c r="P348" s="136">
        <f>P349</f>
        <v>16819300</v>
      </c>
      <c r="Q348" s="74"/>
      <c r="R348" s="74"/>
      <c r="S348" s="74">
        <f>S349</f>
        <v>1630900</v>
      </c>
      <c r="T348" s="138"/>
    </row>
    <row r="349" spans="2:20" ht="37.5">
      <c r="B349" s="86"/>
      <c r="C349" s="37" t="s">
        <v>171</v>
      </c>
      <c r="D349" s="79">
        <v>925</v>
      </c>
      <c r="E349" s="133" t="s">
        <v>57</v>
      </c>
      <c r="F349" s="133" t="s">
        <v>20</v>
      </c>
      <c r="G349" s="79">
        <v>5810100592</v>
      </c>
      <c r="H349" s="84">
        <v>600</v>
      </c>
      <c r="I349" s="136">
        <f t="shared" si="92"/>
        <v>18866100</v>
      </c>
      <c r="J349" s="136"/>
      <c r="K349" s="74">
        <v>16819300</v>
      </c>
      <c r="L349" s="74"/>
      <c r="M349" s="74">
        <v>2046800</v>
      </c>
      <c r="N349" s="137"/>
      <c r="O349" s="136">
        <f t="shared" si="93"/>
        <v>18450200</v>
      </c>
      <c r="P349" s="136">
        <v>16819300</v>
      </c>
      <c r="Q349" s="74"/>
      <c r="R349" s="74"/>
      <c r="S349" s="74">
        <v>1630900</v>
      </c>
      <c r="T349" s="138"/>
    </row>
    <row r="350" spans="2:20" ht="56.25">
      <c r="B350" s="86"/>
      <c r="C350" s="37" t="s">
        <v>180</v>
      </c>
      <c r="D350" s="79">
        <v>925</v>
      </c>
      <c r="E350" s="133" t="s">
        <v>57</v>
      </c>
      <c r="F350" s="133" t="s">
        <v>20</v>
      </c>
      <c r="G350" s="79">
        <v>5810100593</v>
      </c>
      <c r="H350" s="84"/>
      <c r="I350" s="136">
        <f t="shared" si="92"/>
        <v>10300</v>
      </c>
      <c r="J350" s="136"/>
      <c r="K350" s="74">
        <f>K351</f>
        <v>10300</v>
      </c>
      <c r="L350" s="74"/>
      <c r="M350" s="74"/>
      <c r="N350" s="137"/>
      <c r="O350" s="136">
        <f t="shared" si="93"/>
        <v>10300</v>
      </c>
      <c r="P350" s="136">
        <f>P351</f>
        <v>10300</v>
      </c>
      <c r="Q350" s="74"/>
      <c r="R350" s="74"/>
      <c r="S350" s="74"/>
      <c r="T350" s="138"/>
    </row>
    <row r="351" spans="2:20" ht="37.5">
      <c r="B351" s="86"/>
      <c r="C351" s="37" t="s">
        <v>171</v>
      </c>
      <c r="D351" s="79">
        <v>925</v>
      </c>
      <c r="E351" s="133" t="s">
        <v>57</v>
      </c>
      <c r="F351" s="133" t="s">
        <v>20</v>
      </c>
      <c r="G351" s="79">
        <v>5810100593</v>
      </c>
      <c r="H351" s="84">
        <v>600</v>
      </c>
      <c r="I351" s="136">
        <f t="shared" si="92"/>
        <v>10300</v>
      </c>
      <c r="J351" s="136"/>
      <c r="K351" s="74">
        <v>10300</v>
      </c>
      <c r="L351" s="74"/>
      <c r="M351" s="74"/>
      <c r="N351" s="137"/>
      <c r="O351" s="136">
        <f t="shared" si="93"/>
        <v>10300</v>
      </c>
      <c r="P351" s="136">
        <v>10300</v>
      </c>
      <c r="Q351" s="74"/>
      <c r="R351" s="74"/>
      <c r="S351" s="74"/>
      <c r="T351" s="138"/>
    </row>
    <row r="352" spans="2:20" ht="131.25">
      <c r="B352" s="86"/>
      <c r="C352" s="37" t="s">
        <v>181</v>
      </c>
      <c r="D352" s="79">
        <v>925</v>
      </c>
      <c r="E352" s="133" t="s">
        <v>57</v>
      </c>
      <c r="F352" s="133" t="s">
        <v>20</v>
      </c>
      <c r="G352" s="79">
        <v>5810100594</v>
      </c>
      <c r="H352" s="84"/>
      <c r="I352" s="136">
        <f t="shared" si="92"/>
        <v>746600</v>
      </c>
      <c r="J352" s="136"/>
      <c r="K352" s="74">
        <f>K353</f>
        <v>746600</v>
      </c>
      <c r="L352" s="74"/>
      <c r="M352" s="74"/>
      <c r="N352" s="137"/>
      <c r="O352" s="136">
        <f t="shared" si="93"/>
        <v>746600</v>
      </c>
      <c r="P352" s="136">
        <f>P353</f>
        <v>746600</v>
      </c>
      <c r="Q352" s="74"/>
      <c r="R352" s="74"/>
      <c r="S352" s="74"/>
      <c r="T352" s="138"/>
    </row>
    <row r="353" spans="2:20" ht="37.5">
      <c r="B353" s="86"/>
      <c r="C353" s="37" t="s">
        <v>171</v>
      </c>
      <c r="D353" s="79">
        <v>925</v>
      </c>
      <c r="E353" s="133" t="s">
        <v>57</v>
      </c>
      <c r="F353" s="133" t="s">
        <v>20</v>
      </c>
      <c r="G353" s="79">
        <v>5810100594</v>
      </c>
      <c r="H353" s="84">
        <v>600</v>
      </c>
      <c r="I353" s="136">
        <f t="shared" si="92"/>
        <v>746600</v>
      </c>
      <c r="J353" s="136"/>
      <c r="K353" s="74">
        <v>746600</v>
      </c>
      <c r="L353" s="74"/>
      <c r="M353" s="74"/>
      <c r="N353" s="137"/>
      <c r="O353" s="136">
        <f t="shared" si="93"/>
        <v>746600</v>
      </c>
      <c r="P353" s="136">
        <v>746600</v>
      </c>
      <c r="Q353" s="74"/>
      <c r="R353" s="74"/>
      <c r="S353" s="74"/>
      <c r="T353" s="138"/>
    </row>
    <row r="354" spans="2:20" ht="49.9" hidden="1" customHeight="1">
      <c r="B354" s="86"/>
      <c r="C354" s="37" t="s">
        <v>182</v>
      </c>
      <c r="D354" s="79">
        <v>925</v>
      </c>
      <c r="E354" s="133" t="s">
        <v>57</v>
      </c>
      <c r="F354" s="133" t="s">
        <v>20</v>
      </c>
      <c r="G354" s="79" t="s">
        <v>183</v>
      </c>
      <c r="H354" s="84"/>
      <c r="I354" s="136">
        <f t="shared" si="92"/>
        <v>0</v>
      </c>
      <c r="J354" s="136">
        <f>J355</f>
        <v>0</v>
      </c>
      <c r="K354" s="74">
        <f>K355</f>
        <v>0</v>
      </c>
      <c r="L354" s="74">
        <f>L355</f>
        <v>0</v>
      </c>
      <c r="M354" s="74">
        <f>M355</f>
        <v>0</v>
      </c>
      <c r="N354" s="137">
        <f>N355</f>
        <v>0</v>
      </c>
      <c r="O354" s="136">
        <f t="shared" si="93"/>
        <v>0</v>
      </c>
      <c r="P354" s="136">
        <f>P355</f>
        <v>0</v>
      </c>
      <c r="Q354" s="74">
        <f>Q355</f>
        <v>0</v>
      </c>
      <c r="R354" s="74">
        <f>R355</f>
        <v>0</v>
      </c>
      <c r="S354" s="74">
        <f>S355</f>
        <v>0</v>
      </c>
      <c r="T354" s="138">
        <f>T355</f>
        <v>0</v>
      </c>
    </row>
    <row r="355" spans="2:20" ht="37.5" hidden="1">
      <c r="B355" s="86"/>
      <c r="C355" s="37" t="s">
        <v>171</v>
      </c>
      <c r="D355" s="79">
        <v>925</v>
      </c>
      <c r="E355" s="133" t="s">
        <v>57</v>
      </c>
      <c r="F355" s="133" t="s">
        <v>20</v>
      </c>
      <c r="G355" s="79" t="s">
        <v>183</v>
      </c>
      <c r="H355" s="84">
        <v>600</v>
      </c>
      <c r="I355" s="136">
        <f t="shared" si="92"/>
        <v>0</v>
      </c>
      <c r="J355" s="136"/>
      <c r="K355" s="74"/>
      <c r="L355" s="74">
        <v>0</v>
      </c>
      <c r="M355" s="74">
        <v>0</v>
      </c>
      <c r="N355" s="137">
        <v>0</v>
      </c>
      <c r="O355" s="136">
        <f t="shared" si="93"/>
        <v>0</v>
      </c>
      <c r="P355" s="136"/>
      <c r="Q355" s="74"/>
      <c r="R355" s="74">
        <v>0</v>
      </c>
      <c r="S355" s="74">
        <v>0</v>
      </c>
      <c r="T355" s="138">
        <v>0</v>
      </c>
    </row>
    <row r="356" spans="2:20" ht="131.25">
      <c r="B356" s="86"/>
      <c r="C356" s="37" t="s">
        <v>184</v>
      </c>
      <c r="D356" s="79">
        <v>925</v>
      </c>
      <c r="E356" s="133" t="s">
        <v>57</v>
      </c>
      <c r="F356" s="133" t="s">
        <v>20</v>
      </c>
      <c r="G356" s="79" t="s">
        <v>185</v>
      </c>
      <c r="H356" s="84"/>
      <c r="I356" s="136">
        <f t="shared" si="92"/>
        <v>129995300</v>
      </c>
      <c r="J356" s="136">
        <f>J357</f>
        <v>111138100</v>
      </c>
      <c r="K356" s="74">
        <f>K357</f>
        <v>411200</v>
      </c>
      <c r="L356" s="74">
        <f>L357</f>
        <v>18291500</v>
      </c>
      <c r="M356" s="74">
        <f>M357</f>
        <v>154500</v>
      </c>
      <c r="N356" s="137">
        <f>N357</f>
        <v>0</v>
      </c>
      <c r="O356" s="136">
        <f t="shared" si="93"/>
        <v>124483300</v>
      </c>
      <c r="P356" s="136">
        <f>P357</f>
        <v>3745400</v>
      </c>
      <c r="Q356" s="74"/>
      <c r="R356" s="74">
        <f>R357</f>
        <v>120737900</v>
      </c>
      <c r="S356" s="74"/>
      <c r="T356" s="138"/>
    </row>
    <row r="357" spans="2:20" ht="37.5">
      <c r="B357" s="86"/>
      <c r="C357" s="37" t="s">
        <v>171</v>
      </c>
      <c r="D357" s="79">
        <v>925</v>
      </c>
      <c r="E357" s="133" t="s">
        <v>57</v>
      </c>
      <c r="F357" s="133" t="s">
        <v>20</v>
      </c>
      <c r="G357" s="79" t="s">
        <v>185</v>
      </c>
      <c r="H357" s="84">
        <v>600</v>
      </c>
      <c r="I357" s="136">
        <f t="shared" si="92"/>
        <v>129995300</v>
      </c>
      <c r="J357" s="136">
        <v>111138100</v>
      </c>
      <c r="K357" s="74">
        <v>411200</v>
      </c>
      <c r="L357" s="74">
        <v>18291500</v>
      </c>
      <c r="M357" s="74">
        <v>154500</v>
      </c>
      <c r="N357" s="137">
        <v>0</v>
      </c>
      <c r="O357" s="136">
        <f t="shared" si="93"/>
        <v>124483300</v>
      </c>
      <c r="P357" s="136">
        <v>3745400</v>
      </c>
      <c r="Q357" s="74"/>
      <c r="R357" s="74">
        <v>120737900</v>
      </c>
      <c r="S357" s="74"/>
      <c r="T357" s="138"/>
    </row>
    <row r="358" spans="2:20" ht="56.25">
      <c r="B358" s="86"/>
      <c r="C358" s="37" t="s">
        <v>186</v>
      </c>
      <c r="D358" s="79">
        <v>925</v>
      </c>
      <c r="E358" s="133" t="s">
        <v>57</v>
      </c>
      <c r="F358" s="133" t="s">
        <v>20</v>
      </c>
      <c r="G358" s="79" t="s">
        <v>187</v>
      </c>
      <c r="H358" s="84"/>
      <c r="I358" s="136">
        <f t="shared" si="92"/>
        <v>14325200</v>
      </c>
      <c r="J358" s="136">
        <f>J359</f>
        <v>14325200</v>
      </c>
      <c r="K358" s="74">
        <f>K359</f>
        <v>2201300</v>
      </c>
      <c r="L358" s="74">
        <f>L359</f>
        <v>0</v>
      </c>
      <c r="M358" s="74">
        <f>M359</f>
        <v>-2201300</v>
      </c>
      <c r="N358" s="137">
        <f>N359</f>
        <v>0</v>
      </c>
      <c r="O358" s="136">
        <f t="shared" si="93"/>
        <v>16107700</v>
      </c>
      <c r="P358" s="136">
        <f>P359</f>
        <v>17738600</v>
      </c>
      <c r="Q358" s="74">
        <f>Q359</f>
        <v>0</v>
      </c>
      <c r="R358" s="74">
        <f>R359</f>
        <v>0</v>
      </c>
      <c r="S358" s="74">
        <f>S359</f>
        <v>-1630900</v>
      </c>
      <c r="T358" s="138">
        <f>T359</f>
        <v>0</v>
      </c>
    </row>
    <row r="359" spans="2:20" ht="37.5">
      <c r="B359" s="86"/>
      <c r="C359" s="37" t="s">
        <v>171</v>
      </c>
      <c r="D359" s="79">
        <v>925</v>
      </c>
      <c r="E359" s="133" t="s">
        <v>57</v>
      </c>
      <c r="F359" s="133" t="s">
        <v>20</v>
      </c>
      <c r="G359" s="79" t="s">
        <v>187</v>
      </c>
      <c r="H359" s="84">
        <v>600</v>
      </c>
      <c r="I359" s="136">
        <f t="shared" si="92"/>
        <v>14325200</v>
      </c>
      <c r="J359" s="136">
        <v>14325200</v>
      </c>
      <c r="K359" s="74">
        <v>2201300</v>
      </c>
      <c r="L359" s="74"/>
      <c r="M359" s="74">
        <f>-154500-2046800</f>
        <v>-2201300</v>
      </c>
      <c r="N359" s="137"/>
      <c r="O359" s="136">
        <f t="shared" si="93"/>
        <v>16107700</v>
      </c>
      <c r="P359" s="136">
        <v>17738600</v>
      </c>
      <c r="Q359" s="74"/>
      <c r="R359" s="74"/>
      <c r="S359" s="74">
        <v>-1630900</v>
      </c>
      <c r="T359" s="138"/>
    </row>
    <row r="360" spans="2:20" ht="131.25">
      <c r="B360" s="86"/>
      <c r="C360" s="37" t="s">
        <v>184</v>
      </c>
      <c r="D360" s="79">
        <v>925</v>
      </c>
      <c r="E360" s="133" t="s">
        <v>57</v>
      </c>
      <c r="F360" s="133" t="s">
        <v>20</v>
      </c>
      <c r="G360" s="79" t="s">
        <v>188</v>
      </c>
      <c r="H360" s="84"/>
      <c r="I360" s="136">
        <f t="shared" si="92"/>
        <v>15838700</v>
      </c>
      <c r="J360" s="136"/>
      <c r="K360" s="74">
        <f>K361</f>
        <v>15838700</v>
      </c>
      <c r="L360" s="74">
        <f>L361</f>
        <v>0</v>
      </c>
      <c r="M360" s="74">
        <f>M361</f>
        <v>0</v>
      </c>
      <c r="N360" s="137">
        <f>N361</f>
        <v>0</v>
      </c>
      <c r="O360" s="136">
        <f t="shared" si="93"/>
        <v>15838700</v>
      </c>
      <c r="P360" s="136">
        <f>P361</f>
        <v>15838700</v>
      </c>
      <c r="Q360" s="74"/>
      <c r="R360" s="74"/>
      <c r="S360" s="74"/>
      <c r="T360" s="138"/>
    </row>
    <row r="361" spans="2:20" ht="37.5">
      <c r="B361" s="86"/>
      <c r="C361" s="37" t="s">
        <v>171</v>
      </c>
      <c r="D361" s="79">
        <v>925</v>
      </c>
      <c r="E361" s="133" t="s">
        <v>57</v>
      </c>
      <c r="F361" s="133" t="s">
        <v>20</v>
      </c>
      <c r="G361" s="79" t="s">
        <v>188</v>
      </c>
      <c r="H361" s="84">
        <v>600</v>
      </c>
      <c r="I361" s="136">
        <f t="shared" si="92"/>
        <v>15838700</v>
      </c>
      <c r="J361" s="136"/>
      <c r="K361" s="74">
        <v>15838700</v>
      </c>
      <c r="L361" s="74"/>
      <c r="M361" s="74"/>
      <c r="N361" s="137"/>
      <c r="O361" s="136">
        <f t="shared" si="93"/>
        <v>15838700</v>
      </c>
      <c r="P361" s="136">
        <v>15838700</v>
      </c>
      <c r="Q361" s="74"/>
      <c r="R361" s="74"/>
      <c r="S361" s="74"/>
      <c r="T361" s="138"/>
    </row>
    <row r="362" spans="2:20" ht="56.25">
      <c r="B362" s="86"/>
      <c r="C362" s="37" t="s">
        <v>186</v>
      </c>
      <c r="D362" s="79">
        <v>925</v>
      </c>
      <c r="E362" s="133" t="s">
        <v>57</v>
      </c>
      <c r="F362" s="133" t="s">
        <v>20</v>
      </c>
      <c r="G362" s="79" t="s">
        <v>189</v>
      </c>
      <c r="H362" s="84"/>
      <c r="I362" s="136">
        <f t="shared" si="92"/>
        <v>4585100</v>
      </c>
      <c r="J362" s="136"/>
      <c r="K362" s="74">
        <f>K363</f>
        <v>4585100</v>
      </c>
      <c r="L362" s="74">
        <f>L363</f>
        <v>0</v>
      </c>
      <c r="M362" s="74">
        <f>M363</f>
        <v>0</v>
      </c>
      <c r="N362" s="137">
        <f>N363</f>
        <v>0</v>
      </c>
      <c r="O362" s="136">
        <f t="shared" si="93"/>
        <v>4585100</v>
      </c>
      <c r="P362" s="136">
        <f>P363</f>
        <v>4585100</v>
      </c>
      <c r="Q362" s="74"/>
      <c r="R362" s="74"/>
      <c r="S362" s="74"/>
      <c r="T362" s="138"/>
    </row>
    <row r="363" spans="2:20" ht="37.5">
      <c r="B363" s="86"/>
      <c r="C363" s="37" t="s">
        <v>171</v>
      </c>
      <c r="D363" s="79">
        <v>925</v>
      </c>
      <c r="E363" s="133" t="s">
        <v>57</v>
      </c>
      <c r="F363" s="133" t="s">
        <v>20</v>
      </c>
      <c r="G363" s="79" t="s">
        <v>189</v>
      </c>
      <c r="H363" s="84">
        <v>600</v>
      </c>
      <c r="I363" s="136">
        <f t="shared" si="92"/>
        <v>4585100</v>
      </c>
      <c r="J363" s="136"/>
      <c r="K363" s="74">
        <v>4585100</v>
      </c>
      <c r="L363" s="74"/>
      <c r="M363" s="74"/>
      <c r="N363" s="137"/>
      <c r="O363" s="136">
        <f t="shared" si="93"/>
        <v>4585100</v>
      </c>
      <c r="P363" s="136">
        <v>4585100</v>
      </c>
      <c r="Q363" s="74"/>
      <c r="R363" s="74"/>
      <c r="S363" s="74"/>
      <c r="T363" s="138"/>
    </row>
    <row r="364" spans="2:20">
      <c r="B364" s="86"/>
      <c r="C364" s="41" t="s">
        <v>190</v>
      </c>
      <c r="D364" s="79">
        <v>925</v>
      </c>
      <c r="E364" s="133" t="s">
        <v>57</v>
      </c>
      <c r="F364" s="133" t="s">
        <v>20</v>
      </c>
      <c r="G364" s="79" t="s">
        <v>191</v>
      </c>
      <c r="H364" s="77"/>
      <c r="I364" s="136">
        <f t="shared" si="92"/>
        <v>108114300</v>
      </c>
      <c r="J364" s="136">
        <f>J365+J367</f>
        <v>107633800</v>
      </c>
      <c r="K364" s="74">
        <v>0</v>
      </c>
      <c r="L364" s="74">
        <f>L365+L367</f>
        <v>480500</v>
      </c>
      <c r="M364" s="74">
        <f>M365+M367</f>
        <v>0</v>
      </c>
      <c r="N364" s="137">
        <f>N365+N367</f>
        <v>0</v>
      </c>
      <c r="O364" s="136">
        <f t="shared" si="93"/>
        <v>108204100</v>
      </c>
      <c r="P364" s="136"/>
      <c r="Q364" s="74"/>
      <c r="R364" s="74">
        <f>R365+R367</f>
        <v>108204100</v>
      </c>
      <c r="S364" s="74"/>
      <c r="T364" s="138"/>
    </row>
    <row r="365" spans="2:20" ht="75">
      <c r="B365" s="86"/>
      <c r="C365" s="37" t="s">
        <v>194</v>
      </c>
      <c r="D365" s="79">
        <v>925</v>
      </c>
      <c r="E365" s="133" t="s">
        <v>57</v>
      </c>
      <c r="F365" s="133" t="s">
        <v>20</v>
      </c>
      <c r="G365" s="79" t="s">
        <v>195</v>
      </c>
      <c r="H365" s="84"/>
      <c r="I365" s="136">
        <f t="shared" si="92"/>
        <v>8070700</v>
      </c>
      <c r="J365" s="136">
        <f>J366</f>
        <v>8280800</v>
      </c>
      <c r="K365" s="74">
        <v>0</v>
      </c>
      <c r="L365" s="74">
        <f>L366</f>
        <v>-210100</v>
      </c>
      <c r="M365" s="74">
        <f>M366</f>
        <v>0</v>
      </c>
      <c r="N365" s="137">
        <f>N366</f>
        <v>0</v>
      </c>
      <c r="O365" s="136">
        <f t="shared" si="93"/>
        <v>8160500</v>
      </c>
      <c r="P365" s="136"/>
      <c r="Q365" s="74"/>
      <c r="R365" s="74">
        <f>R366</f>
        <v>8160500</v>
      </c>
      <c r="S365" s="74"/>
      <c r="T365" s="138"/>
    </row>
    <row r="366" spans="2:20" ht="37.5">
      <c r="B366" s="86"/>
      <c r="C366" s="37" t="s">
        <v>171</v>
      </c>
      <c r="D366" s="79">
        <v>925</v>
      </c>
      <c r="E366" s="133" t="s">
        <v>57</v>
      </c>
      <c r="F366" s="133" t="s">
        <v>20</v>
      </c>
      <c r="G366" s="79" t="s">
        <v>195</v>
      </c>
      <c r="H366" s="84">
        <v>600</v>
      </c>
      <c r="I366" s="136">
        <f t="shared" si="92"/>
        <v>8070700</v>
      </c>
      <c r="J366" s="136">
        <v>8280800</v>
      </c>
      <c r="K366" s="74">
        <v>0</v>
      </c>
      <c r="L366" s="74">
        <v>-210100</v>
      </c>
      <c r="M366" s="74">
        <v>0</v>
      </c>
      <c r="N366" s="137">
        <v>0</v>
      </c>
      <c r="O366" s="136">
        <f t="shared" si="93"/>
        <v>8160500</v>
      </c>
      <c r="P366" s="136"/>
      <c r="Q366" s="74"/>
      <c r="R366" s="74">
        <v>8160500</v>
      </c>
      <c r="S366" s="74"/>
      <c r="T366" s="138"/>
    </row>
    <row r="367" spans="2:20" ht="225">
      <c r="B367" s="86"/>
      <c r="C367" s="37" t="s">
        <v>196</v>
      </c>
      <c r="D367" s="79">
        <v>925</v>
      </c>
      <c r="E367" s="133" t="s">
        <v>57</v>
      </c>
      <c r="F367" s="133" t="s">
        <v>20</v>
      </c>
      <c r="G367" s="79" t="s">
        <v>197</v>
      </c>
      <c r="H367" s="84"/>
      <c r="I367" s="136">
        <f t="shared" si="92"/>
        <v>100043600</v>
      </c>
      <c r="J367" s="136">
        <f>J368</f>
        <v>99353000</v>
      </c>
      <c r="K367" s="74">
        <v>0</v>
      </c>
      <c r="L367" s="74">
        <f>L368</f>
        <v>690600</v>
      </c>
      <c r="M367" s="74">
        <f>M368</f>
        <v>0</v>
      </c>
      <c r="N367" s="137">
        <f>N368</f>
        <v>0</v>
      </c>
      <c r="O367" s="136">
        <f t="shared" si="93"/>
        <v>100043600</v>
      </c>
      <c r="P367" s="136"/>
      <c r="Q367" s="74"/>
      <c r="R367" s="74">
        <f>R368</f>
        <v>100043600</v>
      </c>
      <c r="S367" s="74"/>
      <c r="T367" s="138"/>
    </row>
    <row r="368" spans="2:20" ht="37.5">
      <c r="B368" s="86"/>
      <c r="C368" s="37" t="s">
        <v>171</v>
      </c>
      <c r="D368" s="79">
        <v>925</v>
      </c>
      <c r="E368" s="133" t="s">
        <v>57</v>
      </c>
      <c r="F368" s="133" t="s">
        <v>20</v>
      </c>
      <c r="G368" s="79" t="s">
        <v>197</v>
      </c>
      <c r="H368" s="84">
        <v>600</v>
      </c>
      <c r="I368" s="136">
        <f t="shared" si="92"/>
        <v>100043600</v>
      </c>
      <c r="J368" s="136">
        <v>99353000</v>
      </c>
      <c r="K368" s="74">
        <v>0</v>
      </c>
      <c r="L368" s="74">
        <v>690600</v>
      </c>
      <c r="M368" s="74">
        <v>0</v>
      </c>
      <c r="N368" s="137">
        <v>0</v>
      </c>
      <c r="O368" s="136">
        <f t="shared" si="93"/>
        <v>100043600</v>
      </c>
      <c r="P368" s="136"/>
      <c r="Q368" s="74"/>
      <c r="R368" s="74">
        <v>100043600</v>
      </c>
      <c r="S368" s="74"/>
      <c r="T368" s="138"/>
    </row>
    <row r="369" spans="2:20" ht="37.5" hidden="1">
      <c r="B369" s="86"/>
      <c r="C369" s="37" t="s">
        <v>307</v>
      </c>
      <c r="D369" s="79">
        <v>925</v>
      </c>
      <c r="E369" s="133" t="s">
        <v>57</v>
      </c>
      <c r="F369" s="133" t="s">
        <v>20</v>
      </c>
      <c r="G369" s="79">
        <v>9900000000</v>
      </c>
      <c r="H369" s="84"/>
      <c r="I369" s="136">
        <f t="shared" si="92"/>
        <v>0</v>
      </c>
      <c r="J369" s="136">
        <f t="shared" ref="J369:N370" si="94">J370</f>
        <v>500000</v>
      </c>
      <c r="K369" s="74">
        <f t="shared" si="94"/>
        <v>-500000</v>
      </c>
      <c r="L369" s="74">
        <f t="shared" si="94"/>
        <v>0</v>
      </c>
      <c r="M369" s="74">
        <f t="shared" si="94"/>
        <v>0</v>
      </c>
      <c r="N369" s="137">
        <f t="shared" si="94"/>
        <v>0</v>
      </c>
      <c r="O369" s="136">
        <f t="shared" si="93"/>
        <v>0</v>
      </c>
      <c r="P369" s="136">
        <f t="shared" ref="P369:T370" si="95">P370</f>
        <v>0</v>
      </c>
      <c r="Q369" s="74">
        <f t="shared" si="95"/>
        <v>0</v>
      </c>
      <c r="R369" s="74">
        <f t="shared" si="95"/>
        <v>0</v>
      </c>
      <c r="S369" s="74">
        <f t="shared" si="95"/>
        <v>0</v>
      </c>
      <c r="T369" s="138">
        <f t="shared" si="95"/>
        <v>0</v>
      </c>
    </row>
    <row r="370" spans="2:20" hidden="1">
      <c r="B370" s="86"/>
      <c r="C370" s="37" t="s">
        <v>311</v>
      </c>
      <c r="D370" s="79">
        <v>925</v>
      </c>
      <c r="E370" s="133" t="s">
        <v>57</v>
      </c>
      <c r="F370" s="133" t="s">
        <v>20</v>
      </c>
      <c r="G370" s="79">
        <v>9900010910</v>
      </c>
      <c r="H370" s="84"/>
      <c r="I370" s="136">
        <f t="shared" si="92"/>
        <v>0</v>
      </c>
      <c r="J370" s="136">
        <f t="shared" si="94"/>
        <v>500000</v>
      </c>
      <c r="K370" s="74">
        <f t="shared" si="94"/>
        <v>-500000</v>
      </c>
      <c r="L370" s="74">
        <f t="shared" si="94"/>
        <v>0</v>
      </c>
      <c r="M370" s="74">
        <f t="shared" si="94"/>
        <v>0</v>
      </c>
      <c r="N370" s="137">
        <f t="shared" si="94"/>
        <v>0</v>
      </c>
      <c r="O370" s="136">
        <f t="shared" si="93"/>
        <v>0</v>
      </c>
      <c r="P370" s="136">
        <f t="shared" si="95"/>
        <v>0</v>
      </c>
      <c r="Q370" s="74">
        <f t="shared" si="95"/>
        <v>0</v>
      </c>
      <c r="R370" s="74">
        <f t="shared" si="95"/>
        <v>0</v>
      </c>
      <c r="S370" s="74">
        <f t="shared" si="95"/>
        <v>0</v>
      </c>
      <c r="T370" s="138">
        <f t="shared" si="95"/>
        <v>0</v>
      </c>
    </row>
    <row r="371" spans="2:20" hidden="1">
      <c r="B371" s="86"/>
      <c r="C371" s="37" t="s">
        <v>111</v>
      </c>
      <c r="D371" s="79">
        <v>925</v>
      </c>
      <c r="E371" s="133" t="s">
        <v>57</v>
      </c>
      <c r="F371" s="133" t="s">
        <v>20</v>
      </c>
      <c r="G371" s="79">
        <v>9900010910</v>
      </c>
      <c r="H371" s="84">
        <v>800</v>
      </c>
      <c r="I371" s="136">
        <f t="shared" si="92"/>
        <v>0</v>
      </c>
      <c r="J371" s="136">
        <v>500000</v>
      </c>
      <c r="K371" s="74">
        <v>-500000</v>
      </c>
      <c r="L371" s="74">
        <v>0</v>
      </c>
      <c r="M371" s="74">
        <v>0</v>
      </c>
      <c r="N371" s="137">
        <v>0</v>
      </c>
      <c r="O371" s="136">
        <f t="shared" si="93"/>
        <v>0</v>
      </c>
      <c r="P371" s="136"/>
      <c r="Q371" s="74">
        <v>0</v>
      </c>
      <c r="R371" s="74">
        <v>0</v>
      </c>
      <c r="S371" s="74">
        <v>0</v>
      </c>
      <c r="T371" s="138">
        <v>0</v>
      </c>
    </row>
    <row r="372" spans="2:20">
      <c r="B372" s="86"/>
      <c r="C372" s="37" t="s">
        <v>353</v>
      </c>
      <c r="D372" s="79">
        <v>925</v>
      </c>
      <c r="E372" s="133" t="s">
        <v>57</v>
      </c>
      <c r="F372" s="133" t="s">
        <v>22</v>
      </c>
      <c r="G372" s="79"/>
      <c r="H372" s="84"/>
      <c r="I372" s="136">
        <f t="shared" si="92"/>
        <v>50239600</v>
      </c>
      <c r="J372" s="136">
        <f t="shared" ref="J372:N373" si="96">J373</f>
        <v>221483100</v>
      </c>
      <c r="K372" s="74">
        <f t="shared" si="96"/>
        <v>-171243500</v>
      </c>
      <c r="L372" s="74">
        <f t="shared" si="96"/>
        <v>0</v>
      </c>
      <c r="M372" s="74">
        <f t="shared" si="96"/>
        <v>0</v>
      </c>
      <c r="N372" s="137">
        <f t="shared" si="96"/>
        <v>0</v>
      </c>
      <c r="O372" s="136">
        <f t="shared" si="93"/>
        <v>49526100</v>
      </c>
      <c r="P372" s="136">
        <f t="shared" ref="P372:T373" si="97">P373</f>
        <v>49526100</v>
      </c>
      <c r="Q372" s="74">
        <f t="shared" si="97"/>
        <v>0</v>
      </c>
      <c r="R372" s="74">
        <f t="shared" si="97"/>
        <v>0</v>
      </c>
      <c r="S372" s="74">
        <f t="shared" si="97"/>
        <v>0</v>
      </c>
      <c r="T372" s="138">
        <f t="shared" si="97"/>
        <v>0</v>
      </c>
    </row>
    <row r="373" spans="2:20">
      <c r="B373" s="86"/>
      <c r="C373" s="37" t="s">
        <v>167</v>
      </c>
      <c r="D373" s="79">
        <v>925</v>
      </c>
      <c r="E373" s="133" t="s">
        <v>57</v>
      </c>
      <c r="F373" s="133" t="s">
        <v>22</v>
      </c>
      <c r="G373" s="79">
        <v>5800000000</v>
      </c>
      <c r="H373" s="84"/>
      <c r="I373" s="136">
        <f t="shared" si="92"/>
        <v>50239600</v>
      </c>
      <c r="J373" s="136">
        <f t="shared" si="96"/>
        <v>221483100</v>
      </c>
      <c r="K373" s="74">
        <f t="shared" si="96"/>
        <v>-171243500</v>
      </c>
      <c r="L373" s="74">
        <f t="shared" si="96"/>
        <v>0</v>
      </c>
      <c r="M373" s="74">
        <f t="shared" si="96"/>
        <v>0</v>
      </c>
      <c r="N373" s="137">
        <f t="shared" si="96"/>
        <v>0</v>
      </c>
      <c r="O373" s="136">
        <f t="shared" si="93"/>
        <v>49526100</v>
      </c>
      <c r="P373" s="136">
        <f t="shared" si="97"/>
        <v>49526100</v>
      </c>
      <c r="Q373" s="74">
        <f t="shared" si="97"/>
        <v>0</v>
      </c>
      <c r="R373" s="74">
        <f t="shared" si="97"/>
        <v>0</v>
      </c>
      <c r="S373" s="74">
        <f t="shared" si="97"/>
        <v>0</v>
      </c>
      <c r="T373" s="138">
        <f t="shared" si="97"/>
        <v>0</v>
      </c>
    </row>
    <row r="374" spans="2:20">
      <c r="B374" s="86"/>
      <c r="C374" s="37" t="s">
        <v>198</v>
      </c>
      <c r="D374" s="79">
        <v>925</v>
      </c>
      <c r="E374" s="133" t="s">
        <v>57</v>
      </c>
      <c r="F374" s="133" t="s">
        <v>22</v>
      </c>
      <c r="G374" s="79">
        <v>5820000000</v>
      </c>
      <c r="H374" s="84"/>
      <c r="I374" s="136">
        <f t="shared" si="92"/>
        <v>50239600</v>
      </c>
      <c r="J374" s="136">
        <f>J375+J381+J383+J378</f>
        <v>221483100</v>
      </c>
      <c r="K374" s="74">
        <f>K375+K381+K383+K378</f>
        <v>-171243500</v>
      </c>
      <c r="L374" s="74">
        <f>L375+L381+L383+L378</f>
        <v>0</v>
      </c>
      <c r="M374" s="74">
        <f>M375+M381+M383+M378</f>
        <v>0</v>
      </c>
      <c r="N374" s="137">
        <f>N375+N381+N383+N378</f>
        <v>0</v>
      </c>
      <c r="O374" s="136">
        <f t="shared" si="93"/>
        <v>49526100</v>
      </c>
      <c r="P374" s="136">
        <f>P375+P381+P383+P378</f>
        <v>49526100</v>
      </c>
      <c r="Q374" s="74">
        <f>Q375+Q381+Q383+Q378</f>
        <v>0</v>
      </c>
      <c r="R374" s="74">
        <f>R375+R381+R383+R378</f>
        <v>0</v>
      </c>
      <c r="S374" s="74">
        <f>S375+S381+S383+S378</f>
        <v>0</v>
      </c>
      <c r="T374" s="138">
        <f>T375+T381+T383+T378</f>
        <v>0</v>
      </c>
    </row>
    <row r="375" spans="2:20" ht="37.5">
      <c r="B375" s="86"/>
      <c r="C375" s="88" t="s">
        <v>135</v>
      </c>
      <c r="D375" s="79">
        <v>925</v>
      </c>
      <c r="E375" s="133" t="s">
        <v>57</v>
      </c>
      <c r="F375" s="133" t="s">
        <v>22</v>
      </c>
      <c r="G375" s="79">
        <v>5820000590</v>
      </c>
      <c r="H375" s="84"/>
      <c r="I375" s="136">
        <f t="shared" si="92"/>
        <v>28579620</v>
      </c>
      <c r="J375" s="136">
        <f>J376+J377</f>
        <v>157559780</v>
      </c>
      <c r="K375" s="74">
        <f>K376+K377</f>
        <v>-120491680</v>
      </c>
      <c r="L375" s="74">
        <f>L376+L377</f>
        <v>-8488480</v>
      </c>
      <c r="M375" s="74">
        <f>M376+M377</f>
        <v>0</v>
      </c>
      <c r="N375" s="137">
        <f>N376+N377</f>
        <v>0</v>
      </c>
      <c r="O375" s="136">
        <f t="shared" si="93"/>
        <v>25602410</v>
      </c>
      <c r="P375" s="136">
        <f>P376+P377</f>
        <v>36544600</v>
      </c>
      <c r="Q375" s="74">
        <f>Q376+Q377</f>
        <v>0</v>
      </c>
      <c r="R375" s="74">
        <f>R376+R377</f>
        <v>-10942190</v>
      </c>
      <c r="S375" s="74">
        <f>S376+S377</f>
        <v>0</v>
      </c>
      <c r="T375" s="138">
        <f>T376+T377</f>
        <v>0</v>
      </c>
    </row>
    <row r="376" spans="2:20" ht="37.5">
      <c r="B376" s="86"/>
      <c r="C376" s="37" t="s">
        <v>171</v>
      </c>
      <c r="D376" s="79">
        <v>925</v>
      </c>
      <c r="E376" s="133" t="s">
        <v>57</v>
      </c>
      <c r="F376" s="133" t="s">
        <v>22</v>
      </c>
      <c r="G376" s="79">
        <v>5820000590</v>
      </c>
      <c r="H376" s="84">
        <v>600</v>
      </c>
      <c r="I376" s="136">
        <f t="shared" si="92"/>
        <v>28579620</v>
      </c>
      <c r="J376" s="136">
        <v>157559780</v>
      </c>
      <c r="K376" s="74">
        <v>-120491680</v>
      </c>
      <c r="L376" s="74">
        <v>-8488480</v>
      </c>
      <c r="M376" s="74"/>
      <c r="N376" s="137"/>
      <c r="O376" s="136">
        <f t="shared" si="93"/>
        <v>25602410</v>
      </c>
      <c r="P376" s="136">
        <v>36544600</v>
      </c>
      <c r="Q376" s="74"/>
      <c r="R376" s="74">
        <v>-10942190</v>
      </c>
      <c r="S376" s="74"/>
      <c r="T376" s="138"/>
    </row>
    <row r="377" spans="2:20" hidden="1">
      <c r="B377" s="86"/>
      <c r="C377" s="37" t="s">
        <v>111</v>
      </c>
      <c r="D377" s="79">
        <v>925</v>
      </c>
      <c r="E377" s="133" t="s">
        <v>57</v>
      </c>
      <c r="F377" s="133" t="s">
        <v>22</v>
      </c>
      <c r="G377" s="79">
        <v>5820000590</v>
      </c>
      <c r="H377" s="84">
        <v>800</v>
      </c>
      <c r="I377" s="136">
        <f t="shared" si="92"/>
        <v>0</v>
      </c>
      <c r="J377" s="136"/>
      <c r="K377" s="74">
        <v>0</v>
      </c>
      <c r="L377" s="74">
        <v>0</v>
      </c>
      <c r="M377" s="74">
        <v>0</v>
      </c>
      <c r="N377" s="137">
        <v>0</v>
      </c>
      <c r="O377" s="136">
        <f t="shared" si="93"/>
        <v>0</v>
      </c>
      <c r="P377" s="136"/>
      <c r="Q377" s="74">
        <v>0</v>
      </c>
      <c r="R377" s="74">
        <v>0</v>
      </c>
      <c r="S377" s="74">
        <v>0</v>
      </c>
      <c r="T377" s="138">
        <v>0</v>
      </c>
    </row>
    <row r="378" spans="2:20" ht="37.5">
      <c r="B378" s="86"/>
      <c r="C378" s="37" t="s">
        <v>199</v>
      </c>
      <c r="D378" s="79">
        <v>925</v>
      </c>
      <c r="E378" s="133" t="s">
        <v>57</v>
      </c>
      <c r="F378" s="133" t="s">
        <v>22</v>
      </c>
      <c r="G378" s="79">
        <v>5820010660</v>
      </c>
      <c r="H378" s="84"/>
      <c r="I378" s="136">
        <f t="shared" si="92"/>
        <v>21159680</v>
      </c>
      <c r="J378" s="136">
        <f>J379+J380</f>
        <v>50059520</v>
      </c>
      <c r="K378" s="74">
        <f>K379+K380</f>
        <v>-37388320</v>
      </c>
      <c r="L378" s="74">
        <f>L379+L380</f>
        <v>8488480</v>
      </c>
      <c r="M378" s="74">
        <f>M379+M380</f>
        <v>0</v>
      </c>
      <c r="N378" s="137">
        <f>N379+N380</f>
        <v>0</v>
      </c>
      <c r="O378" s="136">
        <f t="shared" si="93"/>
        <v>23423390</v>
      </c>
      <c r="P378" s="136">
        <f>P379+P380</f>
        <v>12481200</v>
      </c>
      <c r="Q378" s="74">
        <f>Q379+Q380</f>
        <v>0</v>
      </c>
      <c r="R378" s="74">
        <f>R379+R380</f>
        <v>10942190</v>
      </c>
      <c r="S378" s="74">
        <f>S379+S380</f>
        <v>0</v>
      </c>
      <c r="T378" s="138">
        <f>T379+T380</f>
        <v>0</v>
      </c>
    </row>
    <row r="379" spans="2:20" ht="37.5">
      <c r="B379" s="86"/>
      <c r="C379" s="37" t="s">
        <v>171</v>
      </c>
      <c r="D379" s="79">
        <v>925</v>
      </c>
      <c r="E379" s="133" t="s">
        <v>57</v>
      </c>
      <c r="F379" s="133" t="s">
        <v>22</v>
      </c>
      <c r="G379" s="79">
        <v>5820010660</v>
      </c>
      <c r="H379" s="84">
        <v>600</v>
      </c>
      <c r="I379" s="136">
        <f t="shared" si="92"/>
        <v>21138000</v>
      </c>
      <c r="J379" s="136">
        <v>50047520</v>
      </c>
      <c r="K379" s="74">
        <v>-37376320</v>
      </c>
      <c r="L379" s="74">
        <v>8466800</v>
      </c>
      <c r="M379" s="74"/>
      <c r="N379" s="137"/>
      <c r="O379" s="136">
        <f t="shared" si="93"/>
        <v>23400210</v>
      </c>
      <c r="P379" s="136">
        <v>12481200</v>
      </c>
      <c r="Q379" s="74"/>
      <c r="R379" s="74">
        <v>10919010</v>
      </c>
      <c r="S379" s="74"/>
      <c r="T379" s="138"/>
    </row>
    <row r="380" spans="2:20">
      <c r="B380" s="86"/>
      <c r="C380" s="37" t="s">
        <v>111</v>
      </c>
      <c r="D380" s="79">
        <v>925</v>
      </c>
      <c r="E380" s="133" t="s">
        <v>57</v>
      </c>
      <c r="F380" s="133" t="s">
        <v>22</v>
      </c>
      <c r="G380" s="79">
        <v>5820010660</v>
      </c>
      <c r="H380" s="84">
        <v>800</v>
      </c>
      <c r="I380" s="136">
        <f t="shared" si="92"/>
        <v>21680</v>
      </c>
      <c r="J380" s="136">
        <v>12000</v>
      </c>
      <c r="K380" s="74">
        <v>-12000</v>
      </c>
      <c r="L380" s="74">
        <v>21680</v>
      </c>
      <c r="M380" s="74">
        <v>0</v>
      </c>
      <c r="N380" s="137">
        <v>0</v>
      </c>
      <c r="O380" s="136">
        <f t="shared" si="93"/>
        <v>23180</v>
      </c>
      <c r="P380" s="136"/>
      <c r="Q380" s="74">
        <v>0</v>
      </c>
      <c r="R380" s="74">
        <v>23180</v>
      </c>
      <c r="S380" s="74">
        <v>0</v>
      </c>
      <c r="T380" s="138">
        <v>0</v>
      </c>
    </row>
    <row r="381" spans="2:20" ht="150" hidden="1">
      <c r="B381" s="86"/>
      <c r="C381" s="37" t="s">
        <v>200</v>
      </c>
      <c r="D381" s="79">
        <v>925</v>
      </c>
      <c r="E381" s="133" t="s">
        <v>57</v>
      </c>
      <c r="F381" s="133" t="s">
        <v>22</v>
      </c>
      <c r="G381" s="79">
        <v>5820060740</v>
      </c>
      <c r="H381" s="84"/>
      <c r="I381" s="136">
        <f t="shared" si="92"/>
        <v>0</v>
      </c>
      <c r="J381" s="136">
        <f>J382</f>
        <v>187500</v>
      </c>
      <c r="K381" s="74">
        <f>K382</f>
        <v>-187500</v>
      </c>
      <c r="L381" s="74">
        <f>L382</f>
        <v>0</v>
      </c>
      <c r="M381" s="74">
        <f>M382</f>
        <v>0</v>
      </c>
      <c r="N381" s="137">
        <f>N382</f>
        <v>0</v>
      </c>
      <c r="O381" s="136">
        <f t="shared" si="93"/>
        <v>0</v>
      </c>
      <c r="P381" s="136">
        <f>P382</f>
        <v>0</v>
      </c>
      <c r="Q381" s="74">
        <f>Q382</f>
        <v>0</v>
      </c>
      <c r="R381" s="74">
        <f>R382</f>
        <v>0</v>
      </c>
      <c r="S381" s="74">
        <f>S382</f>
        <v>0</v>
      </c>
      <c r="T381" s="138">
        <f>T382</f>
        <v>0</v>
      </c>
    </row>
    <row r="382" spans="2:20" ht="37.5" hidden="1">
      <c r="B382" s="86"/>
      <c r="C382" s="37" t="s">
        <v>171</v>
      </c>
      <c r="D382" s="79">
        <v>925</v>
      </c>
      <c r="E382" s="133" t="s">
        <v>57</v>
      </c>
      <c r="F382" s="133" t="s">
        <v>22</v>
      </c>
      <c r="G382" s="79">
        <v>5820060740</v>
      </c>
      <c r="H382" s="84">
        <v>600</v>
      </c>
      <c r="I382" s="136">
        <f t="shared" si="92"/>
        <v>0</v>
      </c>
      <c r="J382" s="136">
        <v>187500</v>
      </c>
      <c r="K382" s="74">
        <v>-187500</v>
      </c>
      <c r="L382" s="74"/>
      <c r="M382" s="74"/>
      <c r="N382" s="137"/>
      <c r="O382" s="136">
        <f t="shared" si="93"/>
        <v>0</v>
      </c>
      <c r="P382" s="136"/>
      <c r="Q382" s="74"/>
      <c r="R382" s="74"/>
      <c r="S382" s="74"/>
      <c r="T382" s="138"/>
    </row>
    <row r="383" spans="2:20" ht="93.75">
      <c r="B383" s="86"/>
      <c r="C383" s="37" t="s">
        <v>202</v>
      </c>
      <c r="D383" s="79">
        <v>925</v>
      </c>
      <c r="E383" s="133" t="s">
        <v>57</v>
      </c>
      <c r="F383" s="133" t="s">
        <v>22</v>
      </c>
      <c r="G383" s="79">
        <v>5820100000</v>
      </c>
      <c r="H383" s="84"/>
      <c r="I383" s="136">
        <f t="shared" si="92"/>
        <v>500300</v>
      </c>
      <c r="J383" s="136">
        <f>J384</f>
        <v>13676300</v>
      </c>
      <c r="K383" s="74">
        <f>K384+K386</f>
        <v>-13176000</v>
      </c>
      <c r="L383" s="74">
        <f t="shared" ref="L383:N384" si="98">L384</f>
        <v>0</v>
      </c>
      <c r="M383" s="74">
        <f t="shared" si="98"/>
        <v>0</v>
      </c>
      <c r="N383" s="137">
        <f t="shared" si="98"/>
        <v>0</v>
      </c>
      <c r="O383" s="136">
        <f t="shared" si="93"/>
        <v>500300</v>
      </c>
      <c r="P383" s="136">
        <f>P384+P386</f>
        <v>500300</v>
      </c>
      <c r="Q383" s="74">
        <f t="shared" ref="Q383:T384" si="99">Q384</f>
        <v>0</v>
      </c>
      <c r="R383" s="74">
        <f t="shared" si="99"/>
        <v>0</v>
      </c>
      <c r="S383" s="74">
        <f t="shared" si="99"/>
        <v>0</v>
      </c>
      <c r="T383" s="138">
        <f t="shared" si="99"/>
        <v>0</v>
      </c>
    </row>
    <row r="384" spans="2:20" ht="37.5" hidden="1">
      <c r="B384" s="86"/>
      <c r="C384" s="37" t="s">
        <v>177</v>
      </c>
      <c r="D384" s="79">
        <v>925</v>
      </c>
      <c r="E384" s="133" t="s">
        <v>57</v>
      </c>
      <c r="F384" s="133" t="s">
        <v>22</v>
      </c>
      <c r="G384" s="79">
        <v>5820100590</v>
      </c>
      <c r="H384" s="84"/>
      <c r="I384" s="136">
        <f t="shared" si="92"/>
        <v>0</v>
      </c>
      <c r="J384" s="136">
        <f>J385</f>
        <v>13676300</v>
      </c>
      <c r="K384" s="74">
        <f>K385</f>
        <v>-13676300</v>
      </c>
      <c r="L384" s="74">
        <f t="shared" si="98"/>
        <v>0</v>
      </c>
      <c r="M384" s="74">
        <f t="shared" si="98"/>
        <v>0</v>
      </c>
      <c r="N384" s="137">
        <f t="shared" si="98"/>
        <v>0</v>
      </c>
      <c r="O384" s="136">
        <f t="shared" si="93"/>
        <v>0</v>
      </c>
      <c r="P384" s="136">
        <f>P385</f>
        <v>0</v>
      </c>
      <c r="Q384" s="74">
        <f t="shared" si="99"/>
        <v>0</v>
      </c>
      <c r="R384" s="74">
        <f t="shared" si="99"/>
        <v>0</v>
      </c>
      <c r="S384" s="74">
        <f t="shared" si="99"/>
        <v>0</v>
      </c>
      <c r="T384" s="138">
        <f t="shared" si="99"/>
        <v>0</v>
      </c>
    </row>
    <row r="385" spans="2:22" ht="37.5" hidden="1">
      <c r="B385" s="86"/>
      <c r="C385" s="37" t="s">
        <v>171</v>
      </c>
      <c r="D385" s="79">
        <v>925</v>
      </c>
      <c r="E385" s="133" t="s">
        <v>57</v>
      </c>
      <c r="F385" s="133" t="s">
        <v>22</v>
      </c>
      <c r="G385" s="79">
        <v>5820100590</v>
      </c>
      <c r="H385" s="84">
        <v>600</v>
      </c>
      <c r="I385" s="136">
        <f t="shared" si="92"/>
        <v>0</v>
      </c>
      <c r="J385" s="136">
        <v>13676300</v>
      </c>
      <c r="K385" s="74">
        <v>-13676300</v>
      </c>
      <c r="L385" s="74"/>
      <c r="M385" s="74"/>
      <c r="N385" s="137"/>
      <c r="O385" s="136">
        <f t="shared" si="93"/>
        <v>0</v>
      </c>
      <c r="P385" s="136"/>
      <c r="Q385" s="74"/>
      <c r="R385" s="74"/>
      <c r="S385" s="74"/>
      <c r="T385" s="138"/>
    </row>
    <row r="386" spans="2:22" ht="93.75">
      <c r="B386" s="86"/>
      <c r="C386" s="37" t="s">
        <v>178</v>
      </c>
      <c r="D386" s="79">
        <v>925</v>
      </c>
      <c r="E386" s="133" t="s">
        <v>57</v>
      </c>
      <c r="F386" s="133" t="s">
        <v>22</v>
      </c>
      <c r="G386" s="79">
        <v>5820100591</v>
      </c>
      <c r="H386" s="84"/>
      <c r="I386" s="136">
        <f t="shared" si="92"/>
        <v>500300</v>
      </c>
      <c r="J386" s="136"/>
      <c r="K386" s="74">
        <f>K387</f>
        <v>500300</v>
      </c>
      <c r="L386" s="74">
        <f>L387</f>
        <v>0</v>
      </c>
      <c r="M386" s="74">
        <f>M387</f>
        <v>0</v>
      </c>
      <c r="N386" s="137">
        <f>N387</f>
        <v>0</v>
      </c>
      <c r="O386" s="136">
        <f t="shared" si="93"/>
        <v>500300</v>
      </c>
      <c r="P386" s="136">
        <f>P387</f>
        <v>500300</v>
      </c>
      <c r="Q386" s="74"/>
      <c r="R386" s="74"/>
      <c r="S386" s="74"/>
      <c r="T386" s="138"/>
    </row>
    <row r="387" spans="2:22" ht="37.5">
      <c r="B387" s="86"/>
      <c r="C387" s="37" t="s">
        <v>171</v>
      </c>
      <c r="D387" s="79">
        <v>925</v>
      </c>
      <c r="E387" s="133" t="s">
        <v>57</v>
      </c>
      <c r="F387" s="133" t="s">
        <v>22</v>
      </c>
      <c r="G387" s="79">
        <v>5820100591</v>
      </c>
      <c r="H387" s="84">
        <v>600</v>
      </c>
      <c r="I387" s="136">
        <f t="shared" si="92"/>
        <v>500300</v>
      </c>
      <c r="J387" s="136"/>
      <c r="K387" s="74">
        <v>500300</v>
      </c>
      <c r="L387" s="74"/>
      <c r="M387" s="74"/>
      <c r="N387" s="137"/>
      <c r="O387" s="136">
        <f t="shared" si="93"/>
        <v>500300</v>
      </c>
      <c r="P387" s="136">
        <v>500300</v>
      </c>
      <c r="Q387" s="74"/>
      <c r="R387" s="74"/>
      <c r="S387" s="74"/>
      <c r="T387" s="138"/>
    </row>
    <row r="388" spans="2:22">
      <c r="B388" s="86"/>
      <c r="C388" s="37" t="s">
        <v>62</v>
      </c>
      <c r="D388" s="79">
        <v>925</v>
      </c>
      <c r="E388" s="133" t="s">
        <v>57</v>
      </c>
      <c r="F388" s="133" t="s">
        <v>39</v>
      </c>
      <c r="G388" s="79"/>
      <c r="H388" s="84"/>
      <c r="I388" s="136">
        <f t="shared" si="92"/>
        <v>63851000</v>
      </c>
      <c r="J388" s="136">
        <f>J389+J395+J401+J414+J418</f>
        <v>37500500</v>
      </c>
      <c r="K388" s="74">
        <f>K389+K395+K401+K414+K418</f>
        <v>26350500</v>
      </c>
      <c r="L388" s="74">
        <f>L389+L395+L401+L414+L418</f>
        <v>0</v>
      </c>
      <c r="M388" s="74">
        <f>M389+M395+M401+M414+M418</f>
        <v>0</v>
      </c>
      <c r="N388" s="137">
        <f>N389+N395+N401+N414+N418</f>
        <v>0</v>
      </c>
      <c r="O388" s="136">
        <f t="shared" si="93"/>
        <v>67717100</v>
      </c>
      <c r="P388" s="136">
        <f>P389+P395+P401+P414+P418</f>
        <v>67717100</v>
      </c>
      <c r="Q388" s="74">
        <f>Q389+Q395+Q401+Q414+Q418</f>
        <v>0</v>
      </c>
      <c r="R388" s="74">
        <f>R389+R395+R401+R414+R418</f>
        <v>0</v>
      </c>
      <c r="S388" s="74">
        <f>S389+S395+S401+S414+S418</f>
        <v>0</v>
      </c>
      <c r="T388" s="138">
        <f>T389+T395+T401+T414+T418</f>
        <v>0</v>
      </c>
    </row>
    <row r="389" spans="2:22" ht="37.5">
      <c r="B389" s="86"/>
      <c r="C389" s="37" t="s">
        <v>102</v>
      </c>
      <c r="D389" s="79">
        <v>925</v>
      </c>
      <c r="E389" s="133" t="s">
        <v>57</v>
      </c>
      <c r="F389" s="133" t="s">
        <v>39</v>
      </c>
      <c r="G389" s="79">
        <v>5000000000</v>
      </c>
      <c r="H389" s="84"/>
      <c r="I389" s="136">
        <f t="shared" si="92"/>
        <v>10089200</v>
      </c>
      <c r="J389" s="136">
        <f t="shared" ref="J389:N390" si="100">J390</f>
        <v>9914100</v>
      </c>
      <c r="K389" s="74">
        <f t="shared" si="100"/>
        <v>175100</v>
      </c>
      <c r="L389" s="74">
        <f t="shared" si="100"/>
        <v>0</v>
      </c>
      <c r="M389" s="74">
        <f t="shared" si="100"/>
        <v>0</v>
      </c>
      <c r="N389" s="137">
        <f t="shared" si="100"/>
        <v>0</v>
      </c>
      <c r="O389" s="136">
        <f t="shared" si="93"/>
        <v>9937900</v>
      </c>
      <c r="P389" s="136">
        <f t="shared" ref="P389:T390" si="101">P390</f>
        <v>9937900</v>
      </c>
      <c r="Q389" s="74">
        <f t="shared" si="101"/>
        <v>0</v>
      </c>
      <c r="R389" s="74">
        <f t="shared" si="101"/>
        <v>0</v>
      </c>
      <c r="S389" s="74">
        <f t="shared" si="101"/>
        <v>0</v>
      </c>
      <c r="T389" s="138">
        <f t="shared" si="101"/>
        <v>0</v>
      </c>
    </row>
    <row r="390" spans="2:22" ht="37.5">
      <c r="B390" s="86"/>
      <c r="C390" s="37" t="s">
        <v>110</v>
      </c>
      <c r="D390" s="79">
        <v>925</v>
      </c>
      <c r="E390" s="133" t="s">
        <v>57</v>
      </c>
      <c r="F390" s="133" t="s">
        <v>39</v>
      </c>
      <c r="G390" s="79">
        <v>5020000000</v>
      </c>
      <c r="H390" s="84"/>
      <c r="I390" s="136">
        <f t="shared" si="92"/>
        <v>10089200</v>
      </c>
      <c r="J390" s="136">
        <f t="shared" si="100"/>
        <v>9914100</v>
      </c>
      <c r="K390" s="74">
        <f t="shared" si="100"/>
        <v>175100</v>
      </c>
      <c r="L390" s="74">
        <f t="shared" si="100"/>
        <v>0</v>
      </c>
      <c r="M390" s="74">
        <f t="shared" si="100"/>
        <v>0</v>
      </c>
      <c r="N390" s="137">
        <f t="shared" si="100"/>
        <v>0</v>
      </c>
      <c r="O390" s="136">
        <f t="shared" si="93"/>
        <v>9937900</v>
      </c>
      <c r="P390" s="136">
        <f t="shared" si="101"/>
        <v>9937900</v>
      </c>
      <c r="Q390" s="74">
        <f t="shared" si="101"/>
        <v>0</v>
      </c>
      <c r="R390" s="74">
        <f t="shared" si="101"/>
        <v>0</v>
      </c>
      <c r="S390" s="74">
        <f t="shared" si="101"/>
        <v>0</v>
      </c>
      <c r="T390" s="138">
        <f t="shared" si="101"/>
        <v>0</v>
      </c>
    </row>
    <row r="391" spans="2:22" ht="31.9" customHeight="1">
      <c r="B391" s="86"/>
      <c r="C391" s="37" t="s">
        <v>104</v>
      </c>
      <c r="D391" s="79">
        <v>925</v>
      </c>
      <c r="E391" s="133" t="s">
        <v>57</v>
      </c>
      <c r="F391" s="133" t="s">
        <v>39</v>
      </c>
      <c r="G391" s="79">
        <v>5020000190</v>
      </c>
      <c r="H391" s="84"/>
      <c r="I391" s="136">
        <f t="shared" si="92"/>
        <v>10089200</v>
      </c>
      <c r="J391" s="136">
        <f>J392+J393+J394</f>
        <v>9914100</v>
      </c>
      <c r="K391" s="74">
        <f>K392+K393+K394</f>
        <v>175100</v>
      </c>
      <c r="L391" s="74">
        <f>L392+L393+L394</f>
        <v>0</v>
      </c>
      <c r="M391" s="74">
        <f>M392+M393+M394</f>
        <v>0</v>
      </c>
      <c r="N391" s="137">
        <f>N392+N393+N394</f>
        <v>0</v>
      </c>
      <c r="O391" s="136">
        <f t="shared" si="93"/>
        <v>9937900</v>
      </c>
      <c r="P391" s="136">
        <f>P392+P393+P394</f>
        <v>9937900</v>
      </c>
      <c r="Q391" s="74">
        <f>Q392+Q393+Q394</f>
        <v>0</v>
      </c>
      <c r="R391" s="74">
        <f>R392+R393+R394</f>
        <v>0</v>
      </c>
      <c r="S391" s="74">
        <f>S392+S393+S394</f>
        <v>0</v>
      </c>
      <c r="T391" s="138">
        <f>T392+T393+T394</f>
        <v>0</v>
      </c>
    </row>
    <row r="392" spans="2:22" ht="75">
      <c r="B392" s="86"/>
      <c r="C392" s="37" t="s">
        <v>105</v>
      </c>
      <c r="D392" s="79">
        <v>925</v>
      </c>
      <c r="E392" s="133" t="s">
        <v>57</v>
      </c>
      <c r="F392" s="133" t="s">
        <v>39</v>
      </c>
      <c r="G392" s="79">
        <v>5020000190</v>
      </c>
      <c r="H392" s="84">
        <v>100</v>
      </c>
      <c r="I392" s="136">
        <f t="shared" ref="I392:I455" si="102">SUM(J392:N392)</f>
        <v>10089200</v>
      </c>
      <c r="J392" s="136">
        <v>9914100</v>
      </c>
      <c r="K392" s="74">
        <v>175100</v>
      </c>
      <c r="L392" s="74"/>
      <c r="M392" s="74"/>
      <c r="N392" s="137"/>
      <c r="O392" s="136">
        <f t="shared" ref="O392:O455" si="103">SUM(P392:T392)</f>
        <v>9937900</v>
      </c>
      <c r="P392" s="136">
        <v>9937900</v>
      </c>
      <c r="Q392" s="74"/>
      <c r="R392" s="74"/>
      <c r="S392" s="74"/>
      <c r="T392" s="138"/>
    </row>
    <row r="393" spans="2:22" ht="37.5" hidden="1">
      <c r="B393" s="86"/>
      <c r="C393" s="37" t="s">
        <v>108</v>
      </c>
      <c r="D393" s="79">
        <v>925</v>
      </c>
      <c r="E393" s="133" t="s">
        <v>57</v>
      </c>
      <c r="F393" s="133" t="s">
        <v>39</v>
      </c>
      <c r="G393" s="79">
        <v>5020000190</v>
      </c>
      <c r="H393" s="84">
        <v>200</v>
      </c>
      <c r="I393" s="136">
        <f t="shared" si="102"/>
        <v>0</v>
      </c>
      <c r="J393" s="136"/>
      <c r="K393" s="74"/>
      <c r="L393" s="74"/>
      <c r="M393" s="74"/>
      <c r="N393" s="137"/>
      <c r="O393" s="136">
        <f t="shared" si="103"/>
        <v>0</v>
      </c>
      <c r="P393" s="136"/>
      <c r="Q393" s="74"/>
      <c r="R393" s="74"/>
      <c r="S393" s="74"/>
      <c r="T393" s="138"/>
    </row>
    <row r="394" spans="2:22" hidden="1">
      <c r="B394" s="86"/>
      <c r="C394" s="37" t="s">
        <v>111</v>
      </c>
      <c r="D394" s="79">
        <v>925</v>
      </c>
      <c r="E394" s="133" t="s">
        <v>57</v>
      </c>
      <c r="F394" s="133" t="s">
        <v>39</v>
      </c>
      <c r="G394" s="79">
        <v>5020000190</v>
      </c>
      <c r="H394" s="84">
        <v>800</v>
      </c>
      <c r="I394" s="136">
        <f t="shared" si="102"/>
        <v>0</v>
      </c>
      <c r="J394" s="136"/>
      <c r="K394" s="74"/>
      <c r="L394" s="74"/>
      <c r="M394" s="74"/>
      <c r="N394" s="137"/>
      <c r="O394" s="136">
        <f t="shared" si="103"/>
        <v>0</v>
      </c>
      <c r="P394" s="136"/>
      <c r="Q394" s="74"/>
      <c r="R394" s="74"/>
      <c r="S394" s="74"/>
      <c r="T394" s="138"/>
    </row>
    <row r="395" spans="2:22" ht="37.5">
      <c r="B395" s="86"/>
      <c r="C395" s="37" t="s">
        <v>133</v>
      </c>
      <c r="D395" s="79">
        <v>925</v>
      </c>
      <c r="E395" s="133" t="s">
        <v>57</v>
      </c>
      <c r="F395" s="133" t="s">
        <v>39</v>
      </c>
      <c r="G395" s="79">
        <v>5200000000</v>
      </c>
      <c r="H395" s="84"/>
      <c r="I395" s="136">
        <f t="shared" si="102"/>
        <v>18656500</v>
      </c>
      <c r="J395" s="136">
        <f t="shared" ref="J395:N396" si="104">J396</f>
        <v>13429800</v>
      </c>
      <c r="K395" s="74">
        <f t="shared" si="104"/>
        <v>5226700</v>
      </c>
      <c r="L395" s="74">
        <f t="shared" si="104"/>
        <v>0</v>
      </c>
      <c r="M395" s="74">
        <f t="shared" si="104"/>
        <v>0</v>
      </c>
      <c r="N395" s="137">
        <f t="shared" si="104"/>
        <v>0</v>
      </c>
      <c r="O395" s="136">
        <f t="shared" si="103"/>
        <v>18397100</v>
      </c>
      <c r="P395" s="136">
        <f t="shared" ref="P395:T396" si="105">P396</f>
        <v>18397100</v>
      </c>
      <c r="Q395" s="74">
        <f t="shared" si="105"/>
        <v>0</v>
      </c>
      <c r="R395" s="74">
        <f t="shared" si="105"/>
        <v>0</v>
      </c>
      <c r="S395" s="74">
        <f t="shared" si="105"/>
        <v>0</v>
      </c>
      <c r="T395" s="138">
        <f t="shared" si="105"/>
        <v>0</v>
      </c>
    </row>
    <row r="396" spans="2:22">
      <c r="B396" s="86"/>
      <c r="C396" s="37" t="s">
        <v>139</v>
      </c>
      <c r="D396" s="79">
        <v>925</v>
      </c>
      <c r="E396" s="133" t="s">
        <v>57</v>
      </c>
      <c r="F396" s="133" t="s">
        <v>39</v>
      </c>
      <c r="G396" s="79">
        <v>5250000000</v>
      </c>
      <c r="H396" s="84"/>
      <c r="I396" s="136">
        <f t="shared" si="102"/>
        <v>18656500</v>
      </c>
      <c r="J396" s="136">
        <f t="shared" si="104"/>
        <v>13429800</v>
      </c>
      <c r="K396" s="74">
        <f t="shared" si="104"/>
        <v>5226700</v>
      </c>
      <c r="L396" s="74">
        <f t="shared" si="104"/>
        <v>0</v>
      </c>
      <c r="M396" s="74">
        <f t="shared" si="104"/>
        <v>0</v>
      </c>
      <c r="N396" s="137">
        <f t="shared" si="104"/>
        <v>0</v>
      </c>
      <c r="O396" s="136">
        <f t="shared" si="103"/>
        <v>18397100</v>
      </c>
      <c r="P396" s="136">
        <f t="shared" si="105"/>
        <v>18397100</v>
      </c>
      <c r="Q396" s="74">
        <f t="shared" si="105"/>
        <v>0</v>
      </c>
      <c r="R396" s="74">
        <f t="shared" si="105"/>
        <v>0</v>
      </c>
      <c r="S396" s="74">
        <f t="shared" si="105"/>
        <v>0</v>
      </c>
      <c r="T396" s="138">
        <f t="shared" si="105"/>
        <v>0</v>
      </c>
    </row>
    <row r="397" spans="2:22" ht="37.5">
      <c r="B397" s="86"/>
      <c r="C397" s="37" t="s">
        <v>135</v>
      </c>
      <c r="D397" s="79">
        <v>925</v>
      </c>
      <c r="E397" s="133" t="s">
        <v>57</v>
      </c>
      <c r="F397" s="133" t="s">
        <v>39</v>
      </c>
      <c r="G397" s="79">
        <v>5250000590</v>
      </c>
      <c r="H397" s="84"/>
      <c r="I397" s="136">
        <f t="shared" si="102"/>
        <v>18656500</v>
      </c>
      <c r="J397" s="136">
        <f>J398+J399+J400</f>
        <v>13429800</v>
      </c>
      <c r="K397" s="74">
        <f>K398+K399+K400</f>
        <v>5226700</v>
      </c>
      <c r="L397" s="74">
        <f>L398+L399+L400</f>
        <v>0</v>
      </c>
      <c r="M397" s="74">
        <f>M398+M399+M400</f>
        <v>0</v>
      </c>
      <c r="N397" s="137">
        <f>N398+N399+N400</f>
        <v>0</v>
      </c>
      <c r="O397" s="136">
        <f t="shared" si="103"/>
        <v>18397100</v>
      </c>
      <c r="P397" s="136">
        <f>P398+P399+P400</f>
        <v>18397100</v>
      </c>
      <c r="Q397" s="74">
        <f>Q398+Q399+Q400</f>
        <v>0</v>
      </c>
      <c r="R397" s="74">
        <f>R398+R399+R400</f>
        <v>0</v>
      </c>
      <c r="S397" s="74">
        <f>S398+S399+S400</f>
        <v>0</v>
      </c>
      <c r="T397" s="138">
        <f>T398+T399+T400</f>
        <v>0</v>
      </c>
    </row>
    <row r="398" spans="2:22" ht="75">
      <c r="B398" s="86"/>
      <c r="C398" s="37" t="s">
        <v>105</v>
      </c>
      <c r="D398" s="79">
        <v>925</v>
      </c>
      <c r="E398" s="133" t="s">
        <v>57</v>
      </c>
      <c r="F398" s="133" t="s">
        <v>39</v>
      </c>
      <c r="G398" s="79">
        <v>5250000590</v>
      </c>
      <c r="H398" s="84">
        <v>100</v>
      </c>
      <c r="I398" s="136">
        <f t="shared" si="102"/>
        <v>17852000</v>
      </c>
      <c r="J398" s="136">
        <v>12537900</v>
      </c>
      <c r="K398" s="74">
        <v>5314100</v>
      </c>
      <c r="L398" s="74"/>
      <c r="M398" s="74"/>
      <c r="N398" s="137"/>
      <c r="O398" s="136">
        <f t="shared" si="103"/>
        <v>17584500</v>
      </c>
      <c r="P398" s="136">
        <v>17584500</v>
      </c>
      <c r="Q398" s="74"/>
      <c r="R398" s="74"/>
      <c r="S398" s="74"/>
      <c r="T398" s="138"/>
      <c r="V398" s="14"/>
    </row>
    <row r="399" spans="2:22" ht="37.5">
      <c r="B399" s="86"/>
      <c r="C399" s="37" t="s">
        <v>108</v>
      </c>
      <c r="D399" s="79">
        <v>925</v>
      </c>
      <c r="E399" s="133" t="s">
        <v>57</v>
      </c>
      <c r="F399" s="133" t="s">
        <v>39</v>
      </c>
      <c r="G399" s="79">
        <v>5250000590</v>
      </c>
      <c r="H399" s="84">
        <v>200</v>
      </c>
      <c r="I399" s="136">
        <f t="shared" si="102"/>
        <v>801800</v>
      </c>
      <c r="J399" s="136">
        <v>887500</v>
      </c>
      <c r="K399" s="74">
        <v>-85700</v>
      </c>
      <c r="L399" s="74"/>
      <c r="M399" s="74"/>
      <c r="N399" s="137"/>
      <c r="O399" s="136">
        <f t="shared" si="103"/>
        <v>810000</v>
      </c>
      <c r="P399" s="136">
        <v>810000</v>
      </c>
      <c r="Q399" s="74"/>
      <c r="R399" s="74"/>
      <c r="S399" s="74"/>
      <c r="T399" s="138"/>
      <c r="V399" s="14"/>
    </row>
    <row r="400" spans="2:22">
      <c r="B400" s="86"/>
      <c r="C400" s="37" t="s">
        <v>111</v>
      </c>
      <c r="D400" s="79">
        <v>925</v>
      </c>
      <c r="E400" s="133" t="s">
        <v>57</v>
      </c>
      <c r="F400" s="133" t="s">
        <v>39</v>
      </c>
      <c r="G400" s="79">
        <v>5250000590</v>
      </c>
      <c r="H400" s="84">
        <v>800</v>
      </c>
      <c r="I400" s="136">
        <f t="shared" si="102"/>
        <v>2700</v>
      </c>
      <c r="J400" s="136">
        <v>4400</v>
      </c>
      <c r="K400" s="74">
        <v>-1700</v>
      </c>
      <c r="L400" s="74"/>
      <c r="M400" s="74"/>
      <c r="N400" s="137"/>
      <c r="O400" s="136">
        <f t="shared" si="103"/>
        <v>2600</v>
      </c>
      <c r="P400" s="136">
        <v>2600</v>
      </c>
      <c r="Q400" s="74"/>
      <c r="R400" s="74"/>
      <c r="S400" s="74"/>
      <c r="T400" s="138"/>
      <c r="V400" s="14"/>
    </row>
    <row r="401" spans="2:20">
      <c r="B401" s="86"/>
      <c r="C401" s="37" t="s">
        <v>167</v>
      </c>
      <c r="D401" s="79">
        <v>925</v>
      </c>
      <c r="E401" s="133" t="s">
        <v>57</v>
      </c>
      <c r="F401" s="133" t="s">
        <v>39</v>
      </c>
      <c r="G401" s="79">
        <v>5800000000</v>
      </c>
      <c r="H401" s="84"/>
      <c r="I401" s="136">
        <f t="shared" si="102"/>
        <v>5634000</v>
      </c>
      <c r="J401" s="136">
        <f>J406+J402</f>
        <v>11110500</v>
      </c>
      <c r="K401" s="74">
        <f>K406+K402</f>
        <v>-5476500</v>
      </c>
      <c r="L401" s="74">
        <f>L406+L402</f>
        <v>0</v>
      </c>
      <c r="M401" s="74">
        <f>M406+M402</f>
        <v>0</v>
      </c>
      <c r="N401" s="137">
        <f>N406+N402</f>
        <v>0</v>
      </c>
      <c r="O401" s="136">
        <f t="shared" si="103"/>
        <v>5608700</v>
      </c>
      <c r="P401" s="136">
        <f>P406</f>
        <v>5608700</v>
      </c>
      <c r="Q401" s="74">
        <f>Q406</f>
        <v>0</v>
      </c>
      <c r="R401" s="74">
        <f>R406+R402</f>
        <v>0</v>
      </c>
      <c r="S401" s="74">
        <f>S406+S402</f>
        <v>0</v>
      </c>
      <c r="T401" s="138">
        <f>T406+T402</f>
        <v>0</v>
      </c>
    </row>
    <row r="402" spans="2:20" hidden="1">
      <c r="B402" s="86"/>
      <c r="C402" s="37" t="s">
        <v>168</v>
      </c>
      <c r="D402" s="79">
        <v>925</v>
      </c>
      <c r="E402" s="133" t="s">
        <v>57</v>
      </c>
      <c r="F402" s="133" t="s">
        <v>39</v>
      </c>
      <c r="G402" s="79">
        <v>5810000000</v>
      </c>
      <c r="H402" s="84"/>
      <c r="I402" s="136">
        <f t="shared" si="102"/>
        <v>0</v>
      </c>
      <c r="J402" s="136">
        <f t="shared" ref="J402:N404" si="106">J403</f>
        <v>2499800</v>
      </c>
      <c r="K402" s="74">
        <f t="shared" si="106"/>
        <v>-2499800</v>
      </c>
      <c r="L402" s="74">
        <f t="shared" si="106"/>
        <v>0</v>
      </c>
      <c r="M402" s="74">
        <f t="shared" si="106"/>
        <v>0</v>
      </c>
      <c r="N402" s="137">
        <f t="shared" si="106"/>
        <v>0</v>
      </c>
      <c r="O402" s="136">
        <f t="shared" si="103"/>
        <v>0</v>
      </c>
      <c r="P402" s="136"/>
      <c r="Q402" s="74"/>
      <c r="R402" s="74">
        <f t="shared" ref="R402:T404" si="107">R403</f>
        <v>0</v>
      </c>
      <c r="S402" s="74">
        <f t="shared" si="107"/>
        <v>0</v>
      </c>
      <c r="T402" s="138">
        <f t="shared" si="107"/>
        <v>0</v>
      </c>
    </row>
    <row r="403" spans="2:20" hidden="1">
      <c r="B403" s="86"/>
      <c r="C403" s="37" t="s">
        <v>190</v>
      </c>
      <c r="D403" s="79">
        <v>925</v>
      </c>
      <c r="E403" s="133" t="s">
        <v>57</v>
      </c>
      <c r="F403" s="133" t="s">
        <v>39</v>
      </c>
      <c r="G403" s="79" t="s">
        <v>191</v>
      </c>
      <c r="H403" s="84"/>
      <c r="I403" s="136">
        <f t="shared" si="102"/>
        <v>0</v>
      </c>
      <c r="J403" s="136">
        <f t="shared" si="106"/>
        <v>2499800</v>
      </c>
      <c r="K403" s="74">
        <f t="shared" si="106"/>
        <v>-2499800</v>
      </c>
      <c r="L403" s="74">
        <f t="shared" si="106"/>
        <v>0</v>
      </c>
      <c r="M403" s="74">
        <f t="shared" si="106"/>
        <v>0</v>
      </c>
      <c r="N403" s="137">
        <f t="shared" si="106"/>
        <v>0</v>
      </c>
      <c r="O403" s="136">
        <f t="shared" si="103"/>
        <v>0</v>
      </c>
      <c r="P403" s="136"/>
      <c r="Q403" s="74"/>
      <c r="R403" s="74">
        <f t="shared" si="107"/>
        <v>0</v>
      </c>
      <c r="S403" s="74">
        <f t="shared" si="107"/>
        <v>0</v>
      </c>
      <c r="T403" s="138">
        <f t="shared" si="107"/>
        <v>0</v>
      </c>
    </row>
    <row r="404" spans="2:20" ht="168.75" hidden="1">
      <c r="B404" s="86"/>
      <c r="C404" s="37" t="s">
        <v>192</v>
      </c>
      <c r="D404" s="79">
        <v>925</v>
      </c>
      <c r="E404" s="133" t="s">
        <v>57</v>
      </c>
      <c r="F404" s="133" t="s">
        <v>39</v>
      </c>
      <c r="G404" s="79" t="s">
        <v>193</v>
      </c>
      <c r="H404" s="84"/>
      <c r="I404" s="136">
        <f t="shared" si="102"/>
        <v>0</v>
      </c>
      <c r="J404" s="136">
        <f t="shared" si="106"/>
        <v>2499800</v>
      </c>
      <c r="K404" s="74">
        <f t="shared" si="106"/>
        <v>-2499800</v>
      </c>
      <c r="L404" s="74">
        <f t="shared" si="106"/>
        <v>0</v>
      </c>
      <c r="M404" s="74">
        <f t="shared" si="106"/>
        <v>0</v>
      </c>
      <c r="N404" s="137">
        <f t="shared" si="106"/>
        <v>0</v>
      </c>
      <c r="O404" s="136">
        <f t="shared" si="103"/>
        <v>0</v>
      </c>
      <c r="P404" s="136"/>
      <c r="Q404" s="74"/>
      <c r="R404" s="74">
        <f t="shared" si="107"/>
        <v>0</v>
      </c>
      <c r="S404" s="74">
        <f t="shared" si="107"/>
        <v>0</v>
      </c>
      <c r="T404" s="138">
        <f t="shared" si="107"/>
        <v>0</v>
      </c>
    </row>
    <row r="405" spans="2:20" ht="37.5" hidden="1">
      <c r="B405" s="86"/>
      <c r="C405" s="37" t="s">
        <v>171</v>
      </c>
      <c r="D405" s="79">
        <v>925</v>
      </c>
      <c r="E405" s="133" t="s">
        <v>57</v>
      </c>
      <c r="F405" s="133" t="s">
        <v>39</v>
      </c>
      <c r="G405" s="79" t="s">
        <v>193</v>
      </c>
      <c r="H405" s="84">
        <v>600</v>
      </c>
      <c r="I405" s="136">
        <f t="shared" si="102"/>
        <v>0</v>
      </c>
      <c r="J405" s="136">
        <v>2499800</v>
      </c>
      <c r="K405" s="74">
        <v>-2499800</v>
      </c>
      <c r="L405" s="74"/>
      <c r="M405" s="74"/>
      <c r="N405" s="137"/>
      <c r="O405" s="136">
        <f t="shared" si="103"/>
        <v>0</v>
      </c>
      <c r="P405" s="136"/>
      <c r="Q405" s="74"/>
      <c r="R405" s="74"/>
      <c r="S405" s="74"/>
      <c r="T405" s="138"/>
    </row>
    <row r="406" spans="2:20">
      <c r="B406" s="86"/>
      <c r="C406" s="37" t="s">
        <v>207</v>
      </c>
      <c r="D406" s="79">
        <v>925</v>
      </c>
      <c r="E406" s="133" t="s">
        <v>57</v>
      </c>
      <c r="F406" s="133" t="s">
        <v>39</v>
      </c>
      <c r="G406" s="79">
        <v>5830000000</v>
      </c>
      <c r="H406" s="84"/>
      <c r="I406" s="136">
        <f t="shared" si="102"/>
        <v>5634000</v>
      </c>
      <c r="J406" s="136">
        <f>J407+J411+J409</f>
        <v>8610700</v>
      </c>
      <c r="K406" s="74">
        <f>K407+K411+K409</f>
        <v>-2976700</v>
      </c>
      <c r="L406" s="74">
        <f>L407+L411+L409</f>
        <v>0</v>
      </c>
      <c r="M406" s="74">
        <f>M407+M411+M409</f>
        <v>0</v>
      </c>
      <c r="N406" s="137">
        <f>N407+N411+N409</f>
        <v>0</v>
      </c>
      <c r="O406" s="136">
        <f t="shared" si="103"/>
        <v>5608700</v>
      </c>
      <c r="P406" s="136">
        <f>P407+P411</f>
        <v>5608700</v>
      </c>
      <c r="Q406" s="74">
        <f>Q407+Q411+Q409</f>
        <v>0</v>
      </c>
      <c r="R406" s="74">
        <f>R407+R411+R409</f>
        <v>0</v>
      </c>
      <c r="S406" s="74">
        <f>S407+S411+S409</f>
        <v>0</v>
      </c>
      <c r="T406" s="138">
        <f>T407+T411+T409</f>
        <v>0</v>
      </c>
    </row>
    <row r="407" spans="2:20" ht="37.5">
      <c r="B407" s="86"/>
      <c r="C407" s="37" t="s">
        <v>135</v>
      </c>
      <c r="D407" s="79">
        <v>925</v>
      </c>
      <c r="E407" s="133" t="s">
        <v>57</v>
      </c>
      <c r="F407" s="133" t="s">
        <v>39</v>
      </c>
      <c r="G407" s="79">
        <v>5830000590</v>
      </c>
      <c r="H407" s="84"/>
      <c r="I407" s="136">
        <f t="shared" si="102"/>
        <v>5634000</v>
      </c>
      <c r="J407" s="136">
        <f>J408</f>
        <v>4482200</v>
      </c>
      <c r="K407" s="74">
        <f>K408</f>
        <v>1151800</v>
      </c>
      <c r="L407" s="74">
        <f>L408</f>
        <v>0</v>
      </c>
      <c r="M407" s="74">
        <f>M408</f>
        <v>0</v>
      </c>
      <c r="N407" s="137">
        <f>N408</f>
        <v>0</v>
      </c>
      <c r="O407" s="136">
        <f t="shared" si="103"/>
        <v>5608700</v>
      </c>
      <c r="P407" s="136">
        <f>P408</f>
        <v>5608700</v>
      </c>
      <c r="Q407" s="74">
        <f>Q408</f>
        <v>0</v>
      </c>
      <c r="R407" s="74">
        <f>R408</f>
        <v>0</v>
      </c>
      <c r="S407" s="74">
        <f>S408</f>
        <v>0</v>
      </c>
      <c r="T407" s="138">
        <f>T408</f>
        <v>0</v>
      </c>
    </row>
    <row r="408" spans="2:20" ht="37.5">
      <c r="B408" s="86"/>
      <c r="C408" s="37" t="s">
        <v>171</v>
      </c>
      <c r="D408" s="79">
        <v>925</v>
      </c>
      <c r="E408" s="133" t="s">
        <v>57</v>
      </c>
      <c r="F408" s="133" t="s">
        <v>39</v>
      </c>
      <c r="G408" s="79">
        <v>5830000590</v>
      </c>
      <c r="H408" s="84">
        <v>600</v>
      </c>
      <c r="I408" s="136">
        <f t="shared" si="102"/>
        <v>5634000</v>
      </c>
      <c r="J408" s="136">
        <v>4482200</v>
      </c>
      <c r="K408" s="74">
        <v>1151800</v>
      </c>
      <c r="L408" s="74"/>
      <c r="M408" s="74"/>
      <c r="N408" s="137"/>
      <c r="O408" s="136">
        <f t="shared" si="103"/>
        <v>5608700</v>
      </c>
      <c r="P408" s="136">
        <v>5608700</v>
      </c>
      <c r="Q408" s="74"/>
      <c r="R408" s="74"/>
      <c r="S408" s="74"/>
      <c r="T408" s="138"/>
    </row>
    <row r="409" spans="2:20" ht="75" hidden="1">
      <c r="B409" s="86"/>
      <c r="C409" s="37" t="s">
        <v>209</v>
      </c>
      <c r="D409" s="79">
        <v>925</v>
      </c>
      <c r="E409" s="133" t="s">
        <v>57</v>
      </c>
      <c r="F409" s="133" t="s">
        <v>39</v>
      </c>
      <c r="G409" s="79" t="s">
        <v>210</v>
      </c>
      <c r="H409" s="84"/>
      <c r="I409" s="136">
        <f t="shared" si="102"/>
        <v>0</v>
      </c>
      <c r="J409" s="136">
        <f>J410</f>
        <v>3300500</v>
      </c>
      <c r="K409" s="74">
        <f>K410</f>
        <v>-3300500</v>
      </c>
      <c r="L409" s="74">
        <f>L410</f>
        <v>0</v>
      </c>
      <c r="M409" s="74">
        <f>M410</f>
        <v>0</v>
      </c>
      <c r="N409" s="137">
        <f>N410</f>
        <v>0</v>
      </c>
      <c r="O409" s="136">
        <f t="shared" si="103"/>
        <v>0</v>
      </c>
      <c r="P409" s="136"/>
      <c r="Q409" s="74">
        <f>Q410</f>
        <v>0</v>
      </c>
      <c r="R409" s="74">
        <f>R410</f>
        <v>0</v>
      </c>
      <c r="S409" s="74">
        <f>S410</f>
        <v>0</v>
      </c>
      <c r="T409" s="138">
        <f>T410</f>
        <v>0</v>
      </c>
    </row>
    <row r="410" spans="2:20" ht="37.5" hidden="1">
      <c r="B410" s="86"/>
      <c r="C410" s="37" t="s">
        <v>171</v>
      </c>
      <c r="D410" s="79">
        <v>925</v>
      </c>
      <c r="E410" s="133" t="s">
        <v>57</v>
      </c>
      <c r="F410" s="133" t="s">
        <v>39</v>
      </c>
      <c r="G410" s="79" t="s">
        <v>210</v>
      </c>
      <c r="H410" s="84">
        <v>600</v>
      </c>
      <c r="I410" s="136">
        <f t="shared" si="102"/>
        <v>0</v>
      </c>
      <c r="J410" s="136">
        <v>3300500</v>
      </c>
      <c r="K410" s="74">
        <v>-3300500</v>
      </c>
      <c r="L410" s="74"/>
      <c r="M410" s="74"/>
      <c r="N410" s="137"/>
      <c r="O410" s="136">
        <f t="shared" si="103"/>
        <v>0</v>
      </c>
      <c r="P410" s="136"/>
      <c r="Q410" s="74"/>
      <c r="R410" s="74"/>
      <c r="S410" s="74"/>
      <c r="T410" s="138"/>
    </row>
    <row r="411" spans="2:20" ht="37.5" hidden="1">
      <c r="B411" s="86"/>
      <c r="C411" s="37" t="s">
        <v>211</v>
      </c>
      <c r="D411" s="79">
        <v>925</v>
      </c>
      <c r="E411" s="133" t="s">
        <v>57</v>
      </c>
      <c r="F411" s="133" t="s">
        <v>39</v>
      </c>
      <c r="G411" s="79">
        <v>5830100000</v>
      </c>
      <c r="H411" s="84"/>
      <c r="I411" s="136">
        <f t="shared" si="102"/>
        <v>0</v>
      </c>
      <c r="J411" s="136">
        <f t="shared" ref="J411:N412" si="108">J412</f>
        <v>828000</v>
      </c>
      <c r="K411" s="74">
        <f t="shared" si="108"/>
        <v>-828000</v>
      </c>
      <c r="L411" s="74">
        <f t="shared" si="108"/>
        <v>0</v>
      </c>
      <c r="M411" s="74">
        <f t="shared" si="108"/>
        <v>0</v>
      </c>
      <c r="N411" s="137">
        <f t="shared" si="108"/>
        <v>0</v>
      </c>
      <c r="O411" s="136">
        <f t="shared" si="103"/>
        <v>0</v>
      </c>
      <c r="P411" s="136">
        <f t="shared" ref="P411:T412" si="109">P412</f>
        <v>0</v>
      </c>
      <c r="Q411" s="74">
        <f t="shared" si="109"/>
        <v>0</v>
      </c>
      <c r="R411" s="74">
        <f t="shared" si="109"/>
        <v>0</v>
      </c>
      <c r="S411" s="74">
        <f t="shared" si="109"/>
        <v>0</v>
      </c>
      <c r="T411" s="138">
        <f t="shared" si="109"/>
        <v>0</v>
      </c>
    </row>
    <row r="412" spans="2:20" ht="37.5" hidden="1">
      <c r="B412" s="86"/>
      <c r="C412" s="37" t="s">
        <v>135</v>
      </c>
      <c r="D412" s="79">
        <v>925</v>
      </c>
      <c r="E412" s="133" t="s">
        <v>57</v>
      </c>
      <c r="F412" s="133" t="s">
        <v>39</v>
      </c>
      <c r="G412" s="79">
        <v>5830100590</v>
      </c>
      <c r="H412" s="84"/>
      <c r="I412" s="136">
        <f t="shared" si="102"/>
        <v>0</v>
      </c>
      <c r="J412" s="136">
        <f t="shared" si="108"/>
        <v>828000</v>
      </c>
      <c r="K412" s="74">
        <f t="shared" si="108"/>
        <v>-828000</v>
      </c>
      <c r="L412" s="74">
        <f t="shared" si="108"/>
        <v>0</v>
      </c>
      <c r="M412" s="74">
        <f t="shared" si="108"/>
        <v>0</v>
      </c>
      <c r="N412" s="137">
        <f t="shared" si="108"/>
        <v>0</v>
      </c>
      <c r="O412" s="136">
        <f t="shared" si="103"/>
        <v>0</v>
      </c>
      <c r="P412" s="136">
        <f t="shared" si="109"/>
        <v>0</v>
      </c>
      <c r="Q412" s="74">
        <f t="shared" si="109"/>
        <v>0</v>
      </c>
      <c r="R412" s="74">
        <f t="shared" si="109"/>
        <v>0</v>
      </c>
      <c r="S412" s="74">
        <f t="shared" si="109"/>
        <v>0</v>
      </c>
      <c r="T412" s="138">
        <f t="shared" si="109"/>
        <v>0</v>
      </c>
    </row>
    <row r="413" spans="2:20" hidden="1">
      <c r="B413" s="86"/>
      <c r="C413" s="37" t="s">
        <v>147</v>
      </c>
      <c r="D413" s="79">
        <v>925</v>
      </c>
      <c r="E413" s="133" t="s">
        <v>57</v>
      </c>
      <c r="F413" s="133" t="s">
        <v>39</v>
      </c>
      <c r="G413" s="79">
        <v>5830100590</v>
      </c>
      <c r="H413" s="84">
        <v>300</v>
      </c>
      <c r="I413" s="136">
        <f t="shared" si="102"/>
        <v>0</v>
      </c>
      <c r="J413" s="136">
        <v>828000</v>
      </c>
      <c r="K413" s="74">
        <v>-828000</v>
      </c>
      <c r="L413" s="74"/>
      <c r="M413" s="74"/>
      <c r="N413" s="137"/>
      <c r="O413" s="136">
        <f t="shared" si="103"/>
        <v>0</v>
      </c>
      <c r="P413" s="136"/>
      <c r="Q413" s="74"/>
      <c r="R413" s="74"/>
      <c r="S413" s="74"/>
      <c r="T413" s="138"/>
    </row>
    <row r="414" spans="2:20" ht="56.25">
      <c r="B414" s="86"/>
      <c r="C414" s="37" t="s">
        <v>268</v>
      </c>
      <c r="D414" s="79">
        <v>925</v>
      </c>
      <c r="E414" s="133" t="s">
        <v>57</v>
      </c>
      <c r="F414" s="133" t="s">
        <v>39</v>
      </c>
      <c r="G414" s="79">
        <v>6700000000</v>
      </c>
      <c r="H414" s="84"/>
      <c r="I414" s="136">
        <f t="shared" si="102"/>
        <v>2290500</v>
      </c>
      <c r="J414" s="136">
        <f t="shared" ref="J414:N416" si="110">J415</f>
        <v>0</v>
      </c>
      <c r="K414" s="74">
        <f t="shared" si="110"/>
        <v>2290500</v>
      </c>
      <c r="L414" s="74">
        <f t="shared" si="110"/>
        <v>0</v>
      </c>
      <c r="M414" s="74">
        <f t="shared" si="110"/>
        <v>0</v>
      </c>
      <c r="N414" s="137">
        <f t="shared" si="110"/>
        <v>0</v>
      </c>
      <c r="O414" s="136">
        <f t="shared" si="103"/>
        <v>2290500</v>
      </c>
      <c r="P414" s="136">
        <f t="shared" ref="P414:T416" si="111">P415</f>
        <v>2290500</v>
      </c>
      <c r="Q414" s="74">
        <f t="shared" si="111"/>
        <v>0</v>
      </c>
      <c r="R414" s="74">
        <f t="shared" si="111"/>
        <v>0</v>
      </c>
      <c r="S414" s="74">
        <f t="shared" si="111"/>
        <v>0</v>
      </c>
      <c r="T414" s="138">
        <f t="shared" si="111"/>
        <v>0</v>
      </c>
    </row>
    <row r="415" spans="2:20" ht="37.5">
      <c r="B415" s="86"/>
      <c r="C415" s="37" t="s">
        <v>269</v>
      </c>
      <c r="D415" s="79">
        <v>925</v>
      </c>
      <c r="E415" s="133" t="s">
        <v>57</v>
      </c>
      <c r="F415" s="133" t="s">
        <v>39</v>
      </c>
      <c r="G415" s="79">
        <v>6710000000</v>
      </c>
      <c r="H415" s="84"/>
      <c r="I415" s="136">
        <f t="shared" si="102"/>
        <v>2290500</v>
      </c>
      <c r="J415" s="136">
        <f t="shared" si="110"/>
        <v>0</v>
      </c>
      <c r="K415" s="74">
        <f t="shared" si="110"/>
        <v>2290500</v>
      </c>
      <c r="L415" s="74">
        <f t="shared" si="110"/>
        <v>0</v>
      </c>
      <c r="M415" s="74">
        <f t="shared" si="110"/>
        <v>0</v>
      </c>
      <c r="N415" s="137">
        <f t="shared" si="110"/>
        <v>0</v>
      </c>
      <c r="O415" s="136">
        <f t="shared" si="103"/>
        <v>2290500</v>
      </c>
      <c r="P415" s="136">
        <f t="shared" si="111"/>
        <v>2290500</v>
      </c>
      <c r="Q415" s="74">
        <f t="shared" si="111"/>
        <v>0</v>
      </c>
      <c r="R415" s="74">
        <f t="shared" si="111"/>
        <v>0</v>
      </c>
      <c r="S415" s="74">
        <f t="shared" si="111"/>
        <v>0</v>
      </c>
      <c r="T415" s="138">
        <f t="shared" si="111"/>
        <v>0</v>
      </c>
    </row>
    <row r="416" spans="2:20">
      <c r="B416" s="86"/>
      <c r="C416" s="37" t="s">
        <v>270</v>
      </c>
      <c r="D416" s="79">
        <v>925</v>
      </c>
      <c r="E416" s="133" t="s">
        <v>57</v>
      </c>
      <c r="F416" s="133" t="s">
        <v>39</v>
      </c>
      <c r="G416" s="79">
        <v>6710010220</v>
      </c>
      <c r="H416" s="84"/>
      <c r="I416" s="136">
        <f t="shared" si="102"/>
        <v>2290500</v>
      </c>
      <c r="J416" s="136">
        <f t="shared" si="110"/>
        <v>0</v>
      </c>
      <c r="K416" s="74">
        <f t="shared" si="110"/>
        <v>2290500</v>
      </c>
      <c r="L416" s="74">
        <f t="shared" si="110"/>
        <v>0</v>
      </c>
      <c r="M416" s="74">
        <f t="shared" si="110"/>
        <v>0</v>
      </c>
      <c r="N416" s="137">
        <f t="shared" si="110"/>
        <v>0</v>
      </c>
      <c r="O416" s="136">
        <f t="shared" si="103"/>
        <v>2290500</v>
      </c>
      <c r="P416" s="136">
        <f t="shared" si="111"/>
        <v>2290500</v>
      </c>
      <c r="Q416" s="74">
        <f t="shared" si="111"/>
        <v>0</v>
      </c>
      <c r="R416" s="74">
        <f t="shared" si="111"/>
        <v>0</v>
      </c>
      <c r="S416" s="74">
        <f t="shared" si="111"/>
        <v>0</v>
      </c>
      <c r="T416" s="138">
        <f t="shared" si="111"/>
        <v>0</v>
      </c>
    </row>
    <row r="417" spans="1:20" ht="37.5">
      <c r="B417" s="86"/>
      <c r="C417" s="37" t="s">
        <v>171</v>
      </c>
      <c r="D417" s="79">
        <v>925</v>
      </c>
      <c r="E417" s="133" t="s">
        <v>57</v>
      </c>
      <c r="F417" s="133" t="s">
        <v>39</v>
      </c>
      <c r="G417" s="79">
        <v>6710010220</v>
      </c>
      <c r="H417" s="84">
        <v>600</v>
      </c>
      <c r="I417" s="136">
        <f t="shared" si="102"/>
        <v>2290500</v>
      </c>
      <c r="J417" s="136"/>
      <c r="K417" s="74">
        <v>2290500</v>
      </c>
      <c r="L417" s="74"/>
      <c r="M417" s="74"/>
      <c r="N417" s="137"/>
      <c r="O417" s="136">
        <f t="shared" si="103"/>
        <v>2290500</v>
      </c>
      <c r="P417" s="136">
        <v>2290500</v>
      </c>
      <c r="Q417" s="74"/>
      <c r="R417" s="74"/>
      <c r="S417" s="74"/>
      <c r="T417" s="138"/>
    </row>
    <row r="418" spans="1:20">
      <c r="B418" s="86"/>
      <c r="C418" s="37" t="s">
        <v>282</v>
      </c>
      <c r="D418" s="79">
        <v>925</v>
      </c>
      <c r="E418" s="133" t="s">
        <v>57</v>
      </c>
      <c r="F418" s="133" t="s">
        <v>39</v>
      </c>
      <c r="G418" s="79">
        <v>7000000000</v>
      </c>
      <c r="H418" s="84"/>
      <c r="I418" s="136">
        <f t="shared" si="102"/>
        <v>27180800</v>
      </c>
      <c r="J418" s="136">
        <f>J419</f>
        <v>3046100</v>
      </c>
      <c r="K418" s="74">
        <f>K419</f>
        <v>24134700</v>
      </c>
      <c r="L418" s="74">
        <f>L419</f>
        <v>0</v>
      </c>
      <c r="M418" s="74">
        <f>M419</f>
        <v>0</v>
      </c>
      <c r="N418" s="137">
        <f>N419</f>
        <v>0</v>
      </c>
      <c r="O418" s="136">
        <f t="shared" si="103"/>
        <v>31482900</v>
      </c>
      <c r="P418" s="136">
        <f>P419</f>
        <v>31482900</v>
      </c>
      <c r="Q418" s="74">
        <f>Q419</f>
        <v>0</v>
      </c>
      <c r="R418" s="74">
        <f>R419</f>
        <v>0</v>
      </c>
      <c r="S418" s="74">
        <f>S419</f>
        <v>0</v>
      </c>
      <c r="T418" s="138">
        <f>T419</f>
        <v>0</v>
      </c>
    </row>
    <row r="419" spans="1:20" ht="37.5">
      <c r="B419" s="86"/>
      <c r="C419" s="37" t="s">
        <v>283</v>
      </c>
      <c r="D419" s="79">
        <v>925</v>
      </c>
      <c r="E419" s="133" t="s">
        <v>57</v>
      </c>
      <c r="F419" s="133" t="s">
        <v>39</v>
      </c>
      <c r="G419" s="79">
        <v>7010000000</v>
      </c>
      <c r="H419" s="84"/>
      <c r="I419" s="136">
        <f t="shared" si="102"/>
        <v>27180800</v>
      </c>
      <c r="J419" s="136">
        <f>J422+J426+J424</f>
        <v>3046100</v>
      </c>
      <c r="K419" s="136">
        <f>K422+K426+K424+K420</f>
        <v>24134700</v>
      </c>
      <c r="L419" s="74">
        <f>L422+L426+L424</f>
        <v>0</v>
      </c>
      <c r="M419" s="74">
        <f>M422+M426+M424</f>
        <v>0</v>
      </c>
      <c r="N419" s="137">
        <f>N422+N426+N424</f>
        <v>0</v>
      </c>
      <c r="O419" s="136">
        <f t="shared" si="103"/>
        <v>31482900</v>
      </c>
      <c r="P419" s="136">
        <f>P422+P426+P424+P420</f>
        <v>31482900</v>
      </c>
      <c r="Q419" s="74">
        <f>Q422+Q426+Q424</f>
        <v>0</v>
      </c>
      <c r="R419" s="74">
        <f>R422+R426+R424</f>
        <v>0</v>
      </c>
      <c r="S419" s="74">
        <f>S422+S426+S424</f>
        <v>0</v>
      </c>
      <c r="T419" s="138">
        <f>T422+T426+T424</f>
        <v>0</v>
      </c>
    </row>
    <row r="420" spans="1:20" ht="37.5">
      <c r="A420" s="145"/>
      <c r="B420" s="81"/>
      <c r="C420" s="41" t="s">
        <v>135</v>
      </c>
      <c r="D420" s="41">
        <v>925</v>
      </c>
      <c r="E420" s="146" t="s">
        <v>57</v>
      </c>
      <c r="F420" s="146" t="s">
        <v>39</v>
      </c>
      <c r="G420" s="55">
        <v>7010000590</v>
      </c>
      <c r="H420" s="77"/>
      <c r="I420" s="74">
        <f t="shared" si="102"/>
        <v>20418400</v>
      </c>
      <c r="J420" s="136"/>
      <c r="K420" s="136">
        <f>K421</f>
        <v>20418400</v>
      </c>
      <c r="L420" s="74"/>
      <c r="M420" s="74"/>
      <c r="N420" s="137"/>
      <c r="O420" s="136">
        <f t="shared" si="103"/>
        <v>18972400</v>
      </c>
      <c r="P420" s="136">
        <f>P421</f>
        <v>18972400</v>
      </c>
      <c r="Q420" s="74"/>
      <c r="R420" s="74"/>
      <c r="S420" s="74"/>
      <c r="T420" s="138"/>
    </row>
    <row r="421" spans="1:20" ht="37.5">
      <c r="A421" s="145"/>
      <c r="B421" s="81"/>
      <c r="C421" s="37" t="s">
        <v>171</v>
      </c>
      <c r="D421" s="41">
        <v>925</v>
      </c>
      <c r="E421" s="146" t="s">
        <v>57</v>
      </c>
      <c r="F421" s="146" t="s">
        <v>39</v>
      </c>
      <c r="G421" s="55">
        <v>7010000590</v>
      </c>
      <c r="H421" s="77">
        <v>600</v>
      </c>
      <c r="I421" s="74">
        <f t="shared" si="102"/>
        <v>20418400</v>
      </c>
      <c r="J421" s="136"/>
      <c r="K421" s="136">
        <v>20418400</v>
      </c>
      <c r="L421" s="74"/>
      <c r="M421" s="74"/>
      <c r="N421" s="137"/>
      <c r="O421" s="136">
        <f t="shared" si="103"/>
        <v>18972400</v>
      </c>
      <c r="P421" s="136">
        <v>18972400</v>
      </c>
      <c r="Q421" s="74"/>
      <c r="R421" s="74"/>
      <c r="S421" s="74"/>
      <c r="T421" s="138"/>
    </row>
    <row r="422" spans="1:20" ht="93.75">
      <c r="B422" s="86"/>
      <c r="C422" s="37" t="s">
        <v>284</v>
      </c>
      <c r="D422" s="79">
        <v>925</v>
      </c>
      <c r="E422" s="133" t="s">
        <v>57</v>
      </c>
      <c r="F422" s="133" t="s">
        <v>39</v>
      </c>
      <c r="G422" s="79">
        <v>7010063110</v>
      </c>
      <c r="H422" s="84"/>
      <c r="I422" s="136">
        <f t="shared" si="102"/>
        <v>3252100</v>
      </c>
      <c r="J422" s="136">
        <f>J423</f>
        <v>3046100</v>
      </c>
      <c r="K422" s="74">
        <f>K423</f>
        <v>206000</v>
      </c>
      <c r="L422" s="74">
        <f>L423</f>
        <v>0</v>
      </c>
      <c r="M422" s="74">
        <f>M423</f>
        <v>0</v>
      </c>
      <c r="N422" s="137">
        <f>N423</f>
        <v>0</v>
      </c>
      <c r="O422" s="136">
        <f t="shared" si="103"/>
        <v>3382200</v>
      </c>
      <c r="P422" s="136">
        <f>P423</f>
        <v>3382200</v>
      </c>
      <c r="Q422" s="74">
        <f>Q423</f>
        <v>0</v>
      </c>
      <c r="R422" s="74">
        <f>R423</f>
        <v>0</v>
      </c>
      <c r="S422" s="74">
        <f>S423</f>
        <v>0</v>
      </c>
      <c r="T422" s="138">
        <f>T423</f>
        <v>0</v>
      </c>
    </row>
    <row r="423" spans="1:20" ht="37.5">
      <c r="B423" s="86"/>
      <c r="C423" s="37" t="s">
        <v>171</v>
      </c>
      <c r="D423" s="79">
        <v>925</v>
      </c>
      <c r="E423" s="133" t="s">
        <v>57</v>
      </c>
      <c r="F423" s="133" t="s">
        <v>39</v>
      </c>
      <c r="G423" s="79">
        <v>7010063110</v>
      </c>
      <c r="H423" s="84">
        <v>600</v>
      </c>
      <c r="I423" s="136">
        <f t="shared" si="102"/>
        <v>3252100</v>
      </c>
      <c r="J423" s="136">
        <v>3046100</v>
      </c>
      <c r="K423" s="74">
        <v>206000</v>
      </c>
      <c r="L423" s="74"/>
      <c r="M423" s="74"/>
      <c r="N423" s="137"/>
      <c r="O423" s="136">
        <f t="shared" si="103"/>
        <v>3382200</v>
      </c>
      <c r="P423" s="136">
        <v>3382200</v>
      </c>
      <c r="Q423" s="74"/>
      <c r="R423" s="74"/>
      <c r="S423" s="74"/>
      <c r="T423" s="138"/>
    </row>
    <row r="424" spans="1:20" ht="56.25">
      <c r="B424" s="86"/>
      <c r="C424" s="37" t="s">
        <v>285</v>
      </c>
      <c r="D424" s="79">
        <v>925</v>
      </c>
      <c r="E424" s="133" t="s">
        <v>57</v>
      </c>
      <c r="F424" s="133" t="s">
        <v>39</v>
      </c>
      <c r="G424" s="79" t="s">
        <v>286</v>
      </c>
      <c r="H424" s="84"/>
      <c r="I424" s="136">
        <f t="shared" si="102"/>
        <v>0</v>
      </c>
      <c r="J424" s="136">
        <f>J425</f>
        <v>0</v>
      </c>
      <c r="K424" s="74">
        <f>K425</f>
        <v>0</v>
      </c>
      <c r="L424" s="74">
        <f>L425</f>
        <v>0</v>
      </c>
      <c r="M424" s="74">
        <f>M425</f>
        <v>0</v>
      </c>
      <c r="N424" s="137">
        <f>N425</f>
        <v>0</v>
      </c>
      <c r="O424" s="136">
        <f t="shared" si="103"/>
        <v>5618000</v>
      </c>
      <c r="P424" s="136">
        <f>P425</f>
        <v>5618000</v>
      </c>
      <c r="Q424" s="74">
        <f>Q425</f>
        <v>0</v>
      </c>
      <c r="R424" s="74">
        <f>R425</f>
        <v>0</v>
      </c>
      <c r="S424" s="74">
        <f>S425</f>
        <v>0</v>
      </c>
      <c r="T424" s="138">
        <f>T425</f>
        <v>0</v>
      </c>
    </row>
    <row r="425" spans="1:20" ht="37.5">
      <c r="B425" s="86"/>
      <c r="C425" s="37" t="s">
        <v>171</v>
      </c>
      <c r="D425" s="79">
        <v>925</v>
      </c>
      <c r="E425" s="133" t="s">
        <v>57</v>
      </c>
      <c r="F425" s="133" t="s">
        <v>39</v>
      </c>
      <c r="G425" s="79" t="s">
        <v>286</v>
      </c>
      <c r="H425" s="84">
        <v>600</v>
      </c>
      <c r="I425" s="136">
        <f t="shared" si="102"/>
        <v>0</v>
      </c>
      <c r="J425" s="136"/>
      <c r="K425" s="74">
        <v>0</v>
      </c>
      <c r="L425" s="74"/>
      <c r="M425" s="74"/>
      <c r="N425" s="137"/>
      <c r="O425" s="136">
        <f t="shared" si="103"/>
        <v>5618000</v>
      </c>
      <c r="P425" s="136">
        <v>5618000</v>
      </c>
      <c r="Q425" s="74"/>
      <c r="R425" s="74"/>
      <c r="S425" s="74"/>
      <c r="T425" s="138"/>
    </row>
    <row r="426" spans="1:20" ht="75">
      <c r="B426" s="86"/>
      <c r="C426" s="37" t="s">
        <v>287</v>
      </c>
      <c r="D426" s="79">
        <v>925</v>
      </c>
      <c r="E426" s="133" t="s">
        <v>57</v>
      </c>
      <c r="F426" s="133" t="s">
        <v>39</v>
      </c>
      <c r="G426" s="79" t="s">
        <v>288</v>
      </c>
      <c r="H426" s="84"/>
      <c r="I426" s="136">
        <f t="shared" si="102"/>
        <v>3510300</v>
      </c>
      <c r="J426" s="136">
        <f>J427</f>
        <v>0</v>
      </c>
      <c r="K426" s="74">
        <f>K427</f>
        <v>3510300</v>
      </c>
      <c r="L426" s="74">
        <f>L427</f>
        <v>0</v>
      </c>
      <c r="M426" s="74">
        <f>M427</f>
        <v>0</v>
      </c>
      <c r="N426" s="137">
        <f>N427</f>
        <v>0</v>
      </c>
      <c r="O426" s="136">
        <f t="shared" si="103"/>
        <v>3510300</v>
      </c>
      <c r="P426" s="136">
        <f>P427</f>
        <v>3510300</v>
      </c>
      <c r="Q426" s="74">
        <f>Q427</f>
        <v>0</v>
      </c>
      <c r="R426" s="74">
        <f>R427</f>
        <v>0</v>
      </c>
      <c r="S426" s="74">
        <f>S427</f>
        <v>0</v>
      </c>
      <c r="T426" s="138">
        <f>T427</f>
        <v>0</v>
      </c>
    </row>
    <row r="427" spans="1:20" ht="37.5">
      <c r="B427" s="86"/>
      <c r="C427" s="37" t="s">
        <v>171</v>
      </c>
      <c r="D427" s="79">
        <v>925</v>
      </c>
      <c r="E427" s="133" t="s">
        <v>57</v>
      </c>
      <c r="F427" s="133" t="s">
        <v>39</v>
      </c>
      <c r="G427" s="79" t="s">
        <v>288</v>
      </c>
      <c r="H427" s="84">
        <v>600</v>
      </c>
      <c r="I427" s="136">
        <f t="shared" si="102"/>
        <v>3510300</v>
      </c>
      <c r="J427" s="136"/>
      <c r="K427" s="74">
        <v>3510300</v>
      </c>
      <c r="L427" s="74"/>
      <c r="M427" s="74"/>
      <c r="N427" s="137"/>
      <c r="O427" s="136">
        <f t="shared" si="103"/>
        <v>3510300</v>
      </c>
      <c r="P427" s="136">
        <v>3510300</v>
      </c>
      <c r="Q427" s="74"/>
      <c r="R427" s="74"/>
      <c r="S427" s="74"/>
      <c r="T427" s="138"/>
    </row>
    <row r="428" spans="1:20">
      <c r="B428" s="86"/>
      <c r="C428" s="37" t="s">
        <v>73</v>
      </c>
      <c r="D428" s="79">
        <v>925</v>
      </c>
      <c r="E428" s="133" t="s">
        <v>41</v>
      </c>
      <c r="F428" s="133" t="s">
        <v>86</v>
      </c>
      <c r="G428" s="79"/>
      <c r="H428" s="84"/>
      <c r="I428" s="136">
        <f t="shared" si="102"/>
        <v>13085900</v>
      </c>
      <c r="J428" s="136">
        <f t="shared" ref="J428:N430" si="112">J429</f>
        <v>13979100</v>
      </c>
      <c r="K428" s="74">
        <f t="shared" si="112"/>
        <v>-893200</v>
      </c>
      <c r="L428" s="74">
        <f t="shared" si="112"/>
        <v>0</v>
      </c>
      <c r="M428" s="74">
        <f t="shared" si="112"/>
        <v>0</v>
      </c>
      <c r="N428" s="137">
        <f t="shared" si="112"/>
        <v>0</v>
      </c>
      <c r="O428" s="136">
        <f t="shared" si="103"/>
        <v>13085900</v>
      </c>
      <c r="P428" s="136">
        <f t="shared" ref="P428:T430" si="113">P429</f>
        <v>13085900</v>
      </c>
      <c r="Q428" s="74">
        <f t="shared" si="113"/>
        <v>0</v>
      </c>
      <c r="R428" s="74">
        <f t="shared" si="113"/>
        <v>0</v>
      </c>
      <c r="S428" s="74">
        <f t="shared" si="113"/>
        <v>0</v>
      </c>
      <c r="T428" s="138">
        <f t="shared" si="113"/>
        <v>0</v>
      </c>
    </row>
    <row r="429" spans="1:20">
      <c r="B429" s="86"/>
      <c r="C429" s="37" t="s">
        <v>75</v>
      </c>
      <c r="D429" s="79">
        <v>925</v>
      </c>
      <c r="E429" s="133" t="s">
        <v>41</v>
      </c>
      <c r="F429" s="133" t="s">
        <v>25</v>
      </c>
      <c r="G429" s="79"/>
      <c r="H429" s="84"/>
      <c r="I429" s="136">
        <f t="shared" si="102"/>
        <v>13085900</v>
      </c>
      <c r="J429" s="136">
        <f t="shared" si="112"/>
        <v>13979100</v>
      </c>
      <c r="K429" s="74">
        <f t="shared" si="112"/>
        <v>-893200</v>
      </c>
      <c r="L429" s="74">
        <f t="shared" si="112"/>
        <v>0</v>
      </c>
      <c r="M429" s="74">
        <f t="shared" si="112"/>
        <v>0</v>
      </c>
      <c r="N429" s="137">
        <f t="shared" si="112"/>
        <v>0</v>
      </c>
      <c r="O429" s="136">
        <f t="shared" si="103"/>
        <v>13085900</v>
      </c>
      <c r="P429" s="136">
        <f t="shared" si="113"/>
        <v>13085900</v>
      </c>
      <c r="Q429" s="74">
        <f t="shared" si="113"/>
        <v>0</v>
      </c>
      <c r="R429" s="74">
        <f t="shared" si="113"/>
        <v>0</v>
      </c>
      <c r="S429" s="74">
        <f t="shared" si="113"/>
        <v>0</v>
      </c>
      <c r="T429" s="138">
        <f t="shared" si="113"/>
        <v>0</v>
      </c>
    </row>
    <row r="430" spans="1:20" ht="37.5">
      <c r="B430" s="86"/>
      <c r="C430" s="37" t="s">
        <v>354</v>
      </c>
      <c r="D430" s="79">
        <v>925</v>
      </c>
      <c r="E430" s="133" t="s">
        <v>41</v>
      </c>
      <c r="F430" s="133" t="s">
        <v>25</v>
      </c>
      <c r="G430" s="79">
        <v>5800000000</v>
      </c>
      <c r="H430" s="84"/>
      <c r="I430" s="136">
        <f t="shared" si="102"/>
        <v>13085900</v>
      </c>
      <c r="J430" s="136">
        <f t="shared" si="112"/>
        <v>13979100</v>
      </c>
      <c r="K430" s="74">
        <f t="shared" si="112"/>
        <v>-893200</v>
      </c>
      <c r="L430" s="74">
        <f t="shared" si="112"/>
        <v>0</v>
      </c>
      <c r="M430" s="74">
        <f t="shared" si="112"/>
        <v>0</v>
      </c>
      <c r="N430" s="137">
        <f t="shared" si="112"/>
        <v>0</v>
      </c>
      <c r="O430" s="136">
        <f t="shared" si="103"/>
        <v>13085900</v>
      </c>
      <c r="P430" s="136">
        <f t="shared" si="113"/>
        <v>13085900</v>
      </c>
      <c r="Q430" s="74">
        <f t="shared" si="113"/>
        <v>0</v>
      </c>
      <c r="R430" s="74">
        <f t="shared" si="113"/>
        <v>0</v>
      </c>
      <c r="S430" s="74">
        <f t="shared" si="113"/>
        <v>0</v>
      </c>
      <c r="T430" s="138">
        <f t="shared" si="113"/>
        <v>0</v>
      </c>
    </row>
    <row r="431" spans="1:20" ht="93.75">
      <c r="B431" s="86"/>
      <c r="C431" s="37" t="s">
        <v>208</v>
      </c>
      <c r="D431" s="79">
        <v>925</v>
      </c>
      <c r="E431" s="133" t="s">
        <v>41</v>
      </c>
      <c r="F431" s="133" t="s">
        <v>25</v>
      </c>
      <c r="G431" s="79">
        <v>5830060710</v>
      </c>
      <c r="H431" s="84"/>
      <c r="I431" s="136">
        <f t="shared" si="102"/>
        <v>13085900</v>
      </c>
      <c r="J431" s="136">
        <f>J433+J432</f>
        <v>13979100</v>
      </c>
      <c r="K431" s="74">
        <f>K433+K432</f>
        <v>-893200</v>
      </c>
      <c r="L431" s="74">
        <f>L433+L432</f>
        <v>0</v>
      </c>
      <c r="M431" s="74">
        <f>M433+M432</f>
        <v>0</v>
      </c>
      <c r="N431" s="137">
        <f>N433+N432</f>
        <v>0</v>
      </c>
      <c r="O431" s="136">
        <f t="shared" si="103"/>
        <v>13085900</v>
      </c>
      <c r="P431" s="136">
        <f>P433+P432</f>
        <v>13085900</v>
      </c>
      <c r="Q431" s="74">
        <f>Q433+Q432</f>
        <v>0</v>
      </c>
      <c r="R431" s="74">
        <f>R433+R432</f>
        <v>0</v>
      </c>
      <c r="S431" s="74">
        <f>S433+S432</f>
        <v>0</v>
      </c>
      <c r="T431" s="138">
        <f>T433+T432</f>
        <v>0</v>
      </c>
    </row>
    <row r="432" spans="1:20" ht="37.5">
      <c r="B432" s="86"/>
      <c r="C432" s="37" t="s">
        <v>108</v>
      </c>
      <c r="D432" s="79">
        <v>925</v>
      </c>
      <c r="E432" s="133" t="s">
        <v>41</v>
      </c>
      <c r="F432" s="133" t="s">
        <v>25</v>
      </c>
      <c r="G432" s="79">
        <v>5830060710</v>
      </c>
      <c r="H432" s="84">
        <v>200</v>
      </c>
      <c r="I432" s="136">
        <f t="shared" si="102"/>
        <v>193300</v>
      </c>
      <c r="J432" s="136">
        <v>204700</v>
      </c>
      <c r="K432" s="74">
        <v>-11400</v>
      </c>
      <c r="L432" s="74"/>
      <c r="M432" s="74"/>
      <c r="N432" s="137"/>
      <c r="O432" s="136">
        <f t="shared" si="103"/>
        <v>193300</v>
      </c>
      <c r="P432" s="136">
        <v>193300</v>
      </c>
      <c r="Q432" s="74"/>
      <c r="R432" s="74"/>
      <c r="S432" s="74"/>
      <c r="T432" s="138"/>
    </row>
    <row r="433" spans="2:20">
      <c r="B433" s="86"/>
      <c r="C433" s="37" t="s">
        <v>147</v>
      </c>
      <c r="D433" s="79">
        <v>925</v>
      </c>
      <c r="E433" s="133" t="s">
        <v>41</v>
      </c>
      <c r="F433" s="133" t="s">
        <v>25</v>
      </c>
      <c r="G433" s="79">
        <v>5830060710</v>
      </c>
      <c r="H433" s="84">
        <v>300</v>
      </c>
      <c r="I433" s="136">
        <f t="shared" si="102"/>
        <v>12892600</v>
      </c>
      <c r="J433" s="136">
        <v>13774400</v>
      </c>
      <c r="K433" s="74">
        <v>-881800</v>
      </c>
      <c r="L433" s="74"/>
      <c r="M433" s="74"/>
      <c r="N433" s="137"/>
      <c r="O433" s="136">
        <f t="shared" si="103"/>
        <v>12892600</v>
      </c>
      <c r="P433" s="136">
        <v>12892600</v>
      </c>
      <c r="Q433" s="74"/>
      <c r="R433" s="74"/>
      <c r="S433" s="74"/>
      <c r="T433" s="138"/>
    </row>
    <row r="434" spans="2:20">
      <c r="B434" s="86"/>
      <c r="C434" s="37" t="s">
        <v>355</v>
      </c>
      <c r="D434" s="79">
        <v>925</v>
      </c>
      <c r="E434" s="133" t="s">
        <v>31</v>
      </c>
      <c r="F434" s="133" t="s">
        <v>86</v>
      </c>
      <c r="G434" s="79"/>
      <c r="H434" s="84"/>
      <c r="I434" s="136">
        <f t="shared" si="102"/>
        <v>196011200</v>
      </c>
      <c r="J434" s="136"/>
      <c r="K434" s="74">
        <f t="shared" ref="K434:N436" si="114">K435</f>
        <v>196034600</v>
      </c>
      <c r="L434" s="74">
        <f t="shared" si="114"/>
        <v>-23400</v>
      </c>
      <c r="M434" s="74">
        <f t="shared" si="114"/>
        <v>0</v>
      </c>
      <c r="N434" s="137">
        <f t="shared" si="114"/>
        <v>0</v>
      </c>
      <c r="O434" s="136">
        <f t="shared" si="103"/>
        <v>194612400</v>
      </c>
      <c r="P434" s="136">
        <f>P435</f>
        <v>194635800</v>
      </c>
      <c r="Q434" s="74"/>
      <c r="R434" s="74">
        <f>R435</f>
        <v>-23400</v>
      </c>
      <c r="S434" s="74"/>
      <c r="T434" s="138"/>
    </row>
    <row r="435" spans="2:20">
      <c r="B435" s="86"/>
      <c r="C435" s="37" t="s">
        <v>356</v>
      </c>
      <c r="D435" s="79">
        <v>925</v>
      </c>
      <c r="E435" s="133" t="s">
        <v>31</v>
      </c>
      <c r="F435" s="133" t="s">
        <v>18</v>
      </c>
      <c r="G435" s="79"/>
      <c r="H435" s="84"/>
      <c r="I435" s="136">
        <f t="shared" si="102"/>
        <v>196011200</v>
      </c>
      <c r="J435" s="136"/>
      <c r="K435" s="74">
        <f t="shared" si="114"/>
        <v>196034600</v>
      </c>
      <c r="L435" s="74">
        <f t="shared" si="114"/>
        <v>-23400</v>
      </c>
      <c r="M435" s="74">
        <f t="shared" si="114"/>
        <v>0</v>
      </c>
      <c r="N435" s="137">
        <f t="shared" si="114"/>
        <v>0</v>
      </c>
      <c r="O435" s="136">
        <f t="shared" si="103"/>
        <v>194612400</v>
      </c>
      <c r="P435" s="136">
        <f>P436</f>
        <v>194635800</v>
      </c>
      <c r="Q435" s="74"/>
      <c r="R435" s="74">
        <f>R436</f>
        <v>-23400</v>
      </c>
      <c r="S435" s="74"/>
      <c r="T435" s="138"/>
    </row>
    <row r="436" spans="2:20">
      <c r="B436" s="86"/>
      <c r="C436" s="37" t="s">
        <v>167</v>
      </c>
      <c r="D436" s="79">
        <v>925</v>
      </c>
      <c r="E436" s="133" t="s">
        <v>31</v>
      </c>
      <c r="F436" s="133" t="s">
        <v>18</v>
      </c>
      <c r="G436" s="79">
        <v>5800000000</v>
      </c>
      <c r="H436" s="84"/>
      <c r="I436" s="136">
        <f t="shared" si="102"/>
        <v>196011200</v>
      </c>
      <c r="J436" s="136"/>
      <c r="K436" s="74">
        <f t="shared" si="114"/>
        <v>196034600</v>
      </c>
      <c r="L436" s="74">
        <f t="shared" si="114"/>
        <v>-23400</v>
      </c>
      <c r="M436" s="74">
        <f t="shared" si="114"/>
        <v>0</v>
      </c>
      <c r="N436" s="137">
        <f t="shared" si="114"/>
        <v>0</v>
      </c>
      <c r="O436" s="136">
        <f t="shared" si="103"/>
        <v>194612400</v>
      </c>
      <c r="P436" s="136">
        <f>P437</f>
        <v>194635800</v>
      </c>
      <c r="Q436" s="74"/>
      <c r="R436" s="74">
        <f>R437</f>
        <v>-23400</v>
      </c>
      <c r="S436" s="74"/>
      <c r="T436" s="138"/>
    </row>
    <row r="437" spans="2:20">
      <c r="B437" s="86"/>
      <c r="C437" s="37" t="s">
        <v>198</v>
      </c>
      <c r="D437" s="79">
        <v>925</v>
      </c>
      <c r="E437" s="133" t="s">
        <v>31</v>
      </c>
      <c r="F437" s="133" t="s">
        <v>18</v>
      </c>
      <c r="G437" s="79">
        <v>5820000000</v>
      </c>
      <c r="H437" s="84"/>
      <c r="I437" s="136">
        <f t="shared" si="102"/>
        <v>196011200</v>
      </c>
      <c r="J437" s="136"/>
      <c r="K437" s="74">
        <f>K438+K440+K443+K445</f>
        <v>196034600</v>
      </c>
      <c r="L437" s="74">
        <f>L438+L440+L443+L445</f>
        <v>-23400</v>
      </c>
      <c r="M437" s="74">
        <f>M438+M440+M443+M445</f>
        <v>0</v>
      </c>
      <c r="N437" s="137">
        <f>N438+N440+N443+N445</f>
        <v>0</v>
      </c>
      <c r="O437" s="136">
        <f t="shared" si="103"/>
        <v>194612400</v>
      </c>
      <c r="P437" s="74">
        <f>P438+P440+P443+P445</f>
        <v>194635800</v>
      </c>
      <c r="Q437" s="74"/>
      <c r="R437" s="74">
        <f>R438+R440+R445+R443</f>
        <v>-23400</v>
      </c>
      <c r="S437" s="74"/>
      <c r="T437" s="138"/>
    </row>
    <row r="438" spans="2:20" ht="37.5">
      <c r="B438" s="86"/>
      <c r="C438" s="37" t="s">
        <v>135</v>
      </c>
      <c r="D438" s="79">
        <v>925</v>
      </c>
      <c r="E438" s="133" t="s">
        <v>31</v>
      </c>
      <c r="F438" s="133" t="s">
        <v>18</v>
      </c>
      <c r="G438" s="79">
        <v>5820000590</v>
      </c>
      <c r="H438" s="84"/>
      <c r="I438" s="136">
        <f t="shared" si="102"/>
        <v>160367180</v>
      </c>
      <c r="J438" s="136"/>
      <c r="K438" s="74">
        <f>K439</f>
        <v>166289600</v>
      </c>
      <c r="L438" s="74">
        <f>L439</f>
        <v>-5922420</v>
      </c>
      <c r="M438" s="74">
        <f>M439</f>
        <v>0</v>
      </c>
      <c r="N438" s="137">
        <f>N439</f>
        <v>0</v>
      </c>
      <c r="O438" s="136">
        <f t="shared" si="103"/>
        <v>155205330</v>
      </c>
      <c r="P438" s="136">
        <f>P439</f>
        <v>165143000</v>
      </c>
      <c r="Q438" s="74"/>
      <c r="R438" s="74">
        <f>R439</f>
        <v>-9937670</v>
      </c>
      <c r="S438" s="74"/>
      <c r="T438" s="138"/>
    </row>
    <row r="439" spans="2:20" ht="37.5">
      <c r="B439" s="86"/>
      <c r="C439" s="37" t="s">
        <v>171</v>
      </c>
      <c r="D439" s="79">
        <v>925</v>
      </c>
      <c r="E439" s="133" t="s">
        <v>31</v>
      </c>
      <c r="F439" s="133" t="s">
        <v>18</v>
      </c>
      <c r="G439" s="79">
        <v>5820000590</v>
      </c>
      <c r="H439" s="84">
        <v>600</v>
      </c>
      <c r="I439" s="136">
        <f t="shared" si="102"/>
        <v>160367180</v>
      </c>
      <c r="J439" s="136"/>
      <c r="K439" s="74">
        <v>166289600</v>
      </c>
      <c r="L439" s="74">
        <v>-5922420</v>
      </c>
      <c r="M439" s="74"/>
      <c r="N439" s="137"/>
      <c r="O439" s="136">
        <f t="shared" si="103"/>
        <v>155205330</v>
      </c>
      <c r="P439" s="136">
        <v>165143000</v>
      </c>
      <c r="Q439" s="74"/>
      <c r="R439" s="74">
        <v>-9937670</v>
      </c>
      <c r="S439" s="74"/>
      <c r="T439" s="138"/>
    </row>
    <row r="440" spans="2:20" ht="37.5">
      <c r="B440" s="86"/>
      <c r="C440" s="37" t="s">
        <v>199</v>
      </c>
      <c r="D440" s="79">
        <v>925</v>
      </c>
      <c r="E440" s="133" t="s">
        <v>31</v>
      </c>
      <c r="F440" s="133" t="s">
        <v>18</v>
      </c>
      <c r="G440" s="79">
        <v>5820010660</v>
      </c>
      <c r="H440" s="84"/>
      <c r="I440" s="136">
        <f t="shared" si="102"/>
        <v>34286920</v>
      </c>
      <c r="J440" s="136"/>
      <c r="K440" s="74">
        <f>K441</f>
        <v>16827200</v>
      </c>
      <c r="L440" s="74">
        <f>L441+L442</f>
        <v>17459720</v>
      </c>
      <c r="M440" s="74">
        <f>M441</f>
        <v>0</v>
      </c>
      <c r="N440" s="137">
        <f>N441</f>
        <v>0</v>
      </c>
      <c r="O440" s="136">
        <f t="shared" si="103"/>
        <v>38049970</v>
      </c>
      <c r="P440" s="136">
        <f>P441</f>
        <v>16575000</v>
      </c>
      <c r="Q440" s="74"/>
      <c r="R440" s="74">
        <f>R441+R442</f>
        <v>21474970</v>
      </c>
      <c r="S440" s="74"/>
      <c r="T440" s="138"/>
    </row>
    <row r="441" spans="2:20" ht="37.5">
      <c r="B441" s="86"/>
      <c r="C441" s="37" t="s">
        <v>171</v>
      </c>
      <c r="D441" s="79">
        <v>925</v>
      </c>
      <c r="E441" s="133" t="s">
        <v>31</v>
      </c>
      <c r="F441" s="133" t="s">
        <v>18</v>
      </c>
      <c r="G441" s="79">
        <v>5820010660</v>
      </c>
      <c r="H441" s="84">
        <v>600</v>
      </c>
      <c r="I441" s="136">
        <f t="shared" si="102"/>
        <v>34265240</v>
      </c>
      <c r="J441" s="136"/>
      <c r="K441" s="74">
        <v>16827200</v>
      </c>
      <c r="L441" s="74">
        <v>17438040</v>
      </c>
      <c r="M441" s="74"/>
      <c r="N441" s="137"/>
      <c r="O441" s="136">
        <f t="shared" si="103"/>
        <v>38026790</v>
      </c>
      <c r="P441" s="136">
        <v>16575000</v>
      </c>
      <c r="Q441" s="74"/>
      <c r="R441" s="74">
        <v>21451790</v>
      </c>
      <c r="S441" s="74"/>
      <c r="T441" s="138"/>
    </row>
    <row r="442" spans="2:20">
      <c r="B442" s="86"/>
      <c r="C442" s="37" t="s">
        <v>111</v>
      </c>
      <c r="D442" s="79">
        <v>925</v>
      </c>
      <c r="E442" s="133" t="s">
        <v>31</v>
      </c>
      <c r="F442" s="133" t="s">
        <v>18</v>
      </c>
      <c r="G442" s="79">
        <v>5820010660</v>
      </c>
      <c r="H442" s="84">
        <v>800</v>
      </c>
      <c r="I442" s="136">
        <f t="shared" si="102"/>
        <v>21680</v>
      </c>
      <c r="J442" s="136"/>
      <c r="K442" s="74"/>
      <c r="L442" s="74">
        <v>21680</v>
      </c>
      <c r="M442" s="74"/>
      <c r="N442" s="137"/>
      <c r="O442" s="136">
        <f t="shared" si="103"/>
        <v>23180</v>
      </c>
      <c r="P442" s="136"/>
      <c r="Q442" s="74"/>
      <c r="R442" s="74">
        <v>23180</v>
      </c>
      <c r="S442" s="74"/>
      <c r="T442" s="138"/>
    </row>
    <row r="443" spans="2:20" ht="168.75">
      <c r="B443" s="86"/>
      <c r="C443" s="37" t="s">
        <v>357</v>
      </c>
      <c r="D443" s="79">
        <v>925</v>
      </c>
      <c r="E443" s="133" t="s">
        <v>31</v>
      </c>
      <c r="F443" s="133" t="s">
        <v>18</v>
      </c>
      <c r="G443" s="79">
        <v>5820060740</v>
      </c>
      <c r="H443" s="84"/>
      <c r="I443" s="136">
        <f t="shared" si="102"/>
        <v>164100</v>
      </c>
      <c r="J443" s="136"/>
      <c r="K443" s="74">
        <f>K444</f>
        <v>187500</v>
      </c>
      <c r="L443" s="74">
        <f>L444</f>
        <v>-23400</v>
      </c>
      <c r="M443" s="74">
        <f>M444</f>
        <v>0</v>
      </c>
      <c r="N443" s="137">
        <f>N444</f>
        <v>0</v>
      </c>
      <c r="O443" s="136">
        <f t="shared" si="103"/>
        <v>164100</v>
      </c>
      <c r="P443" s="136">
        <f>P444</f>
        <v>187500</v>
      </c>
      <c r="Q443" s="74"/>
      <c r="R443" s="74">
        <f>R444</f>
        <v>-23400</v>
      </c>
      <c r="S443" s="74"/>
      <c r="T443" s="138"/>
    </row>
    <row r="444" spans="2:20" ht="37.5">
      <c r="B444" s="86"/>
      <c r="C444" s="37" t="s">
        <v>171</v>
      </c>
      <c r="D444" s="79">
        <v>925</v>
      </c>
      <c r="E444" s="133" t="s">
        <v>31</v>
      </c>
      <c r="F444" s="133" t="s">
        <v>18</v>
      </c>
      <c r="G444" s="79">
        <v>5820060740</v>
      </c>
      <c r="H444" s="84">
        <v>600</v>
      </c>
      <c r="I444" s="136">
        <f t="shared" si="102"/>
        <v>164100</v>
      </c>
      <c r="J444" s="136"/>
      <c r="K444" s="74">
        <v>187500</v>
      </c>
      <c r="L444" s="74">
        <v>-23400</v>
      </c>
      <c r="M444" s="74"/>
      <c r="N444" s="137"/>
      <c r="O444" s="136">
        <f t="shared" si="103"/>
        <v>164100</v>
      </c>
      <c r="P444" s="136">
        <v>187500</v>
      </c>
      <c r="Q444" s="74"/>
      <c r="R444" s="74">
        <v>-23400</v>
      </c>
      <c r="S444" s="74"/>
      <c r="T444" s="138"/>
    </row>
    <row r="445" spans="2:20" ht="37.5">
      <c r="B445" s="86"/>
      <c r="C445" s="37" t="s">
        <v>211</v>
      </c>
      <c r="D445" s="79">
        <v>925</v>
      </c>
      <c r="E445" s="133" t="s">
        <v>31</v>
      </c>
      <c r="F445" s="133" t="s">
        <v>18</v>
      </c>
      <c r="G445" s="79">
        <v>5820100000</v>
      </c>
      <c r="H445" s="84"/>
      <c r="I445" s="136">
        <f t="shared" si="102"/>
        <v>1193000</v>
      </c>
      <c r="J445" s="136"/>
      <c r="K445" s="74">
        <f>+K446+K448</f>
        <v>12730300</v>
      </c>
      <c r="L445" s="74">
        <f>+L446+L448</f>
        <v>-11537300</v>
      </c>
      <c r="M445" s="74">
        <f>+M446+M448</f>
        <v>0</v>
      </c>
      <c r="N445" s="137">
        <f>+N446+N448</f>
        <v>0</v>
      </c>
      <c r="O445" s="136">
        <f t="shared" si="103"/>
        <v>1193000</v>
      </c>
      <c r="P445" s="74">
        <f>+P446+P448</f>
        <v>12730300</v>
      </c>
      <c r="Q445" s="74"/>
      <c r="R445" s="74">
        <f>R446</f>
        <v>-11537300</v>
      </c>
      <c r="S445" s="74"/>
      <c r="T445" s="138"/>
    </row>
    <row r="446" spans="2:20" ht="37.5" hidden="1">
      <c r="B446" s="86"/>
      <c r="C446" s="37" t="s">
        <v>135</v>
      </c>
      <c r="D446" s="79">
        <v>925</v>
      </c>
      <c r="E446" s="133" t="s">
        <v>31</v>
      </c>
      <c r="F446" s="133" t="s">
        <v>18</v>
      </c>
      <c r="G446" s="79">
        <v>5820100590</v>
      </c>
      <c r="H446" s="84"/>
      <c r="I446" s="136">
        <f t="shared" si="102"/>
        <v>0</v>
      </c>
      <c r="J446" s="136"/>
      <c r="K446" s="74">
        <f>K447</f>
        <v>11537300</v>
      </c>
      <c r="L446" s="74">
        <f>L447</f>
        <v>-11537300</v>
      </c>
      <c r="M446" s="74">
        <f>M447</f>
        <v>0</v>
      </c>
      <c r="N446" s="137">
        <f>N447</f>
        <v>0</v>
      </c>
      <c r="O446" s="136">
        <f t="shared" si="103"/>
        <v>0</v>
      </c>
      <c r="P446" s="74">
        <f>P447</f>
        <v>11537300</v>
      </c>
      <c r="Q446" s="74"/>
      <c r="R446" s="74">
        <f>R447</f>
        <v>-11537300</v>
      </c>
      <c r="S446" s="74"/>
      <c r="T446" s="138"/>
    </row>
    <row r="447" spans="2:20" ht="37.5" hidden="1">
      <c r="B447" s="86"/>
      <c r="C447" s="37" t="s">
        <v>171</v>
      </c>
      <c r="D447" s="79">
        <v>925</v>
      </c>
      <c r="E447" s="133" t="s">
        <v>31</v>
      </c>
      <c r="F447" s="133" t="s">
        <v>18</v>
      </c>
      <c r="G447" s="79">
        <v>5820100590</v>
      </c>
      <c r="H447" s="84">
        <v>600</v>
      </c>
      <c r="I447" s="136">
        <f t="shared" si="102"/>
        <v>0</v>
      </c>
      <c r="J447" s="136"/>
      <c r="K447" s="74">
        <v>11537300</v>
      </c>
      <c r="L447" s="74">
        <v>-11537300</v>
      </c>
      <c r="M447" s="74"/>
      <c r="N447" s="137"/>
      <c r="O447" s="136">
        <f t="shared" si="103"/>
        <v>0</v>
      </c>
      <c r="P447" s="136">
        <v>11537300</v>
      </c>
      <c r="Q447" s="74"/>
      <c r="R447" s="74">
        <v>-11537300</v>
      </c>
      <c r="S447" s="74"/>
      <c r="T447" s="138"/>
    </row>
    <row r="448" spans="2:20" ht="93.75">
      <c r="B448" s="86"/>
      <c r="C448" s="37" t="s">
        <v>178</v>
      </c>
      <c r="D448" s="79">
        <v>925</v>
      </c>
      <c r="E448" s="133" t="s">
        <v>31</v>
      </c>
      <c r="F448" s="133" t="s">
        <v>18</v>
      </c>
      <c r="G448" s="79">
        <v>5820100591</v>
      </c>
      <c r="H448" s="84"/>
      <c r="I448" s="136">
        <f t="shared" si="102"/>
        <v>1193000</v>
      </c>
      <c r="J448" s="136"/>
      <c r="K448" s="74">
        <f>K449</f>
        <v>1193000</v>
      </c>
      <c r="L448" s="74">
        <f>L449</f>
        <v>0</v>
      </c>
      <c r="M448" s="74">
        <f>M449</f>
        <v>0</v>
      </c>
      <c r="N448" s="137">
        <f>N449</f>
        <v>0</v>
      </c>
      <c r="O448" s="136">
        <f t="shared" si="103"/>
        <v>1193000</v>
      </c>
      <c r="P448" s="136">
        <f>P449</f>
        <v>1193000</v>
      </c>
      <c r="Q448" s="74"/>
      <c r="R448" s="74"/>
      <c r="S448" s="74"/>
      <c r="T448" s="138"/>
    </row>
    <row r="449" spans="1:1024" ht="37.5">
      <c r="B449" s="86"/>
      <c r="C449" s="37" t="s">
        <v>171</v>
      </c>
      <c r="D449" s="79">
        <v>925</v>
      </c>
      <c r="E449" s="133" t="s">
        <v>31</v>
      </c>
      <c r="F449" s="133" t="s">
        <v>18</v>
      </c>
      <c r="G449" s="79">
        <v>5820100591</v>
      </c>
      <c r="H449" s="84">
        <v>600</v>
      </c>
      <c r="I449" s="136">
        <f t="shared" si="102"/>
        <v>1193000</v>
      </c>
      <c r="J449" s="136"/>
      <c r="K449" s="74">
        <v>1193000</v>
      </c>
      <c r="L449" s="74"/>
      <c r="M449" s="74"/>
      <c r="N449" s="137"/>
      <c r="O449" s="136">
        <f t="shared" si="103"/>
        <v>1193000</v>
      </c>
      <c r="P449" s="136">
        <v>1193000</v>
      </c>
      <c r="Q449" s="74"/>
      <c r="R449" s="74"/>
      <c r="S449" s="74"/>
      <c r="T449" s="138"/>
    </row>
    <row r="450" spans="1:1024" s="116" customFormat="1" ht="56.25">
      <c r="A450" s="112"/>
      <c r="B450" s="140" t="s">
        <v>72</v>
      </c>
      <c r="C450" s="28" t="s">
        <v>358</v>
      </c>
      <c r="D450" s="28">
        <v>926</v>
      </c>
      <c r="E450" s="142"/>
      <c r="F450" s="142"/>
      <c r="G450" s="85"/>
      <c r="H450" s="86"/>
      <c r="I450" s="129">
        <f t="shared" si="102"/>
        <v>193386200</v>
      </c>
      <c r="J450" s="129">
        <f>J457+J473+J451</f>
        <v>201076100</v>
      </c>
      <c r="K450" s="72">
        <f>K457+K473+K451</f>
        <v>-7675200</v>
      </c>
      <c r="L450" s="72">
        <f>L457+L473+L451</f>
        <v>-14700</v>
      </c>
      <c r="M450" s="72">
        <f>M457+M473+M451</f>
        <v>0</v>
      </c>
      <c r="N450" s="130">
        <f>N457+N473+N451</f>
        <v>0</v>
      </c>
      <c r="O450" s="129">
        <f t="shared" si="103"/>
        <v>196285500</v>
      </c>
      <c r="P450" s="129">
        <f>P457+P473+P451</f>
        <v>187591000</v>
      </c>
      <c r="Q450" s="72">
        <f>Q457+Q473+Q451</f>
        <v>0</v>
      </c>
      <c r="R450" s="72">
        <f>R457+R473+R451</f>
        <v>8694500</v>
      </c>
      <c r="S450" s="72">
        <f>S457+S473+S451</f>
        <v>0</v>
      </c>
      <c r="T450" s="131">
        <f>T457+T473+T451</f>
        <v>0</v>
      </c>
      <c r="ALT450" s="40"/>
      <c r="ALU450" s="40"/>
      <c r="ALV450" s="40"/>
      <c r="ALW450" s="40"/>
      <c r="ALX450" s="40"/>
      <c r="ALY450" s="40"/>
      <c r="ALZ450" s="40"/>
      <c r="AMA450" s="40"/>
      <c r="AMB450" s="40"/>
      <c r="AMC450"/>
      <c r="AMD450"/>
      <c r="AME450"/>
      <c r="AMF450"/>
      <c r="AMG450"/>
      <c r="AMH450"/>
      <c r="AMI450"/>
      <c r="AMJ450"/>
    </row>
    <row r="451" spans="1:1024" s="116" customFormat="1">
      <c r="A451" s="112"/>
      <c r="B451" s="86"/>
      <c r="C451" s="37" t="s">
        <v>17</v>
      </c>
      <c r="D451" s="79">
        <v>926</v>
      </c>
      <c r="E451" s="133" t="s">
        <v>18</v>
      </c>
      <c r="F451" s="133" t="s">
        <v>86</v>
      </c>
      <c r="G451" s="79"/>
      <c r="H451" s="80"/>
      <c r="I451" s="136">
        <f t="shared" si="102"/>
        <v>2153100</v>
      </c>
      <c r="J451" s="136">
        <f t="shared" ref="J451:N455" si="115">J452</f>
        <v>1596600</v>
      </c>
      <c r="K451" s="74">
        <f t="shared" si="115"/>
        <v>556500</v>
      </c>
      <c r="L451" s="74">
        <f t="shared" si="115"/>
        <v>0</v>
      </c>
      <c r="M451" s="74">
        <f t="shared" si="115"/>
        <v>0</v>
      </c>
      <c r="N451" s="137">
        <f t="shared" si="115"/>
        <v>0</v>
      </c>
      <c r="O451" s="136">
        <f t="shared" si="103"/>
        <v>1963300</v>
      </c>
      <c r="P451" s="136">
        <f t="shared" ref="P451:T455" si="116">P452</f>
        <v>1963300</v>
      </c>
      <c r="Q451" s="74">
        <f t="shared" si="116"/>
        <v>0</v>
      </c>
      <c r="R451" s="74">
        <f t="shared" si="116"/>
        <v>0</v>
      </c>
      <c r="S451" s="74">
        <f t="shared" si="116"/>
        <v>0</v>
      </c>
      <c r="T451" s="138">
        <f t="shared" si="116"/>
        <v>0</v>
      </c>
      <c r="ALT451"/>
      <c r="ALU451"/>
      <c r="ALV451"/>
      <c r="ALW451"/>
      <c r="ALX451"/>
      <c r="ALY451"/>
      <c r="ALZ451"/>
      <c r="AMA451"/>
      <c r="AMB451"/>
      <c r="AMC451"/>
      <c r="AMD451"/>
      <c r="AME451"/>
      <c r="AMF451"/>
      <c r="AMG451"/>
      <c r="AMH451"/>
      <c r="AMI451"/>
      <c r="AMJ451"/>
    </row>
    <row r="452" spans="1:1024" s="116" customFormat="1">
      <c r="A452" s="112"/>
      <c r="B452" s="86"/>
      <c r="C452" s="37" t="s">
        <v>33</v>
      </c>
      <c r="D452" s="79">
        <v>926</v>
      </c>
      <c r="E452" s="133" t="s">
        <v>18</v>
      </c>
      <c r="F452" s="133" t="s">
        <v>34</v>
      </c>
      <c r="G452" s="79"/>
      <c r="H452" s="80"/>
      <c r="I452" s="136">
        <f t="shared" si="102"/>
        <v>2153100</v>
      </c>
      <c r="J452" s="136">
        <f t="shared" si="115"/>
        <v>1596600</v>
      </c>
      <c r="K452" s="74">
        <f t="shared" si="115"/>
        <v>556500</v>
      </c>
      <c r="L452" s="74">
        <f t="shared" si="115"/>
        <v>0</v>
      </c>
      <c r="M452" s="74">
        <f t="shared" si="115"/>
        <v>0</v>
      </c>
      <c r="N452" s="137">
        <f t="shared" si="115"/>
        <v>0</v>
      </c>
      <c r="O452" s="136">
        <f t="shared" si="103"/>
        <v>1963300</v>
      </c>
      <c r="P452" s="136">
        <f t="shared" si="116"/>
        <v>1963300</v>
      </c>
      <c r="Q452" s="74">
        <f t="shared" si="116"/>
        <v>0</v>
      </c>
      <c r="R452" s="74">
        <f t="shared" si="116"/>
        <v>0</v>
      </c>
      <c r="S452" s="74">
        <f t="shared" si="116"/>
        <v>0</v>
      </c>
      <c r="T452" s="138">
        <f t="shared" si="116"/>
        <v>0</v>
      </c>
      <c r="ALT452"/>
      <c r="ALU452"/>
      <c r="ALV452"/>
      <c r="ALW452"/>
      <c r="ALX452"/>
      <c r="ALY452"/>
      <c r="ALZ452"/>
      <c r="AMA452"/>
      <c r="AMB452"/>
      <c r="AMC452"/>
      <c r="AMD452"/>
      <c r="AME452"/>
      <c r="AMF452"/>
      <c r="AMG452"/>
      <c r="AMH452"/>
      <c r="AMI452"/>
      <c r="AMJ452"/>
    </row>
    <row r="453" spans="1:1024" s="116" customFormat="1" ht="37.5">
      <c r="A453" s="112"/>
      <c r="B453" s="86"/>
      <c r="C453" s="37" t="s">
        <v>102</v>
      </c>
      <c r="D453" s="79">
        <v>926</v>
      </c>
      <c r="E453" s="133" t="s">
        <v>18</v>
      </c>
      <c r="F453" s="133" t="s">
        <v>34</v>
      </c>
      <c r="G453" s="79">
        <v>500000000</v>
      </c>
      <c r="H453" s="80"/>
      <c r="I453" s="136">
        <f t="shared" si="102"/>
        <v>2153100</v>
      </c>
      <c r="J453" s="136">
        <f t="shared" si="115"/>
        <v>1596600</v>
      </c>
      <c r="K453" s="74">
        <f t="shared" si="115"/>
        <v>556500</v>
      </c>
      <c r="L453" s="74">
        <f t="shared" si="115"/>
        <v>0</v>
      </c>
      <c r="M453" s="74">
        <f t="shared" si="115"/>
        <v>0</v>
      </c>
      <c r="N453" s="137">
        <f t="shared" si="115"/>
        <v>0</v>
      </c>
      <c r="O453" s="136">
        <f t="shared" si="103"/>
        <v>1963300</v>
      </c>
      <c r="P453" s="136">
        <f t="shared" si="116"/>
        <v>1963300</v>
      </c>
      <c r="Q453" s="74">
        <f t="shared" si="116"/>
        <v>0</v>
      </c>
      <c r="R453" s="74">
        <f t="shared" si="116"/>
        <v>0</v>
      </c>
      <c r="S453" s="74">
        <f t="shared" si="116"/>
        <v>0</v>
      </c>
      <c r="T453" s="138">
        <f t="shared" si="116"/>
        <v>0</v>
      </c>
      <c r="ALT453"/>
      <c r="ALU453"/>
      <c r="ALV453"/>
      <c r="ALW453"/>
      <c r="ALX453"/>
      <c r="ALY453"/>
      <c r="ALZ453"/>
      <c r="AMA453"/>
      <c r="AMB453"/>
      <c r="AMC453"/>
      <c r="AMD453"/>
      <c r="AME453"/>
      <c r="AMF453"/>
      <c r="AMG453"/>
      <c r="AMH453"/>
      <c r="AMI453"/>
      <c r="AMJ453"/>
    </row>
    <row r="454" spans="1:1024" s="116" customFormat="1" ht="37.5">
      <c r="A454" s="112"/>
      <c r="B454" s="86"/>
      <c r="C454" s="37" t="s">
        <v>121</v>
      </c>
      <c r="D454" s="79">
        <v>926</v>
      </c>
      <c r="E454" s="133" t="s">
        <v>18</v>
      </c>
      <c r="F454" s="133" t="s">
        <v>34</v>
      </c>
      <c r="G454" s="79">
        <v>5030000000</v>
      </c>
      <c r="H454" s="80"/>
      <c r="I454" s="136">
        <f t="shared" si="102"/>
        <v>2153100</v>
      </c>
      <c r="J454" s="136">
        <f t="shared" si="115"/>
        <v>1596600</v>
      </c>
      <c r="K454" s="74">
        <f t="shared" si="115"/>
        <v>556500</v>
      </c>
      <c r="L454" s="74">
        <f t="shared" si="115"/>
        <v>0</v>
      </c>
      <c r="M454" s="74">
        <f t="shared" si="115"/>
        <v>0</v>
      </c>
      <c r="N454" s="137">
        <f t="shared" si="115"/>
        <v>0</v>
      </c>
      <c r="O454" s="136">
        <f t="shared" si="103"/>
        <v>1963300</v>
      </c>
      <c r="P454" s="136">
        <f t="shared" si="116"/>
        <v>1963300</v>
      </c>
      <c r="Q454" s="74">
        <f t="shared" si="116"/>
        <v>0</v>
      </c>
      <c r="R454" s="74">
        <f t="shared" si="116"/>
        <v>0</v>
      </c>
      <c r="S454" s="74">
        <f t="shared" si="116"/>
        <v>0</v>
      </c>
      <c r="T454" s="138">
        <f t="shared" si="116"/>
        <v>0</v>
      </c>
      <c r="ALT454"/>
      <c r="ALU454"/>
      <c r="ALV454"/>
      <c r="ALW454"/>
      <c r="ALX454"/>
      <c r="ALY454"/>
      <c r="ALZ454"/>
      <c r="AMA454"/>
      <c r="AMB454"/>
      <c r="AMC454"/>
      <c r="AMD454"/>
      <c r="AME454"/>
      <c r="AMF454"/>
      <c r="AMG454"/>
      <c r="AMH454"/>
      <c r="AMI454"/>
      <c r="AMJ454"/>
    </row>
    <row r="455" spans="1:1024" s="116" customFormat="1" ht="37.5">
      <c r="A455" s="112"/>
      <c r="B455" s="86"/>
      <c r="C455" s="37" t="s">
        <v>122</v>
      </c>
      <c r="D455" s="79">
        <v>926</v>
      </c>
      <c r="E455" s="133" t="s">
        <v>18</v>
      </c>
      <c r="F455" s="133" t="s">
        <v>34</v>
      </c>
      <c r="G455" s="79">
        <v>5030010030</v>
      </c>
      <c r="H455" s="80"/>
      <c r="I455" s="136">
        <f t="shared" si="102"/>
        <v>2153100</v>
      </c>
      <c r="J455" s="136">
        <f t="shared" si="115"/>
        <v>1596600</v>
      </c>
      <c r="K455" s="74">
        <f t="shared" si="115"/>
        <v>556500</v>
      </c>
      <c r="L455" s="74">
        <f t="shared" si="115"/>
        <v>0</v>
      </c>
      <c r="M455" s="74">
        <f t="shared" si="115"/>
        <v>0</v>
      </c>
      <c r="N455" s="137">
        <f t="shared" si="115"/>
        <v>0</v>
      </c>
      <c r="O455" s="136">
        <f t="shared" si="103"/>
        <v>1963300</v>
      </c>
      <c r="P455" s="136">
        <f t="shared" si="116"/>
        <v>1963300</v>
      </c>
      <c r="Q455" s="74">
        <f t="shared" si="116"/>
        <v>0</v>
      </c>
      <c r="R455" s="74">
        <f t="shared" si="116"/>
        <v>0</v>
      </c>
      <c r="S455" s="74">
        <f t="shared" si="116"/>
        <v>0</v>
      </c>
      <c r="T455" s="138">
        <f t="shared" si="116"/>
        <v>0</v>
      </c>
      <c r="ALT455"/>
      <c r="ALU455"/>
      <c r="ALV455"/>
      <c r="ALW455"/>
      <c r="ALX455"/>
      <c r="ALY455"/>
      <c r="ALZ455"/>
      <c r="AMA455"/>
      <c r="AMB455"/>
      <c r="AMC455"/>
      <c r="AMD455"/>
      <c r="AME455"/>
      <c r="AMF455"/>
      <c r="AMG455"/>
      <c r="AMH455"/>
      <c r="AMI455"/>
      <c r="AMJ455"/>
    </row>
    <row r="456" spans="1:1024" s="116" customFormat="1" ht="37.5">
      <c r="A456" s="112"/>
      <c r="B456" s="86"/>
      <c r="C456" s="37" t="s">
        <v>108</v>
      </c>
      <c r="D456" s="79">
        <v>926</v>
      </c>
      <c r="E456" s="133" t="s">
        <v>18</v>
      </c>
      <c r="F456" s="133" t="s">
        <v>34</v>
      </c>
      <c r="G456" s="79">
        <v>5030010030</v>
      </c>
      <c r="H456" s="80" t="s">
        <v>109</v>
      </c>
      <c r="I456" s="136">
        <f t="shared" ref="I456:I519" si="117">SUM(J456:N456)</f>
        <v>2153100</v>
      </c>
      <c r="J456" s="136">
        <v>1596600</v>
      </c>
      <c r="K456" s="74">
        <v>556500</v>
      </c>
      <c r="L456" s="74"/>
      <c r="M456" s="74"/>
      <c r="N456" s="137"/>
      <c r="O456" s="136">
        <f t="shared" ref="O456:O519" si="118">SUM(P456:T456)</f>
        <v>1963300</v>
      </c>
      <c r="P456" s="136">
        <v>1963300</v>
      </c>
      <c r="Q456" s="74"/>
      <c r="R456" s="74"/>
      <c r="S456" s="74"/>
      <c r="T456" s="138"/>
      <c r="ALT456"/>
      <c r="ALU456"/>
      <c r="ALV456"/>
      <c r="ALW456"/>
      <c r="ALX456"/>
      <c r="ALY456"/>
      <c r="ALZ456"/>
      <c r="AMA456"/>
      <c r="AMB456"/>
      <c r="AMC456"/>
      <c r="AMD456"/>
      <c r="AME456"/>
      <c r="AMF456"/>
      <c r="AMG456"/>
      <c r="AMH456"/>
      <c r="AMI456"/>
      <c r="AMJ456"/>
    </row>
    <row r="457" spans="1:1024">
      <c r="B457" s="86"/>
      <c r="C457" s="37" t="s">
        <v>56</v>
      </c>
      <c r="D457" s="79">
        <v>926</v>
      </c>
      <c r="E457" s="133" t="s">
        <v>57</v>
      </c>
      <c r="F457" s="133" t="s">
        <v>86</v>
      </c>
      <c r="G457" s="79"/>
      <c r="H457" s="84"/>
      <c r="I457" s="136">
        <f t="shared" si="117"/>
        <v>107949400</v>
      </c>
      <c r="J457" s="136">
        <f>J458+J468</f>
        <v>104237200</v>
      </c>
      <c r="K457" s="74">
        <f>K458+K468</f>
        <v>3712200</v>
      </c>
      <c r="L457" s="74">
        <f>L458+L468</f>
        <v>0</v>
      </c>
      <c r="M457" s="74">
        <f>M458+M468</f>
        <v>0</v>
      </c>
      <c r="N457" s="137">
        <f>N458+N468</f>
        <v>0</v>
      </c>
      <c r="O457" s="136">
        <f t="shared" si="118"/>
        <v>113894700</v>
      </c>
      <c r="P457" s="136">
        <f>P458+P468</f>
        <v>105656300</v>
      </c>
      <c r="Q457" s="74">
        <f>Q458+Q468</f>
        <v>0</v>
      </c>
      <c r="R457" s="74">
        <f>R458+R468</f>
        <v>8238400</v>
      </c>
      <c r="S457" s="74">
        <f>S458+S468</f>
        <v>0</v>
      </c>
      <c r="T457" s="138">
        <f>T458+T468</f>
        <v>0</v>
      </c>
    </row>
    <row r="458" spans="1:1024">
      <c r="B458" s="86"/>
      <c r="C458" s="37" t="s">
        <v>353</v>
      </c>
      <c r="D458" s="79">
        <v>926</v>
      </c>
      <c r="E458" s="133" t="s">
        <v>57</v>
      </c>
      <c r="F458" s="133" t="s">
        <v>22</v>
      </c>
      <c r="G458" s="79"/>
      <c r="H458" s="84"/>
      <c r="I458" s="136">
        <f t="shared" si="117"/>
        <v>107062900</v>
      </c>
      <c r="J458" s="136">
        <f t="shared" ref="J458:N459" si="119">J459</f>
        <v>103350700</v>
      </c>
      <c r="K458" s="74">
        <f t="shared" si="119"/>
        <v>3712200</v>
      </c>
      <c r="L458" s="74">
        <f t="shared" si="119"/>
        <v>0</v>
      </c>
      <c r="M458" s="74">
        <f t="shared" si="119"/>
        <v>0</v>
      </c>
      <c r="N458" s="137">
        <f t="shared" si="119"/>
        <v>0</v>
      </c>
      <c r="O458" s="136">
        <f t="shared" si="118"/>
        <v>113139700</v>
      </c>
      <c r="P458" s="136">
        <f t="shared" ref="P458:T459" si="120">P459</f>
        <v>104901300</v>
      </c>
      <c r="Q458" s="74">
        <f t="shared" si="120"/>
        <v>0</v>
      </c>
      <c r="R458" s="74">
        <f t="shared" si="120"/>
        <v>8238400</v>
      </c>
      <c r="S458" s="74">
        <f t="shared" si="120"/>
        <v>0</v>
      </c>
      <c r="T458" s="138">
        <f t="shared" si="120"/>
        <v>0</v>
      </c>
    </row>
    <row r="459" spans="1:1024">
      <c r="B459" s="86"/>
      <c r="C459" s="37" t="s">
        <v>167</v>
      </c>
      <c r="D459" s="79">
        <v>926</v>
      </c>
      <c r="E459" s="133" t="s">
        <v>57</v>
      </c>
      <c r="F459" s="133" t="s">
        <v>22</v>
      </c>
      <c r="G459" s="79">
        <v>5800000000</v>
      </c>
      <c r="H459" s="84"/>
      <c r="I459" s="136">
        <f t="shared" si="117"/>
        <v>107062900</v>
      </c>
      <c r="J459" s="136">
        <f t="shared" si="119"/>
        <v>103350700</v>
      </c>
      <c r="K459" s="74">
        <f t="shared" si="119"/>
        <v>3712200</v>
      </c>
      <c r="L459" s="74">
        <f t="shared" si="119"/>
        <v>0</v>
      </c>
      <c r="M459" s="74">
        <f t="shared" si="119"/>
        <v>0</v>
      </c>
      <c r="N459" s="137">
        <f t="shared" si="119"/>
        <v>0</v>
      </c>
      <c r="O459" s="136">
        <f t="shared" si="118"/>
        <v>113139700</v>
      </c>
      <c r="P459" s="136">
        <f t="shared" si="120"/>
        <v>104901300</v>
      </c>
      <c r="Q459" s="74">
        <f t="shared" si="120"/>
        <v>0</v>
      </c>
      <c r="R459" s="74">
        <f t="shared" si="120"/>
        <v>8238400</v>
      </c>
      <c r="S459" s="74">
        <f t="shared" si="120"/>
        <v>0</v>
      </c>
      <c r="T459" s="138">
        <f t="shared" si="120"/>
        <v>0</v>
      </c>
    </row>
    <row r="460" spans="1:1024">
      <c r="B460" s="86"/>
      <c r="C460" s="37" t="s">
        <v>198</v>
      </c>
      <c r="D460" s="79">
        <v>926</v>
      </c>
      <c r="E460" s="133" t="s">
        <v>57</v>
      </c>
      <c r="F460" s="133" t="s">
        <v>22</v>
      </c>
      <c r="G460" s="79">
        <v>5820000000</v>
      </c>
      <c r="H460" s="84"/>
      <c r="I460" s="136">
        <f t="shared" si="117"/>
        <v>107062900</v>
      </c>
      <c r="J460" s="136">
        <f>J461+J463</f>
        <v>103350700</v>
      </c>
      <c r="K460" s="74">
        <f>K461+K463</f>
        <v>3712200</v>
      </c>
      <c r="L460" s="74">
        <f>L461+L463</f>
        <v>0</v>
      </c>
      <c r="M460" s="74">
        <f>M461+M463</f>
        <v>0</v>
      </c>
      <c r="N460" s="137">
        <f>N461+N463</f>
        <v>0</v>
      </c>
      <c r="O460" s="136">
        <f t="shared" si="118"/>
        <v>113139700</v>
      </c>
      <c r="P460" s="136">
        <f>P461+P463</f>
        <v>104901300</v>
      </c>
      <c r="Q460" s="74">
        <f>Q461+Q463</f>
        <v>0</v>
      </c>
      <c r="R460" s="74">
        <f>R461+R463+R465</f>
        <v>8238400</v>
      </c>
      <c r="S460" s="74">
        <f>S461+S463</f>
        <v>0</v>
      </c>
      <c r="T460" s="138">
        <f>T461+T463</f>
        <v>0</v>
      </c>
    </row>
    <row r="461" spans="1:1024" ht="37.5">
      <c r="B461" s="86"/>
      <c r="C461" s="37" t="s">
        <v>135</v>
      </c>
      <c r="D461" s="79">
        <v>926</v>
      </c>
      <c r="E461" s="133" t="s">
        <v>57</v>
      </c>
      <c r="F461" s="133" t="s">
        <v>22</v>
      </c>
      <c r="G461" s="79">
        <v>5820000590</v>
      </c>
      <c r="H461" s="84"/>
      <c r="I461" s="136">
        <f t="shared" si="117"/>
        <v>106919900</v>
      </c>
      <c r="J461" s="136">
        <f>J462</f>
        <v>103207600</v>
      </c>
      <c r="K461" s="74">
        <f>K462</f>
        <v>3712300</v>
      </c>
      <c r="L461" s="74">
        <f>L462</f>
        <v>0</v>
      </c>
      <c r="M461" s="74">
        <f>M462</f>
        <v>0</v>
      </c>
      <c r="N461" s="137">
        <f>N462</f>
        <v>0</v>
      </c>
      <c r="O461" s="136">
        <f t="shared" si="118"/>
        <v>104752500</v>
      </c>
      <c r="P461" s="136">
        <f>P462</f>
        <v>104752500</v>
      </c>
      <c r="Q461" s="74">
        <f>Q462</f>
        <v>0</v>
      </c>
      <c r="R461" s="74">
        <f>R462</f>
        <v>0</v>
      </c>
      <c r="S461" s="74">
        <f>S462</f>
        <v>0</v>
      </c>
      <c r="T461" s="138">
        <f>T462</f>
        <v>0</v>
      </c>
    </row>
    <row r="462" spans="1:1024" ht="37.5">
      <c r="B462" s="86"/>
      <c r="C462" s="37" t="s">
        <v>171</v>
      </c>
      <c r="D462" s="79">
        <v>926</v>
      </c>
      <c r="E462" s="133" t="s">
        <v>57</v>
      </c>
      <c r="F462" s="133" t="s">
        <v>22</v>
      </c>
      <c r="G462" s="79">
        <v>5820000590</v>
      </c>
      <c r="H462" s="84">
        <v>600</v>
      </c>
      <c r="I462" s="136">
        <f t="shared" si="117"/>
        <v>106919900</v>
      </c>
      <c r="J462" s="136">
        <v>103207600</v>
      </c>
      <c r="K462" s="74">
        <v>3712300</v>
      </c>
      <c r="L462" s="74"/>
      <c r="M462" s="74"/>
      <c r="N462" s="137"/>
      <c r="O462" s="136">
        <f t="shared" si="118"/>
        <v>104752500</v>
      </c>
      <c r="P462" s="136">
        <v>104752500</v>
      </c>
      <c r="Q462" s="74"/>
      <c r="R462" s="74"/>
      <c r="S462" s="74"/>
      <c r="T462" s="138"/>
    </row>
    <row r="463" spans="1:1024" ht="150">
      <c r="B463" s="86"/>
      <c r="C463" s="37" t="s">
        <v>172</v>
      </c>
      <c r="D463" s="79">
        <v>926</v>
      </c>
      <c r="E463" s="133" t="s">
        <v>57</v>
      </c>
      <c r="F463" s="133" t="s">
        <v>22</v>
      </c>
      <c r="G463" s="79">
        <v>5820060820</v>
      </c>
      <c r="H463" s="84"/>
      <c r="I463" s="136">
        <f t="shared" si="117"/>
        <v>143000</v>
      </c>
      <c r="J463" s="136">
        <f>J464</f>
        <v>143100</v>
      </c>
      <c r="K463" s="74">
        <f>K464</f>
        <v>-100</v>
      </c>
      <c r="L463" s="74">
        <f>L464</f>
        <v>0</v>
      </c>
      <c r="M463" s="74">
        <f>M464</f>
        <v>0</v>
      </c>
      <c r="N463" s="137">
        <f>N464</f>
        <v>0</v>
      </c>
      <c r="O463" s="136">
        <f t="shared" si="118"/>
        <v>148800</v>
      </c>
      <c r="P463" s="136">
        <f>P464</f>
        <v>148800</v>
      </c>
      <c r="Q463" s="74">
        <f>Q464</f>
        <v>0</v>
      </c>
      <c r="R463" s="74">
        <f>R464</f>
        <v>0</v>
      </c>
      <c r="S463" s="74">
        <f>S464</f>
        <v>0</v>
      </c>
      <c r="T463" s="138">
        <f>T464</f>
        <v>0</v>
      </c>
    </row>
    <row r="464" spans="1:1024" ht="37.5">
      <c r="B464" s="86"/>
      <c r="C464" s="37" t="s">
        <v>171</v>
      </c>
      <c r="D464" s="79">
        <v>926</v>
      </c>
      <c r="E464" s="133" t="s">
        <v>57</v>
      </c>
      <c r="F464" s="133" t="s">
        <v>22</v>
      </c>
      <c r="G464" s="79">
        <v>5820060820</v>
      </c>
      <c r="H464" s="84">
        <v>600</v>
      </c>
      <c r="I464" s="136">
        <f t="shared" si="117"/>
        <v>143000</v>
      </c>
      <c r="J464" s="136">
        <v>143100</v>
      </c>
      <c r="K464" s="74">
        <v>-100</v>
      </c>
      <c r="L464" s="74">
        <v>0</v>
      </c>
      <c r="M464" s="74">
        <v>0</v>
      </c>
      <c r="N464" s="137">
        <v>0</v>
      </c>
      <c r="O464" s="136">
        <f t="shared" si="118"/>
        <v>148800</v>
      </c>
      <c r="P464" s="136">
        <v>148800</v>
      </c>
      <c r="Q464" s="74">
        <v>0</v>
      </c>
      <c r="R464" s="74">
        <v>0</v>
      </c>
      <c r="S464" s="74">
        <v>0</v>
      </c>
      <c r="T464" s="138">
        <v>0</v>
      </c>
    </row>
    <row r="465" spans="2:1024">
      <c r="B465" s="86"/>
      <c r="C465" s="37" t="s">
        <v>203</v>
      </c>
      <c r="D465" s="79">
        <v>926</v>
      </c>
      <c r="E465" s="133" t="s">
        <v>57</v>
      </c>
      <c r="F465" s="133" t="s">
        <v>22</v>
      </c>
      <c r="G465" s="79" t="s">
        <v>204</v>
      </c>
      <c r="H465" s="84"/>
      <c r="I465" s="136">
        <f t="shared" si="117"/>
        <v>0</v>
      </c>
      <c r="J465" s="136"/>
      <c r="K465" s="74"/>
      <c r="L465" s="74"/>
      <c r="M465" s="74"/>
      <c r="N465" s="137"/>
      <c r="O465" s="136">
        <f t="shared" si="118"/>
        <v>8238400</v>
      </c>
      <c r="P465" s="136"/>
      <c r="Q465" s="74"/>
      <c r="R465" s="74">
        <f>R466</f>
        <v>8238400</v>
      </c>
      <c r="S465" s="74"/>
      <c r="T465" s="138"/>
    </row>
    <row r="466" spans="2:1024">
      <c r="B466" s="86"/>
      <c r="C466" s="37" t="s">
        <v>205</v>
      </c>
      <c r="D466" s="79">
        <v>926</v>
      </c>
      <c r="E466" s="133" t="s">
        <v>57</v>
      </c>
      <c r="F466" s="133" t="s">
        <v>22</v>
      </c>
      <c r="G466" s="79" t="s">
        <v>206</v>
      </c>
      <c r="H466" s="84"/>
      <c r="I466" s="136">
        <f t="shared" si="117"/>
        <v>0</v>
      </c>
      <c r="J466" s="136"/>
      <c r="K466" s="74"/>
      <c r="L466" s="74"/>
      <c r="M466" s="74"/>
      <c r="N466" s="137"/>
      <c r="O466" s="136">
        <f t="shared" si="118"/>
        <v>8238400</v>
      </c>
      <c r="P466" s="136"/>
      <c r="Q466" s="74"/>
      <c r="R466" s="74">
        <f>R467</f>
        <v>8238400</v>
      </c>
      <c r="S466" s="74"/>
      <c r="T466" s="138"/>
    </row>
    <row r="467" spans="2:1024" ht="37.5">
      <c r="B467" s="86"/>
      <c r="C467" s="37" t="s">
        <v>171</v>
      </c>
      <c r="D467" s="79">
        <v>926</v>
      </c>
      <c r="E467" s="133" t="s">
        <v>57</v>
      </c>
      <c r="F467" s="133" t="s">
        <v>22</v>
      </c>
      <c r="G467" s="79" t="s">
        <v>206</v>
      </c>
      <c r="H467" s="84">
        <v>600</v>
      </c>
      <c r="I467" s="136">
        <f t="shared" si="117"/>
        <v>0</v>
      </c>
      <c r="J467" s="136"/>
      <c r="K467" s="74"/>
      <c r="L467" s="74"/>
      <c r="M467" s="74"/>
      <c r="N467" s="137"/>
      <c r="O467" s="136">
        <f t="shared" si="118"/>
        <v>8238400</v>
      </c>
      <c r="P467" s="136"/>
      <c r="Q467" s="74"/>
      <c r="R467" s="74">
        <v>8238400</v>
      </c>
      <c r="S467" s="74"/>
      <c r="T467" s="138"/>
    </row>
    <row r="468" spans="2:1024">
      <c r="B468" s="86"/>
      <c r="C468" s="37" t="s">
        <v>62</v>
      </c>
      <c r="D468" s="79">
        <v>926</v>
      </c>
      <c r="E468" s="133" t="s">
        <v>57</v>
      </c>
      <c r="F468" s="133" t="s">
        <v>39</v>
      </c>
      <c r="G468" s="79"/>
      <c r="H468" s="84"/>
      <c r="I468" s="136">
        <f t="shared" si="117"/>
        <v>886500</v>
      </c>
      <c r="J468" s="136">
        <f t="shared" ref="J468:N471" si="121">J469</f>
        <v>886500</v>
      </c>
      <c r="K468" s="74">
        <f t="shared" si="121"/>
        <v>0</v>
      </c>
      <c r="L468" s="74">
        <f t="shared" si="121"/>
        <v>0</v>
      </c>
      <c r="M468" s="74">
        <f t="shared" si="121"/>
        <v>0</v>
      </c>
      <c r="N468" s="137">
        <f t="shared" si="121"/>
        <v>0</v>
      </c>
      <c r="O468" s="136">
        <f t="shared" si="118"/>
        <v>755000</v>
      </c>
      <c r="P468" s="136">
        <f t="shared" ref="P468:T471" si="122">P469</f>
        <v>755000</v>
      </c>
      <c r="Q468" s="74">
        <f t="shared" si="122"/>
        <v>0</v>
      </c>
      <c r="R468" s="74">
        <f t="shared" si="122"/>
        <v>0</v>
      </c>
      <c r="S468" s="74">
        <f t="shared" si="122"/>
        <v>0</v>
      </c>
      <c r="T468" s="138">
        <f t="shared" si="122"/>
        <v>0</v>
      </c>
    </row>
    <row r="469" spans="2:1024" s="99" customFormat="1" ht="56.25">
      <c r="B469" s="86"/>
      <c r="C469" s="37" t="s">
        <v>268</v>
      </c>
      <c r="D469" s="79">
        <v>926</v>
      </c>
      <c r="E469" s="133" t="s">
        <v>57</v>
      </c>
      <c r="F469" s="133" t="s">
        <v>39</v>
      </c>
      <c r="G469" s="79">
        <v>6700000000</v>
      </c>
      <c r="H469" s="84"/>
      <c r="I469" s="136">
        <f t="shared" si="117"/>
        <v>886500</v>
      </c>
      <c r="J469" s="136">
        <f t="shared" si="121"/>
        <v>886500</v>
      </c>
      <c r="K469" s="74">
        <f t="shared" si="121"/>
        <v>0</v>
      </c>
      <c r="L469" s="74">
        <f t="shared" si="121"/>
        <v>0</v>
      </c>
      <c r="M469" s="74">
        <f t="shared" si="121"/>
        <v>0</v>
      </c>
      <c r="N469" s="137">
        <f t="shared" si="121"/>
        <v>0</v>
      </c>
      <c r="O469" s="136">
        <f t="shared" si="118"/>
        <v>755000</v>
      </c>
      <c r="P469" s="136">
        <f t="shared" si="122"/>
        <v>755000</v>
      </c>
      <c r="Q469" s="74">
        <f t="shared" si="122"/>
        <v>0</v>
      </c>
      <c r="R469" s="74">
        <f t="shared" si="122"/>
        <v>0</v>
      </c>
      <c r="S469" s="74">
        <f t="shared" si="122"/>
        <v>0</v>
      </c>
      <c r="T469" s="138">
        <f t="shared" si="122"/>
        <v>0</v>
      </c>
      <c r="ALT469"/>
      <c r="ALU469"/>
      <c r="ALV469"/>
      <c r="ALW469"/>
      <c r="ALX469"/>
      <c r="ALY469"/>
      <c r="ALZ469"/>
      <c r="AMA469"/>
      <c r="AMB469"/>
      <c r="AMC469"/>
      <c r="AMD469"/>
      <c r="AME469"/>
      <c r="AMF469"/>
      <c r="AMG469"/>
      <c r="AMH469"/>
      <c r="AMI469"/>
      <c r="AMJ469"/>
    </row>
    <row r="470" spans="2:1024" s="99" customFormat="1" ht="37.5">
      <c r="B470" s="86"/>
      <c r="C470" s="37" t="s">
        <v>269</v>
      </c>
      <c r="D470" s="79">
        <v>926</v>
      </c>
      <c r="E470" s="133" t="s">
        <v>57</v>
      </c>
      <c r="F470" s="133" t="s">
        <v>39</v>
      </c>
      <c r="G470" s="79">
        <v>6710000000</v>
      </c>
      <c r="H470" s="84"/>
      <c r="I470" s="136">
        <f t="shared" si="117"/>
        <v>886500</v>
      </c>
      <c r="J470" s="136">
        <f t="shared" si="121"/>
        <v>886500</v>
      </c>
      <c r="K470" s="74">
        <f t="shared" si="121"/>
        <v>0</v>
      </c>
      <c r="L470" s="74">
        <f t="shared" si="121"/>
        <v>0</v>
      </c>
      <c r="M470" s="74">
        <f t="shared" si="121"/>
        <v>0</v>
      </c>
      <c r="N470" s="137">
        <f t="shared" si="121"/>
        <v>0</v>
      </c>
      <c r="O470" s="136">
        <f t="shared" si="118"/>
        <v>755000</v>
      </c>
      <c r="P470" s="136">
        <f t="shared" si="122"/>
        <v>755000</v>
      </c>
      <c r="Q470" s="74">
        <f t="shared" si="122"/>
        <v>0</v>
      </c>
      <c r="R470" s="74">
        <f t="shared" si="122"/>
        <v>0</v>
      </c>
      <c r="S470" s="74">
        <f t="shared" si="122"/>
        <v>0</v>
      </c>
      <c r="T470" s="138">
        <f t="shared" si="122"/>
        <v>0</v>
      </c>
      <c r="ALT470"/>
      <c r="ALU470"/>
      <c r="ALV470"/>
      <c r="ALW470"/>
      <c r="ALX470"/>
      <c r="ALY470"/>
      <c r="ALZ470"/>
      <c r="AMA470"/>
      <c r="AMB470"/>
      <c r="AMC470"/>
      <c r="AMD470"/>
      <c r="AME470"/>
      <c r="AMF470"/>
      <c r="AMG470"/>
      <c r="AMH470"/>
      <c r="AMI470"/>
      <c r="AMJ470"/>
    </row>
    <row r="471" spans="2:1024" s="99" customFormat="1">
      <c r="B471" s="86"/>
      <c r="C471" s="37" t="s">
        <v>270</v>
      </c>
      <c r="D471" s="79">
        <v>926</v>
      </c>
      <c r="E471" s="133" t="s">
        <v>57</v>
      </c>
      <c r="F471" s="133" t="s">
        <v>39</v>
      </c>
      <c r="G471" s="79">
        <v>6710010220</v>
      </c>
      <c r="H471" s="84"/>
      <c r="I471" s="136">
        <f t="shared" si="117"/>
        <v>886500</v>
      </c>
      <c r="J471" s="136">
        <f t="shared" si="121"/>
        <v>886500</v>
      </c>
      <c r="K471" s="74">
        <f t="shared" si="121"/>
        <v>0</v>
      </c>
      <c r="L471" s="74">
        <f t="shared" si="121"/>
        <v>0</v>
      </c>
      <c r="M471" s="74">
        <f t="shared" si="121"/>
        <v>0</v>
      </c>
      <c r="N471" s="137">
        <f t="shared" si="121"/>
        <v>0</v>
      </c>
      <c r="O471" s="136">
        <f t="shared" si="118"/>
        <v>755000</v>
      </c>
      <c r="P471" s="136">
        <f t="shared" si="122"/>
        <v>755000</v>
      </c>
      <c r="Q471" s="74">
        <f t="shared" si="122"/>
        <v>0</v>
      </c>
      <c r="R471" s="74">
        <f t="shared" si="122"/>
        <v>0</v>
      </c>
      <c r="S471" s="74">
        <f t="shared" si="122"/>
        <v>0</v>
      </c>
      <c r="T471" s="138">
        <f t="shared" si="122"/>
        <v>0</v>
      </c>
      <c r="ALT471"/>
      <c r="ALU471"/>
      <c r="ALV471"/>
      <c r="ALW471"/>
      <c r="ALX471"/>
      <c r="ALY471"/>
      <c r="ALZ471"/>
      <c r="AMA471"/>
      <c r="AMB471"/>
      <c r="AMC471"/>
      <c r="AMD471"/>
      <c r="AME471"/>
      <c r="AMF471"/>
      <c r="AMG471"/>
      <c r="AMH471"/>
      <c r="AMI471"/>
      <c r="AMJ471"/>
    </row>
    <row r="472" spans="2:1024" s="99" customFormat="1" ht="37.5">
      <c r="B472" s="86"/>
      <c r="C472" s="37" t="s">
        <v>171</v>
      </c>
      <c r="D472" s="79">
        <v>926</v>
      </c>
      <c r="E472" s="133" t="s">
        <v>57</v>
      </c>
      <c r="F472" s="133" t="s">
        <v>39</v>
      </c>
      <c r="G472" s="79">
        <v>6710010220</v>
      </c>
      <c r="H472" s="84">
        <v>600</v>
      </c>
      <c r="I472" s="136">
        <f t="shared" si="117"/>
        <v>886500</v>
      </c>
      <c r="J472" s="136">
        <v>886500</v>
      </c>
      <c r="K472" s="74">
        <v>0</v>
      </c>
      <c r="L472" s="74"/>
      <c r="M472" s="74"/>
      <c r="N472" s="137"/>
      <c r="O472" s="136">
        <f t="shared" si="118"/>
        <v>755000</v>
      </c>
      <c r="P472" s="136">
        <v>755000</v>
      </c>
      <c r="Q472" s="74"/>
      <c r="R472" s="74"/>
      <c r="S472" s="74"/>
      <c r="T472" s="138"/>
      <c r="ALT472"/>
      <c r="ALU472"/>
      <c r="ALV472"/>
      <c r="ALW472"/>
      <c r="ALX472"/>
      <c r="ALY472"/>
      <c r="ALZ472"/>
      <c r="AMA472"/>
      <c r="AMB472"/>
      <c r="AMC472"/>
      <c r="AMD472"/>
      <c r="AME472"/>
      <c r="AMF472"/>
      <c r="AMG472"/>
      <c r="AMH472"/>
      <c r="AMI472"/>
      <c r="AMJ472"/>
    </row>
    <row r="473" spans="2:1024">
      <c r="B473" s="86"/>
      <c r="C473" s="37" t="s">
        <v>64</v>
      </c>
      <c r="D473" s="79">
        <v>926</v>
      </c>
      <c r="E473" s="133" t="s">
        <v>48</v>
      </c>
      <c r="F473" s="133"/>
      <c r="G473" s="79"/>
      <c r="H473" s="84"/>
      <c r="I473" s="136">
        <f t="shared" si="117"/>
        <v>83283700</v>
      </c>
      <c r="J473" s="136">
        <f>J474+J484</f>
        <v>95242300</v>
      </c>
      <c r="K473" s="74">
        <f>K474+K484</f>
        <v>-11943900</v>
      </c>
      <c r="L473" s="74">
        <f>L474+L484</f>
        <v>-14700</v>
      </c>
      <c r="M473" s="74">
        <f>M474+M484</f>
        <v>0</v>
      </c>
      <c r="N473" s="137">
        <f>N474+N484</f>
        <v>0</v>
      </c>
      <c r="O473" s="136">
        <f t="shared" si="118"/>
        <v>80427500</v>
      </c>
      <c r="P473" s="136">
        <f>P474+P484</f>
        <v>79971400</v>
      </c>
      <c r="Q473" s="74">
        <f>Q474+Q484</f>
        <v>0</v>
      </c>
      <c r="R473" s="74">
        <f>R474+R484</f>
        <v>456100</v>
      </c>
      <c r="S473" s="74">
        <f>S474+S484</f>
        <v>0</v>
      </c>
      <c r="T473" s="138">
        <f>T474+T484</f>
        <v>0</v>
      </c>
    </row>
    <row r="474" spans="2:1024">
      <c r="B474" s="86"/>
      <c r="C474" s="37" t="s">
        <v>65</v>
      </c>
      <c r="D474" s="79">
        <v>926</v>
      </c>
      <c r="E474" s="133" t="s">
        <v>48</v>
      </c>
      <c r="F474" s="133" t="s">
        <v>18</v>
      </c>
      <c r="G474" s="79"/>
      <c r="H474" s="84"/>
      <c r="I474" s="136">
        <f t="shared" si="117"/>
        <v>69123400</v>
      </c>
      <c r="J474" s="136">
        <f>J475</f>
        <v>79603300</v>
      </c>
      <c r="K474" s="74">
        <f>K475</f>
        <v>-10465200</v>
      </c>
      <c r="L474" s="74">
        <f>L475</f>
        <v>-14700</v>
      </c>
      <c r="M474" s="74">
        <f>M475</f>
        <v>0</v>
      </c>
      <c r="N474" s="137">
        <f>N475</f>
        <v>0</v>
      </c>
      <c r="O474" s="136">
        <f t="shared" si="118"/>
        <v>66306400</v>
      </c>
      <c r="P474" s="136">
        <f>P475</f>
        <v>65850300</v>
      </c>
      <c r="Q474" s="74">
        <f>Q475</f>
        <v>0</v>
      </c>
      <c r="R474" s="74">
        <f>R475</f>
        <v>456100</v>
      </c>
      <c r="S474" s="74">
        <f>S475</f>
        <v>0</v>
      </c>
      <c r="T474" s="138">
        <f>T475</f>
        <v>0</v>
      </c>
    </row>
    <row r="475" spans="2:1024" ht="75">
      <c r="B475" s="86"/>
      <c r="C475" s="88" t="s">
        <v>212</v>
      </c>
      <c r="D475" s="79">
        <v>926</v>
      </c>
      <c r="E475" s="133" t="s">
        <v>48</v>
      </c>
      <c r="F475" s="133" t="s">
        <v>18</v>
      </c>
      <c r="G475" s="79">
        <v>5900000000</v>
      </c>
      <c r="H475" s="84"/>
      <c r="I475" s="136">
        <f t="shared" si="117"/>
        <v>69123400</v>
      </c>
      <c r="J475" s="136">
        <f>J476+J479</f>
        <v>79603300</v>
      </c>
      <c r="K475" s="74">
        <f>K476+K479</f>
        <v>-10465200</v>
      </c>
      <c r="L475" s="74">
        <f>L476+L479</f>
        <v>-14700</v>
      </c>
      <c r="M475" s="74">
        <f>M476+M479</f>
        <v>0</v>
      </c>
      <c r="N475" s="137">
        <f>N476+N479</f>
        <v>0</v>
      </c>
      <c r="O475" s="136">
        <f t="shared" si="118"/>
        <v>66306400</v>
      </c>
      <c r="P475" s="136">
        <f>P476+P479</f>
        <v>65850300</v>
      </c>
      <c r="Q475" s="74">
        <f>Q476+Q479</f>
        <v>0</v>
      </c>
      <c r="R475" s="74">
        <f>R476+R479</f>
        <v>456100</v>
      </c>
      <c r="S475" s="74">
        <f>S476+S479</f>
        <v>0</v>
      </c>
      <c r="T475" s="138">
        <f>T476+T479</f>
        <v>0</v>
      </c>
    </row>
    <row r="476" spans="2:1024">
      <c r="B476" s="86"/>
      <c r="C476" s="37" t="s">
        <v>213</v>
      </c>
      <c r="D476" s="79">
        <v>926</v>
      </c>
      <c r="E476" s="133" t="s">
        <v>48</v>
      </c>
      <c r="F476" s="133" t="s">
        <v>18</v>
      </c>
      <c r="G476" s="79">
        <v>5920000000</v>
      </c>
      <c r="H476" s="84"/>
      <c r="I476" s="136">
        <f t="shared" si="117"/>
        <v>49126100</v>
      </c>
      <c r="J476" s="136">
        <f t="shared" ref="J476:N477" si="123">J477</f>
        <v>52975700</v>
      </c>
      <c r="K476" s="74">
        <f t="shared" si="123"/>
        <v>-3849600</v>
      </c>
      <c r="L476" s="74">
        <f t="shared" si="123"/>
        <v>0</v>
      </c>
      <c r="M476" s="74">
        <f t="shared" si="123"/>
        <v>0</v>
      </c>
      <c r="N476" s="137">
        <f t="shared" si="123"/>
        <v>0</v>
      </c>
      <c r="O476" s="136">
        <f t="shared" si="118"/>
        <v>46636300</v>
      </c>
      <c r="P476" s="136">
        <f t="shared" ref="P476:T477" si="124">P477</f>
        <v>46636300</v>
      </c>
      <c r="Q476" s="74">
        <f t="shared" si="124"/>
        <v>0</v>
      </c>
      <c r="R476" s="74">
        <f t="shared" si="124"/>
        <v>0</v>
      </c>
      <c r="S476" s="74">
        <f t="shared" si="124"/>
        <v>0</v>
      </c>
      <c r="T476" s="138">
        <f t="shared" si="124"/>
        <v>0</v>
      </c>
    </row>
    <row r="477" spans="2:1024" ht="37.5">
      <c r="B477" s="86"/>
      <c r="C477" s="88" t="s">
        <v>135</v>
      </c>
      <c r="D477" s="79">
        <v>926</v>
      </c>
      <c r="E477" s="133" t="s">
        <v>48</v>
      </c>
      <c r="F477" s="133" t="s">
        <v>18</v>
      </c>
      <c r="G477" s="79">
        <v>5920000590</v>
      </c>
      <c r="H477" s="84"/>
      <c r="I477" s="136">
        <f t="shared" si="117"/>
        <v>49126100</v>
      </c>
      <c r="J477" s="136">
        <f t="shared" si="123"/>
        <v>52975700</v>
      </c>
      <c r="K477" s="74">
        <f t="shared" si="123"/>
        <v>-3849600</v>
      </c>
      <c r="L477" s="74">
        <f t="shared" si="123"/>
        <v>0</v>
      </c>
      <c r="M477" s="74">
        <f t="shared" si="123"/>
        <v>0</v>
      </c>
      <c r="N477" s="137">
        <f t="shared" si="123"/>
        <v>0</v>
      </c>
      <c r="O477" s="136">
        <f t="shared" si="118"/>
        <v>46636300</v>
      </c>
      <c r="P477" s="136">
        <f t="shared" si="124"/>
        <v>46636300</v>
      </c>
      <c r="Q477" s="74">
        <f t="shared" si="124"/>
        <v>0</v>
      </c>
      <c r="R477" s="74">
        <f t="shared" si="124"/>
        <v>0</v>
      </c>
      <c r="S477" s="74">
        <f t="shared" si="124"/>
        <v>0</v>
      </c>
      <c r="T477" s="138">
        <f t="shared" si="124"/>
        <v>0</v>
      </c>
    </row>
    <row r="478" spans="2:1024" ht="37.5">
      <c r="B478" s="86"/>
      <c r="C478" s="37" t="s">
        <v>171</v>
      </c>
      <c r="D478" s="79">
        <v>926</v>
      </c>
      <c r="E478" s="133" t="s">
        <v>48</v>
      </c>
      <c r="F478" s="133" t="s">
        <v>18</v>
      </c>
      <c r="G478" s="79">
        <v>5920000590</v>
      </c>
      <c r="H478" s="84">
        <v>600</v>
      </c>
      <c r="I478" s="136">
        <f t="shared" si="117"/>
        <v>49126100</v>
      </c>
      <c r="J478" s="136">
        <v>52975700</v>
      </c>
      <c r="K478" s="74">
        <v>-3849600</v>
      </c>
      <c r="L478" s="74"/>
      <c r="M478" s="74"/>
      <c r="N478" s="137"/>
      <c r="O478" s="136">
        <f t="shared" si="118"/>
        <v>46636300</v>
      </c>
      <c r="P478" s="136">
        <v>46636300</v>
      </c>
      <c r="Q478" s="74"/>
      <c r="R478" s="74"/>
      <c r="S478" s="74"/>
      <c r="T478" s="138"/>
    </row>
    <row r="479" spans="2:1024">
      <c r="B479" s="86"/>
      <c r="C479" s="37" t="s">
        <v>214</v>
      </c>
      <c r="D479" s="79">
        <v>926</v>
      </c>
      <c r="E479" s="133" t="s">
        <v>48</v>
      </c>
      <c r="F479" s="133" t="s">
        <v>18</v>
      </c>
      <c r="G479" s="79">
        <v>5930000000</v>
      </c>
      <c r="H479" s="84"/>
      <c r="I479" s="136">
        <f t="shared" si="117"/>
        <v>19997300</v>
      </c>
      <c r="J479" s="136">
        <f>J480+J482</f>
        <v>26627600</v>
      </c>
      <c r="K479" s="74">
        <f>K480+K482</f>
        <v>-6615600</v>
      </c>
      <c r="L479" s="74">
        <f>L480+L482</f>
        <v>-14700</v>
      </c>
      <c r="M479" s="74">
        <f>M480+M482</f>
        <v>0</v>
      </c>
      <c r="N479" s="137">
        <f>N480+N482</f>
        <v>0</v>
      </c>
      <c r="O479" s="136">
        <f t="shared" si="118"/>
        <v>19670100</v>
      </c>
      <c r="P479" s="136">
        <f>P480+P482</f>
        <v>19214000</v>
      </c>
      <c r="Q479" s="74">
        <f>Q480+Q482</f>
        <v>0</v>
      </c>
      <c r="R479" s="74">
        <f>R480+R482</f>
        <v>456100</v>
      </c>
      <c r="S479" s="74">
        <f>S480+S482</f>
        <v>0</v>
      </c>
      <c r="T479" s="138">
        <f>T480+T482</f>
        <v>0</v>
      </c>
    </row>
    <row r="480" spans="2:1024" ht="37.5">
      <c r="B480" s="86"/>
      <c r="C480" s="88" t="s">
        <v>135</v>
      </c>
      <c r="D480" s="79">
        <v>926</v>
      </c>
      <c r="E480" s="133" t="s">
        <v>48</v>
      </c>
      <c r="F480" s="133" t="s">
        <v>18</v>
      </c>
      <c r="G480" s="79">
        <v>5930000590</v>
      </c>
      <c r="H480" s="84"/>
      <c r="I480" s="136">
        <f t="shared" si="117"/>
        <v>19492200</v>
      </c>
      <c r="J480" s="136">
        <f>J481</f>
        <v>26165000</v>
      </c>
      <c r="K480" s="74">
        <f>K481</f>
        <v>-6672800</v>
      </c>
      <c r="L480" s="74">
        <f>L481</f>
        <v>0</v>
      </c>
      <c r="M480" s="74">
        <f>M481</f>
        <v>0</v>
      </c>
      <c r="N480" s="137">
        <f>N481</f>
        <v>0</v>
      </c>
      <c r="O480" s="136">
        <f t="shared" si="118"/>
        <v>19214000</v>
      </c>
      <c r="P480" s="136">
        <f>P481</f>
        <v>19214000</v>
      </c>
      <c r="Q480" s="74">
        <f>Q481</f>
        <v>0</v>
      </c>
      <c r="R480" s="74">
        <f>R481</f>
        <v>0</v>
      </c>
      <c r="S480" s="74">
        <f>S481</f>
        <v>0</v>
      </c>
      <c r="T480" s="138">
        <f>T481</f>
        <v>0</v>
      </c>
    </row>
    <row r="481" spans="2:1024" s="99" customFormat="1" ht="37.5">
      <c r="B481" s="86"/>
      <c r="C481" s="37" t="s">
        <v>171</v>
      </c>
      <c r="D481" s="79">
        <v>926</v>
      </c>
      <c r="E481" s="133" t="s">
        <v>48</v>
      </c>
      <c r="F481" s="133" t="s">
        <v>18</v>
      </c>
      <c r="G481" s="79">
        <v>5930000590</v>
      </c>
      <c r="H481" s="84">
        <v>600</v>
      </c>
      <c r="I481" s="136">
        <f t="shared" si="117"/>
        <v>19492200</v>
      </c>
      <c r="J481" s="136">
        <v>26165000</v>
      </c>
      <c r="K481" s="74">
        <v>-6672800</v>
      </c>
      <c r="L481" s="74"/>
      <c r="M481" s="74"/>
      <c r="N481" s="137"/>
      <c r="O481" s="136">
        <f t="shared" si="118"/>
        <v>19214000</v>
      </c>
      <c r="P481" s="136">
        <v>19214000</v>
      </c>
      <c r="Q481" s="74"/>
      <c r="R481" s="74"/>
      <c r="S481" s="74"/>
      <c r="T481" s="138"/>
      <c r="ALT481"/>
      <c r="ALU481"/>
      <c r="ALV481"/>
      <c r="ALW481"/>
      <c r="ALX481"/>
      <c r="ALY481"/>
      <c r="ALZ481"/>
      <c r="AMA481"/>
      <c r="AMB481"/>
      <c r="AMC481"/>
      <c r="AMD481"/>
      <c r="AME481"/>
      <c r="AMF481"/>
      <c r="AMG481"/>
      <c r="AMH481"/>
      <c r="AMI481"/>
      <c r="AMJ481"/>
    </row>
    <row r="482" spans="2:1024" s="99" customFormat="1">
      <c r="B482" s="86"/>
      <c r="C482" s="37" t="s">
        <v>205</v>
      </c>
      <c r="D482" s="79">
        <v>926</v>
      </c>
      <c r="E482" s="133" t="s">
        <v>48</v>
      </c>
      <c r="F482" s="133" t="s">
        <v>18</v>
      </c>
      <c r="G482" s="79" t="s">
        <v>215</v>
      </c>
      <c r="H482" s="84"/>
      <c r="I482" s="136">
        <f t="shared" si="117"/>
        <v>505100</v>
      </c>
      <c r="J482" s="136">
        <f>J483</f>
        <v>462600</v>
      </c>
      <c r="K482" s="74">
        <f>K483</f>
        <v>57200</v>
      </c>
      <c r="L482" s="74">
        <f>L483</f>
        <v>-14700</v>
      </c>
      <c r="M482" s="74">
        <f>M483</f>
        <v>0</v>
      </c>
      <c r="N482" s="137">
        <f>N483</f>
        <v>0</v>
      </c>
      <c r="O482" s="136">
        <f t="shared" si="118"/>
        <v>456100</v>
      </c>
      <c r="P482" s="136">
        <f>P483</f>
        <v>0</v>
      </c>
      <c r="Q482" s="74">
        <f>Q483</f>
        <v>0</v>
      </c>
      <c r="R482" s="74">
        <f>R483</f>
        <v>456100</v>
      </c>
      <c r="S482" s="74">
        <f>S483</f>
        <v>0</v>
      </c>
      <c r="T482" s="138">
        <f>T483</f>
        <v>0</v>
      </c>
      <c r="ALT482"/>
      <c r="ALU482"/>
      <c r="ALV482"/>
      <c r="ALW482"/>
      <c r="ALX482"/>
      <c r="ALY482"/>
      <c r="ALZ482"/>
      <c r="AMA482"/>
      <c r="AMB482"/>
      <c r="AMC482"/>
      <c r="AMD482"/>
      <c r="AME482"/>
      <c r="AMF482"/>
      <c r="AMG482"/>
      <c r="AMH482"/>
      <c r="AMI482"/>
      <c r="AMJ482"/>
    </row>
    <row r="483" spans="2:1024" s="99" customFormat="1" ht="37.5">
      <c r="B483" s="86"/>
      <c r="C483" s="37" t="s">
        <v>171</v>
      </c>
      <c r="D483" s="79">
        <v>926</v>
      </c>
      <c r="E483" s="133" t="s">
        <v>48</v>
      </c>
      <c r="F483" s="133" t="s">
        <v>18</v>
      </c>
      <c r="G483" s="79" t="s">
        <v>215</v>
      </c>
      <c r="H483" s="84">
        <v>600</v>
      </c>
      <c r="I483" s="136">
        <f t="shared" si="117"/>
        <v>505100</v>
      </c>
      <c r="J483" s="136">
        <v>462600</v>
      </c>
      <c r="K483" s="74">
        <v>57200</v>
      </c>
      <c r="L483" s="74">
        <v>-14700</v>
      </c>
      <c r="M483" s="74"/>
      <c r="N483" s="137"/>
      <c r="O483" s="136">
        <f t="shared" si="118"/>
        <v>456100</v>
      </c>
      <c r="P483" s="136"/>
      <c r="Q483" s="74"/>
      <c r="R483" s="74">
        <v>456100</v>
      </c>
      <c r="S483" s="74"/>
      <c r="T483" s="138"/>
      <c r="ALT483"/>
      <c r="ALU483"/>
      <c r="ALV483"/>
      <c r="ALW483"/>
      <c r="ALX483"/>
      <c r="ALY483"/>
      <c r="ALZ483"/>
      <c r="AMA483"/>
      <c r="AMB483"/>
      <c r="AMC483"/>
      <c r="AMD483"/>
      <c r="AME483"/>
      <c r="AMF483"/>
      <c r="AMG483"/>
      <c r="AMH483"/>
      <c r="AMI483"/>
      <c r="AMJ483"/>
    </row>
    <row r="484" spans="2:1024" s="99" customFormat="1">
      <c r="B484" s="86"/>
      <c r="C484" s="37" t="s">
        <v>66</v>
      </c>
      <c r="D484" s="79">
        <v>926</v>
      </c>
      <c r="E484" s="133" t="s">
        <v>48</v>
      </c>
      <c r="F484" s="133" t="s">
        <v>25</v>
      </c>
      <c r="G484" s="79"/>
      <c r="H484" s="84"/>
      <c r="I484" s="136">
        <f t="shared" si="117"/>
        <v>14160300</v>
      </c>
      <c r="J484" s="136">
        <f>J485+J490+J496+J500</f>
        <v>15639000</v>
      </c>
      <c r="K484" s="136">
        <f>K485+K490+K496+K500</f>
        <v>-1478700</v>
      </c>
      <c r="L484" s="74">
        <f>L485+L490+L496+L500</f>
        <v>0</v>
      </c>
      <c r="M484" s="74">
        <f>M485+M490+M496+M500</f>
        <v>0</v>
      </c>
      <c r="N484" s="137">
        <f>N485+N490+N496+N500</f>
        <v>0</v>
      </c>
      <c r="O484" s="136">
        <f t="shared" si="118"/>
        <v>14121100</v>
      </c>
      <c r="P484" s="136">
        <f>P485+P490+P496+P500</f>
        <v>14121100</v>
      </c>
      <c r="Q484" s="74">
        <f>Q485+Q490+Q496+Q500</f>
        <v>0</v>
      </c>
      <c r="R484" s="74">
        <f>R485+R490+R496+R500</f>
        <v>0</v>
      </c>
      <c r="S484" s="74">
        <f>S485+S490+S496+S500</f>
        <v>0</v>
      </c>
      <c r="T484" s="138">
        <f>T485+T490+T496+T500</f>
        <v>0</v>
      </c>
      <c r="ALT484"/>
      <c r="ALU484"/>
      <c r="ALV484"/>
      <c r="ALW484"/>
      <c r="ALX484"/>
      <c r="ALY484"/>
      <c r="ALZ484"/>
      <c r="AMA484"/>
      <c r="AMB484"/>
      <c r="AMC484"/>
      <c r="AMD484"/>
      <c r="AME484"/>
      <c r="AMF484"/>
      <c r="AMG484"/>
      <c r="AMH484"/>
      <c r="AMI484"/>
      <c r="AMJ484"/>
    </row>
    <row r="485" spans="2:1024" s="99" customFormat="1" ht="37.5">
      <c r="B485" s="86"/>
      <c r="C485" s="37" t="s">
        <v>102</v>
      </c>
      <c r="D485" s="79">
        <v>926</v>
      </c>
      <c r="E485" s="133" t="s">
        <v>48</v>
      </c>
      <c r="F485" s="133" t="s">
        <v>25</v>
      </c>
      <c r="G485" s="79">
        <v>5000000000</v>
      </c>
      <c r="H485" s="84"/>
      <c r="I485" s="136">
        <f t="shared" si="117"/>
        <v>3108600</v>
      </c>
      <c r="J485" s="136">
        <f t="shared" ref="J485:N486" si="125">J486</f>
        <v>3046900</v>
      </c>
      <c r="K485" s="74">
        <f t="shared" si="125"/>
        <v>61700</v>
      </c>
      <c r="L485" s="74">
        <f t="shared" si="125"/>
        <v>0</v>
      </c>
      <c r="M485" s="74">
        <f t="shared" si="125"/>
        <v>0</v>
      </c>
      <c r="N485" s="137">
        <f t="shared" si="125"/>
        <v>0</v>
      </c>
      <c r="O485" s="136">
        <f t="shared" si="118"/>
        <v>3062100</v>
      </c>
      <c r="P485" s="136">
        <f t="shared" ref="P485:T486" si="126">P486</f>
        <v>3062100</v>
      </c>
      <c r="Q485" s="74">
        <f t="shared" si="126"/>
        <v>0</v>
      </c>
      <c r="R485" s="74">
        <f t="shared" si="126"/>
        <v>0</v>
      </c>
      <c r="S485" s="74">
        <f t="shared" si="126"/>
        <v>0</v>
      </c>
      <c r="T485" s="138">
        <f t="shared" si="126"/>
        <v>0</v>
      </c>
      <c r="ALT485"/>
      <c r="ALU485"/>
      <c r="ALV485"/>
      <c r="ALW485"/>
      <c r="ALX485"/>
      <c r="ALY485"/>
      <c r="ALZ485"/>
      <c r="AMA485"/>
      <c r="AMB485"/>
      <c r="AMC485"/>
      <c r="AMD485"/>
      <c r="AME485"/>
      <c r="AMF485"/>
      <c r="AMG485"/>
      <c r="AMH485"/>
      <c r="AMI485"/>
      <c r="AMJ485"/>
    </row>
    <row r="486" spans="2:1024" s="99" customFormat="1" ht="37.5">
      <c r="B486" s="86"/>
      <c r="C486" s="37" t="s">
        <v>110</v>
      </c>
      <c r="D486" s="79">
        <v>926</v>
      </c>
      <c r="E486" s="133" t="s">
        <v>48</v>
      </c>
      <c r="F486" s="133" t="s">
        <v>25</v>
      </c>
      <c r="G486" s="79">
        <v>5020000000</v>
      </c>
      <c r="H486" s="84"/>
      <c r="I486" s="136">
        <f t="shared" si="117"/>
        <v>3108600</v>
      </c>
      <c r="J486" s="136">
        <f t="shared" si="125"/>
        <v>3046900</v>
      </c>
      <c r="K486" s="74">
        <f t="shared" si="125"/>
        <v>61700</v>
      </c>
      <c r="L486" s="74">
        <f t="shared" si="125"/>
        <v>0</v>
      </c>
      <c r="M486" s="74">
        <f t="shared" si="125"/>
        <v>0</v>
      </c>
      <c r="N486" s="137">
        <f t="shared" si="125"/>
        <v>0</v>
      </c>
      <c r="O486" s="136">
        <f t="shared" si="118"/>
        <v>3062100</v>
      </c>
      <c r="P486" s="136">
        <f t="shared" si="126"/>
        <v>3062100</v>
      </c>
      <c r="Q486" s="74">
        <f t="shared" si="126"/>
        <v>0</v>
      </c>
      <c r="R486" s="74">
        <f t="shared" si="126"/>
        <v>0</v>
      </c>
      <c r="S486" s="74">
        <f t="shared" si="126"/>
        <v>0</v>
      </c>
      <c r="T486" s="138">
        <f t="shared" si="126"/>
        <v>0</v>
      </c>
      <c r="ALT486"/>
      <c r="ALU486"/>
      <c r="ALV486"/>
      <c r="ALW486"/>
      <c r="ALX486"/>
      <c r="ALY486"/>
      <c r="ALZ486"/>
      <c r="AMA486"/>
      <c r="AMB486"/>
      <c r="AMC486"/>
      <c r="AMD486"/>
      <c r="AME486"/>
      <c r="AMF486"/>
      <c r="AMG486"/>
      <c r="AMH486"/>
      <c r="AMI486"/>
      <c r="AMJ486"/>
    </row>
    <row r="487" spans="2:1024" s="99" customFormat="1" ht="30.75" customHeight="1">
      <c r="B487" s="86"/>
      <c r="C487" s="37" t="s">
        <v>104</v>
      </c>
      <c r="D487" s="79">
        <v>926</v>
      </c>
      <c r="E487" s="133" t="s">
        <v>48</v>
      </c>
      <c r="F487" s="133" t="s">
        <v>25</v>
      </c>
      <c r="G487" s="79">
        <v>5020000190</v>
      </c>
      <c r="H487" s="84"/>
      <c r="I487" s="136">
        <f t="shared" si="117"/>
        <v>3108600</v>
      </c>
      <c r="J487" s="136">
        <f>J488+J489</f>
        <v>3046900</v>
      </c>
      <c r="K487" s="74">
        <f>K488+K489</f>
        <v>61700</v>
      </c>
      <c r="L487" s="74">
        <f>L488+L489</f>
        <v>0</v>
      </c>
      <c r="M487" s="74">
        <f>M488+M489</f>
        <v>0</v>
      </c>
      <c r="N487" s="137">
        <f>N488+N489</f>
        <v>0</v>
      </c>
      <c r="O487" s="136">
        <f t="shared" si="118"/>
        <v>3062100</v>
      </c>
      <c r="P487" s="136">
        <f>P488+P489</f>
        <v>3062100</v>
      </c>
      <c r="Q487" s="74">
        <f>Q488+Q489</f>
        <v>0</v>
      </c>
      <c r="R487" s="74">
        <f>R488+R489</f>
        <v>0</v>
      </c>
      <c r="S487" s="74">
        <f>S488+S489</f>
        <v>0</v>
      </c>
      <c r="T487" s="138">
        <f>T488+T489</f>
        <v>0</v>
      </c>
      <c r="ALT487"/>
      <c r="ALU487"/>
      <c r="ALV487"/>
      <c r="ALW487"/>
      <c r="ALX487"/>
      <c r="ALY487"/>
      <c r="ALZ487"/>
      <c r="AMA487"/>
      <c r="AMB487"/>
      <c r="AMC487"/>
      <c r="AMD487"/>
      <c r="AME487"/>
      <c r="AMF487"/>
      <c r="AMG487"/>
      <c r="AMH487"/>
      <c r="AMI487"/>
      <c r="AMJ487"/>
    </row>
    <row r="488" spans="2:1024" s="99" customFormat="1" ht="75">
      <c r="B488" s="86"/>
      <c r="C488" s="37" t="s">
        <v>105</v>
      </c>
      <c r="D488" s="79">
        <v>926</v>
      </c>
      <c r="E488" s="133" t="s">
        <v>48</v>
      </c>
      <c r="F488" s="133" t="s">
        <v>25</v>
      </c>
      <c r="G488" s="79">
        <v>5020000190</v>
      </c>
      <c r="H488" s="84">
        <v>100</v>
      </c>
      <c r="I488" s="136">
        <f t="shared" si="117"/>
        <v>3108600</v>
      </c>
      <c r="J488" s="136">
        <v>3045400</v>
      </c>
      <c r="K488" s="74">
        <v>63200</v>
      </c>
      <c r="L488" s="74"/>
      <c r="M488" s="74"/>
      <c r="N488" s="137"/>
      <c r="O488" s="136">
        <f t="shared" si="118"/>
        <v>3062100</v>
      </c>
      <c r="P488" s="136">
        <v>3062100</v>
      </c>
      <c r="Q488" s="74"/>
      <c r="R488" s="74"/>
      <c r="S488" s="74"/>
      <c r="T488" s="138"/>
      <c r="ALT488"/>
      <c r="ALU488"/>
      <c r="ALV488"/>
      <c r="ALW488"/>
      <c r="ALX488"/>
      <c r="ALY488"/>
      <c r="ALZ488"/>
      <c r="AMA488"/>
      <c r="AMB488"/>
      <c r="AMC488"/>
      <c r="AMD488"/>
      <c r="AME488"/>
      <c r="AMF488"/>
      <c r="AMG488"/>
      <c r="AMH488"/>
      <c r="AMI488"/>
      <c r="AMJ488"/>
    </row>
    <row r="489" spans="2:1024" s="99" customFormat="1" hidden="1">
      <c r="B489" s="86"/>
      <c r="C489" s="37" t="s">
        <v>111</v>
      </c>
      <c r="D489" s="79">
        <v>926</v>
      </c>
      <c r="E489" s="133" t="s">
        <v>48</v>
      </c>
      <c r="F489" s="133" t="s">
        <v>25</v>
      </c>
      <c r="G489" s="79">
        <v>5020000190</v>
      </c>
      <c r="H489" s="84">
        <v>800</v>
      </c>
      <c r="I489" s="136">
        <f t="shared" si="117"/>
        <v>0</v>
      </c>
      <c r="J489" s="136">
        <v>1500</v>
      </c>
      <c r="K489" s="74">
        <v>-1500</v>
      </c>
      <c r="L489" s="74"/>
      <c r="M489" s="74"/>
      <c r="N489" s="137"/>
      <c r="O489" s="136">
        <f t="shared" si="118"/>
        <v>0</v>
      </c>
      <c r="P489" s="136"/>
      <c r="Q489" s="74"/>
      <c r="R489" s="74"/>
      <c r="S489" s="74"/>
      <c r="T489" s="138"/>
      <c r="ALT489"/>
      <c r="ALU489"/>
      <c r="ALV489"/>
      <c r="ALW489"/>
      <c r="ALX489"/>
      <c r="ALY489"/>
      <c r="ALZ489"/>
      <c r="AMA489"/>
      <c r="AMB489"/>
      <c r="AMC489"/>
      <c r="AMD489"/>
      <c r="AME489"/>
      <c r="AMF489"/>
      <c r="AMG489"/>
      <c r="AMH489"/>
      <c r="AMI489"/>
      <c r="AMJ489"/>
    </row>
    <row r="490" spans="2:1024" s="99" customFormat="1" ht="37.5">
      <c r="B490" s="86"/>
      <c r="C490" s="37" t="s">
        <v>133</v>
      </c>
      <c r="D490" s="79">
        <v>926</v>
      </c>
      <c r="E490" s="133" t="s">
        <v>48</v>
      </c>
      <c r="F490" s="133" t="s">
        <v>25</v>
      </c>
      <c r="G490" s="79">
        <v>5200000000</v>
      </c>
      <c r="H490" s="84"/>
      <c r="I490" s="136">
        <f t="shared" si="117"/>
        <v>9589400</v>
      </c>
      <c r="J490" s="136">
        <f t="shared" ref="J490:N491" si="127">J491</f>
        <v>11285100</v>
      </c>
      <c r="K490" s="74">
        <f t="shared" si="127"/>
        <v>-1695700</v>
      </c>
      <c r="L490" s="74">
        <f t="shared" si="127"/>
        <v>0</v>
      </c>
      <c r="M490" s="74">
        <f t="shared" si="127"/>
        <v>0</v>
      </c>
      <c r="N490" s="137">
        <f t="shared" si="127"/>
        <v>0</v>
      </c>
      <c r="O490" s="136">
        <f t="shared" si="118"/>
        <v>9445600</v>
      </c>
      <c r="P490" s="136">
        <f t="shared" ref="P490:T491" si="128">P491</f>
        <v>9445600</v>
      </c>
      <c r="Q490" s="74">
        <f t="shared" si="128"/>
        <v>0</v>
      </c>
      <c r="R490" s="74">
        <f t="shared" si="128"/>
        <v>0</v>
      </c>
      <c r="S490" s="74">
        <f t="shared" si="128"/>
        <v>0</v>
      </c>
      <c r="T490" s="138">
        <f t="shared" si="128"/>
        <v>0</v>
      </c>
      <c r="ALT490"/>
      <c r="ALU490"/>
      <c r="ALV490"/>
      <c r="ALW490"/>
      <c r="ALX490"/>
      <c r="ALY490"/>
      <c r="ALZ490"/>
      <c r="AMA490"/>
      <c r="AMB490"/>
      <c r="AMC490"/>
      <c r="AMD490"/>
      <c r="AME490"/>
      <c r="AMF490"/>
      <c r="AMG490"/>
      <c r="AMH490"/>
      <c r="AMI490"/>
      <c r="AMJ490"/>
    </row>
    <row r="491" spans="2:1024" s="99" customFormat="1">
      <c r="B491" s="86"/>
      <c r="C491" s="37" t="s">
        <v>139</v>
      </c>
      <c r="D491" s="79">
        <v>926</v>
      </c>
      <c r="E491" s="133" t="s">
        <v>48</v>
      </c>
      <c r="F491" s="133" t="s">
        <v>25</v>
      </c>
      <c r="G491" s="79">
        <v>5250000000</v>
      </c>
      <c r="H491" s="84"/>
      <c r="I491" s="136">
        <f t="shared" si="117"/>
        <v>9589400</v>
      </c>
      <c r="J491" s="136">
        <f t="shared" si="127"/>
        <v>11285100</v>
      </c>
      <c r="K491" s="74">
        <f t="shared" si="127"/>
        <v>-1695700</v>
      </c>
      <c r="L491" s="74">
        <f t="shared" si="127"/>
        <v>0</v>
      </c>
      <c r="M491" s="74">
        <f t="shared" si="127"/>
        <v>0</v>
      </c>
      <c r="N491" s="137">
        <f t="shared" si="127"/>
        <v>0</v>
      </c>
      <c r="O491" s="136">
        <f t="shared" si="118"/>
        <v>9445600</v>
      </c>
      <c r="P491" s="136">
        <f t="shared" si="128"/>
        <v>9445600</v>
      </c>
      <c r="Q491" s="74">
        <f t="shared" si="128"/>
        <v>0</v>
      </c>
      <c r="R491" s="74">
        <f t="shared" si="128"/>
        <v>0</v>
      </c>
      <c r="S491" s="74">
        <f t="shared" si="128"/>
        <v>0</v>
      </c>
      <c r="T491" s="138">
        <f t="shared" si="128"/>
        <v>0</v>
      </c>
      <c r="ALT491"/>
      <c r="ALU491"/>
      <c r="ALV491"/>
      <c r="ALW491"/>
      <c r="ALX491"/>
      <c r="ALY491"/>
      <c r="ALZ491"/>
      <c r="AMA491"/>
      <c r="AMB491"/>
      <c r="AMC491"/>
      <c r="AMD491"/>
      <c r="AME491"/>
      <c r="AMF491"/>
      <c r="AMG491"/>
      <c r="AMH491"/>
      <c r="AMI491"/>
      <c r="AMJ491"/>
    </row>
    <row r="492" spans="2:1024" s="99" customFormat="1" ht="37.5">
      <c r="B492" s="86"/>
      <c r="C492" s="88" t="s">
        <v>135</v>
      </c>
      <c r="D492" s="79">
        <v>926</v>
      </c>
      <c r="E492" s="133" t="s">
        <v>48</v>
      </c>
      <c r="F492" s="133" t="s">
        <v>25</v>
      </c>
      <c r="G492" s="79">
        <v>5250000590</v>
      </c>
      <c r="H492" s="84"/>
      <c r="I492" s="136">
        <f t="shared" si="117"/>
        <v>9589400</v>
      </c>
      <c r="J492" s="136">
        <f>J493+J494+J495</f>
        <v>11285100</v>
      </c>
      <c r="K492" s="74">
        <f>K493+K494+K495</f>
        <v>-1695700</v>
      </c>
      <c r="L492" s="74">
        <f>L493+L494+L495</f>
        <v>0</v>
      </c>
      <c r="M492" s="74">
        <f>M493+M494+M495</f>
        <v>0</v>
      </c>
      <c r="N492" s="137">
        <f>N493+N494+N495</f>
        <v>0</v>
      </c>
      <c r="O492" s="136">
        <f t="shared" si="118"/>
        <v>9445600</v>
      </c>
      <c r="P492" s="136">
        <f>P493+P494+P495</f>
        <v>9445600</v>
      </c>
      <c r="Q492" s="74">
        <f>Q493+Q494+Q495</f>
        <v>0</v>
      </c>
      <c r="R492" s="74">
        <f>R493+R494+R495</f>
        <v>0</v>
      </c>
      <c r="S492" s="74">
        <f>S493+S494+S495</f>
        <v>0</v>
      </c>
      <c r="T492" s="138">
        <f>T493+T494+T495</f>
        <v>0</v>
      </c>
      <c r="ALT492"/>
      <c r="ALU492"/>
      <c r="ALV492"/>
      <c r="ALW492"/>
      <c r="ALX492"/>
      <c r="ALY492"/>
      <c r="ALZ492"/>
      <c r="AMA492"/>
      <c r="AMB492"/>
      <c r="AMC492"/>
      <c r="AMD492"/>
      <c r="AME492"/>
      <c r="AMF492"/>
      <c r="AMG492"/>
      <c r="AMH492"/>
      <c r="AMI492"/>
      <c r="AMJ492"/>
    </row>
    <row r="493" spans="2:1024" s="99" customFormat="1" ht="75">
      <c r="B493" s="86"/>
      <c r="C493" s="37" t="s">
        <v>105</v>
      </c>
      <c r="D493" s="79">
        <v>926</v>
      </c>
      <c r="E493" s="133" t="s">
        <v>48</v>
      </c>
      <c r="F493" s="133" t="s">
        <v>25</v>
      </c>
      <c r="G493" s="79">
        <v>5250000590</v>
      </c>
      <c r="H493" s="84">
        <v>100</v>
      </c>
      <c r="I493" s="136">
        <f t="shared" si="117"/>
        <v>7114500</v>
      </c>
      <c r="J493" s="136">
        <v>8459000</v>
      </c>
      <c r="K493" s="74">
        <v>-1344500</v>
      </c>
      <c r="L493" s="74"/>
      <c r="M493" s="74"/>
      <c r="N493" s="137"/>
      <c r="O493" s="136">
        <f t="shared" si="118"/>
        <v>7007800</v>
      </c>
      <c r="P493" s="136">
        <v>7007800</v>
      </c>
      <c r="Q493" s="74"/>
      <c r="R493" s="74"/>
      <c r="S493" s="74"/>
      <c r="T493" s="138"/>
      <c r="ALT493"/>
      <c r="ALU493"/>
      <c r="ALV493"/>
      <c r="ALW493"/>
      <c r="ALX493"/>
      <c r="ALY493"/>
      <c r="ALZ493"/>
      <c r="AMA493"/>
      <c r="AMB493"/>
      <c r="AMC493"/>
      <c r="AMD493"/>
      <c r="AME493"/>
      <c r="AMF493"/>
      <c r="AMG493"/>
      <c r="AMH493"/>
      <c r="AMI493"/>
      <c r="AMJ493"/>
    </row>
    <row r="494" spans="2:1024" s="99" customFormat="1" ht="37.5">
      <c r="B494" s="86"/>
      <c r="C494" s="37" t="s">
        <v>108</v>
      </c>
      <c r="D494" s="79">
        <v>926</v>
      </c>
      <c r="E494" s="133" t="s">
        <v>48</v>
      </c>
      <c r="F494" s="133" t="s">
        <v>25</v>
      </c>
      <c r="G494" s="79">
        <v>5250000590</v>
      </c>
      <c r="H494" s="84">
        <v>200</v>
      </c>
      <c r="I494" s="136">
        <f t="shared" si="117"/>
        <v>2461600</v>
      </c>
      <c r="J494" s="136">
        <v>2809900</v>
      </c>
      <c r="K494" s="74">
        <v>-348300</v>
      </c>
      <c r="L494" s="74"/>
      <c r="M494" s="74"/>
      <c r="N494" s="137"/>
      <c r="O494" s="136">
        <f t="shared" si="118"/>
        <v>2424700</v>
      </c>
      <c r="P494" s="136">
        <v>2424700</v>
      </c>
      <c r="Q494" s="74"/>
      <c r="R494" s="74"/>
      <c r="S494" s="74"/>
      <c r="T494" s="138"/>
      <c r="ALT494"/>
      <c r="ALU494"/>
      <c r="ALV494"/>
      <c r="ALW494"/>
      <c r="ALX494"/>
      <c r="ALY494"/>
      <c r="ALZ494"/>
      <c r="AMA494"/>
      <c r="AMB494"/>
      <c r="AMC494"/>
      <c r="AMD494"/>
      <c r="AME494"/>
      <c r="AMF494"/>
      <c r="AMG494"/>
      <c r="AMH494"/>
      <c r="AMI494"/>
      <c r="AMJ494"/>
    </row>
    <row r="495" spans="2:1024" s="99" customFormat="1">
      <c r="B495" s="86"/>
      <c r="C495" s="37" t="s">
        <v>111</v>
      </c>
      <c r="D495" s="79">
        <v>926</v>
      </c>
      <c r="E495" s="133" t="s">
        <v>48</v>
      </c>
      <c r="F495" s="133" t="s">
        <v>25</v>
      </c>
      <c r="G495" s="79">
        <v>5250000590</v>
      </c>
      <c r="H495" s="84">
        <v>800</v>
      </c>
      <c r="I495" s="136">
        <f t="shared" si="117"/>
        <v>13300</v>
      </c>
      <c r="J495" s="136">
        <v>16200</v>
      </c>
      <c r="K495" s="74">
        <v>-2900</v>
      </c>
      <c r="L495" s="74"/>
      <c r="M495" s="74"/>
      <c r="N495" s="137"/>
      <c r="O495" s="136">
        <f t="shared" si="118"/>
        <v>13100</v>
      </c>
      <c r="P495" s="136">
        <v>13100</v>
      </c>
      <c r="Q495" s="74"/>
      <c r="R495" s="74"/>
      <c r="S495" s="74"/>
      <c r="T495" s="138"/>
      <c r="ALT495"/>
      <c r="ALU495"/>
      <c r="ALV495"/>
      <c r="ALW495"/>
      <c r="ALX495"/>
      <c r="ALY495"/>
      <c r="ALZ495"/>
      <c r="AMA495"/>
      <c r="AMB495"/>
      <c r="AMC495"/>
      <c r="AMD495"/>
      <c r="AME495"/>
      <c r="AMF495"/>
      <c r="AMG495"/>
      <c r="AMH495"/>
      <c r="AMI495"/>
      <c r="AMJ495"/>
    </row>
    <row r="496" spans="2:1024" s="99" customFormat="1" ht="112.5">
      <c r="B496" s="86"/>
      <c r="C496" s="37" t="s">
        <v>359</v>
      </c>
      <c r="D496" s="79">
        <v>926</v>
      </c>
      <c r="E496" s="133" t="s">
        <v>48</v>
      </c>
      <c r="F496" s="133" t="s">
        <v>25</v>
      </c>
      <c r="G496" s="79">
        <v>6900000000</v>
      </c>
      <c r="H496" s="84"/>
      <c r="I496" s="136">
        <f t="shared" si="117"/>
        <v>1207300</v>
      </c>
      <c r="J496" s="136">
        <f t="shared" ref="J496:N498" si="129">J497</f>
        <v>1052000</v>
      </c>
      <c r="K496" s="74">
        <f t="shared" si="129"/>
        <v>155300</v>
      </c>
      <c r="L496" s="74">
        <f t="shared" si="129"/>
        <v>0</v>
      </c>
      <c r="M496" s="74">
        <f t="shared" si="129"/>
        <v>0</v>
      </c>
      <c r="N496" s="137">
        <f t="shared" si="129"/>
        <v>0</v>
      </c>
      <c r="O496" s="136">
        <f t="shared" si="118"/>
        <v>1358400</v>
      </c>
      <c r="P496" s="136">
        <f t="shared" ref="P496:T498" si="130">P497</f>
        <v>1358400</v>
      </c>
      <c r="Q496" s="74">
        <f t="shared" si="130"/>
        <v>0</v>
      </c>
      <c r="R496" s="74">
        <f t="shared" si="130"/>
        <v>0</v>
      </c>
      <c r="S496" s="74">
        <f t="shared" si="130"/>
        <v>0</v>
      </c>
      <c r="T496" s="138">
        <f t="shared" si="130"/>
        <v>0</v>
      </c>
      <c r="ALT496"/>
      <c r="ALU496"/>
      <c r="ALV496"/>
      <c r="ALW496"/>
      <c r="ALX496"/>
      <c r="ALY496"/>
      <c r="ALZ496"/>
      <c r="AMA496"/>
      <c r="AMB496"/>
      <c r="AMC496"/>
      <c r="AMD496"/>
      <c r="AME496"/>
      <c r="AMF496"/>
      <c r="AMG496"/>
      <c r="AMH496"/>
      <c r="AMI496"/>
      <c r="AMJ496"/>
    </row>
    <row r="497" spans="2:1024" s="99" customFormat="1" ht="37.5">
      <c r="B497" s="86"/>
      <c r="C497" s="37" t="s">
        <v>279</v>
      </c>
      <c r="D497" s="79">
        <v>926</v>
      </c>
      <c r="E497" s="133" t="s">
        <v>48</v>
      </c>
      <c r="F497" s="133" t="s">
        <v>25</v>
      </c>
      <c r="G497" s="79">
        <v>6910000000</v>
      </c>
      <c r="H497" s="84"/>
      <c r="I497" s="136">
        <f t="shared" si="117"/>
        <v>1207300</v>
      </c>
      <c r="J497" s="136">
        <f t="shared" si="129"/>
        <v>1052000</v>
      </c>
      <c r="K497" s="74">
        <f t="shared" si="129"/>
        <v>155300</v>
      </c>
      <c r="L497" s="74">
        <f t="shared" si="129"/>
        <v>0</v>
      </c>
      <c r="M497" s="74">
        <f t="shared" si="129"/>
        <v>0</v>
      </c>
      <c r="N497" s="137">
        <f t="shared" si="129"/>
        <v>0</v>
      </c>
      <c r="O497" s="136">
        <f t="shared" si="118"/>
        <v>1358400</v>
      </c>
      <c r="P497" s="136">
        <f t="shared" si="130"/>
        <v>1358400</v>
      </c>
      <c r="Q497" s="74">
        <f t="shared" si="130"/>
        <v>0</v>
      </c>
      <c r="R497" s="74">
        <f t="shared" si="130"/>
        <v>0</v>
      </c>
      <c r="S497" s="74">
        <f t="shared" si="130"/>
        <v>0</v>
      </c>
      <c r="T497" s="138">
        <f t="shared" si="130"/>
        <v>0</v>
      </c>
      <c r="ALT497"/>
      <c r="ALU497"/>
      <c r="ALV497"/>
      <c r="ALW497"/>
      <c r="ALX497"/>
      <c r="ALY497"/>
      <c r="ALZ497"/>
      <c r="AMA497"/>
      <c r="AMB497"/>
      <c r="AMC497"/>
      <c r="AMD497"/>
      <c r="AME497"/>
      <c r="AMF497"/>
      <c r="AMG497"/>
      <c r="AMH497"/>
      <c r="AMI497"/>
      <c r="AMJ497"/>
    </row>
    <row r="498" spans="2:1024" s="99" customFormat="1" ht="112.5">
      <c r="B498" s="86"/>
      <c r="C498" s="37" t="s">
        <v>360</v>
      </c>
      <c r="D498" s="79">
        <v>926</v>
      </c>
      <c r="E498" s="133" t="s">
        <v>48</v>
      </c>
      <c r="F498" s="133" t="s">
        <v>25</v>
      </c>
      <c r="G498" s="79">
        <v>6910010500</v>
      </c>
      <c r="H498" s="84"/>
      <c r="I498" s="136">
        <f t="shared" si="117"/>
        <v>1207300</v>
      </c>
      <c r="J498" s="136">
        <f t="shared" si="129"/>
        <v>1052000</v>
      </c>
      <c r="K498" s="74">
        <f t="shared" si="129"/>
        <v>155300</v>
      </c>
      <c r="L498" s="74">
        <f t="shared" si="129"/>
        <v>0</v>
      </c>
      <c r="M498" s="74">
        <f t="shared" si="129"/>
        <v>0</v>
      </c>
      <c r="N498" s="137">
        <f t="shared" si="129"/>
        <v>0</v>
      </c>
      <c r="O498" s="136">
        <f t="shared" si="118"/>
        <v>1358400</v>
      </c>
      <c r="P498" s="136">
        <f t="shared" si="130"/>
        <v>1358400</v>
      </c>
      <c r="Q498" s="74">
        <f t="shared" si="130"/>
        <v>0</v>
      </c>
      <c r="R498" s="74">
        <f t="shared" si="130"/>
        <v>0</v>
      </c>
      <c r="S498" s="74">
        <f t="shared" si="130"/>
        <v>0</v>
      </c>
      <c r="T498" s="138">
        <f t="shared" si="130"/>
        <v>0</v>
      </c>
      <c r="ALT498"/>
      <c r="ALU498"/>
      <c r="ALV498"/>
      <c r="ALW498"/>
      <c r="ALX498"/>
      <c r="ALY498"/>
      <c r="ALZ498"/>
      <c r="AMA498"/>
      <c r="AMB498"/>
      <c r="AMC498"/>
      <c r="AMD498"/>
      <c r="AME498"/>
      <c r="AMF498"/>
      <c r="AMG498"/>
      <c r="AMH498"/>
      <c r="AMI498"/>
      <c r="AMJ498"/>
    </row>
    <row r="499" spans="2:1024" s="99" customFormat="1" ht="37.5">
      <c r="B499" s="86"/>
      <c r="C499" s="37" t="s">
        <v>108</v>
      </c>
      <c r="D499" s="79">
        <v>926</v>
      </c>
      <c r="E499" s="133" t="s">
        <v>48</v>
      </c>
      <c r="F499" s="133" t="s">
        <v>25</v>
      </c>
      <c r="G499" s="79">
        <v>6910010500</v>
      </c>
      <c r="H499" s="84">
        <v>200</v>
      </c>
      <c r="I499" s="136">
        <f t="shared" si="117"/>
        <v>1207300</v>
      </c>
      <c r="J499" s="136">
        <v>1052000</v>
      </c>
      <c r="K499" s="74">
        <v>155300</v>
      </c>
      <c r="L499" s="74"/>
      <c r="M499" s="74"/>
      <c r="N499" s="137"/>
      <c r="O499" s="136">
        <f t="shared" si="118"/>
        <v>1358400</v>
      </c>
      <c r="P499" s="136">
        <v>1358400</v>
      </c>
      <c r="Q499" s="74"/>
      <c r="R499" s="74"/>
      <c r="S499" s="74"/>
      <c r="T499" s="138"/>
      <c r="ALT499"/>
      <c r="ALU499"/>
      <c r="ALV499"/>
      <c r="ALW499"/>
      <c r="ALX499"/>
      <c r="ALY499"/>
      <c r="ALZ499"/>
      <c r="AMA499"/>
      <c r="AMB499"/>
      <c r="AMC499"/>
      <c r="AMD499"/>
      <c r="AME499"/>
      <c r="AMF499"/>
      <c r="AMG499"/>
      <c r="AMH499"/>
      <c r="AMI499"/>
      <c r="AMJ499"/>
    </row>
    <row r="500" spans="2:1024" s="99" customFormat="1" ht="31.9" customHeight="1">
      <c r="B500" s="86"/>
      <c r="C500" s="37" t="s">
        <v>290</v>
      </c>
      <c r="D500" s="79">
        <v>926</v>
      </c>
      <c r="E500" s="133" t="s">
        <v>48</v>
      </c>
      <c r="F500" s="133" t="s">
        <v>25</v>
      </c>
      <c r="G500" s="79">
        <v>7100000000</v>
      </c>
      <c r="H500" s="84"/>
      <c r="I500" s="136">
        <f t="shared" si="117"/>
        <v>255000</v>
      </c>
      <c r="J500" s="136">
        <f t="shared" ref="J500:N502" si="131">J501</f>
        <v>255000</v>
      </c>
      <c r="K500" s="74">
        <f t="shared" si="131"/>
        <v>0</v>
      </c>
      <c r="L500" s="74">
        <f t="shared" si="131"/>
        <v>0</v>
      </c>
      <c r="M500" s="74">
        <f t="shared" si="131"/>
        <v>0</v>
      </c>
      <c r="N500" s="137">
        <f t="shared" si="131"/>
        <v>0</v>
      </c>
      <c r="O500" s="136">
        <f t="shared" si="118"/>
        <v>255000</v>
      </c>
      <c r="P500" s="136">
        <f t="shared" ref="P500:T502" si="132">P501</f>
        <v>255000</v>
      </c>
      <c r="Q500" s="74">
        <f t="shared" si="132"/>
        <v>0</v>
      </c>
      <c r="R500" s="74">
        <f t="shared" si="132"/>
        <v>0</v>
      </c>
      <c r="S500" s="74">
        <f t="shared" si="132"/>
        <v>0</v>
      </c>
      <c r="T500" s="138">
        <f t="shared" si="132"/>
        <v>0</v>
      </c>
      <c r="ALT500"/>
      <c r="ALU500"/>
      <c r="ALV500"/>
      <c r="ALW500"/>
      <c r="ALX500"/>
      <c r="ALY500"/>
      <c r="ALZ500"/>
      <c r="AMA500"/>
      <c r="AMB500"/>
      <c r="AMC500"/>
      <c r="AMD500"/>
      <c r="AME500"/>
      <c r="AMF500"/>
      <c r="AMG500"/>
      <c r="AMH500"/>
      <c r="AMI500"/>
      <c r="AMJ500"/>
    </row>
    <row r="501" spans="2:1024" s="99" customFormat="1" ht="56.25">
      <c r="B501" s="86"/>
      <c r="C501" s="37" t="s">
        <v>291</v>
      </c>
      <c r="D501" s="79">
        <v>926</v>
      </c>
      <c r="E501" s="133" t="s">
        <v>48</v>
      </c>
      <c r="F501" s="133" t="s">
        <v>25</v>
      </c>
      <c r="G501" s="79">
        <v>7110000000</v>
      </c>
      <c r="H501" s="84"/>
      <c r="I501" s="136">
        <f t="shared" si="117"/>
        <v>255000</v>
      </c>
      <c r="J501" s="136">
        <f t="shared" si="131"/>
        <v>255000</v>
      </c>
      <c r="K501" s="74">
        <f t="shared" si="131"/>
        <v>0</v>
      </c>
      <c r="L501" s="74">
        <f t="shared" si="131"/>
        <v>0</v>
      </c>
      <c r="M501" s="74">
        <f t="shared" si="131"/>
        <v>0</v>
      </c>
      <c r="N501" s="137">
        <f t="shared" si="131"/>
        <v>0</v>
      </c>
      <c r="O501" s="136">
        <f t="shared" si="118"/>
        <v>255000</v>
      </c>
      <c r="P501" s="136">
        <f t="shared" si="132"/>
        <v>255000</v>
      </c>
      <c r="Q501" s="74">
        <f t="shared" si="132"/>
        <v>0</v>
      </c>
      <c r="R501" s="74">
        <f t="shared" si="132"/>
        <v>0</v>
      </c>
      <c r="S501" s="74">
        <f t="shared" si="132"/>
        <v>0</v>
      </c>
      <c r="T501" s="138">
        <f t="shared" si="132"/>
        <v>0</v>
      </c>
      <c r="ALT501"/>
      <c r="ALU501"/>
      <c r="ALV501"/>
      <c r="ALW501"/>
      <c r="ALX501"/>
      <c r="ALY501"/>
      <c r="ALZ501"/>
      <c r="AMA501"/>
      <c r="AMB501"/>
      <c r="AMC501"/>
      <c r="AMD501"/>
      <c r="AME501"/>
      <c r="AMF501"/>
      <c r="AMG501"/>
      <c r="AMH501"/>
      <c r="AMI501"/>
      <c r="AMJ501"/>
    </row>
    <row r="502" spans="2:1024" s="99" customFormat="1" ht="37.5">
      <c r="B502" s="86"/>
      <c r="C502" s="37" t="s">
        <v>292</v>
      </c>
      <c r="D502" s="79">
        <v>926</v>
      </c>
      <c r="E502" s="133" t="s">
        <v>48</v>
      </c>
      <c r="F502" s="133" t="s">
        <v>25</v>
      </c>
      <c r="G502" s="79">
        <v>7110010610</v>
      </c>
      <c r="H502" s="84"/>
      <c r="I502" s="136">
        <f t="shared" si="117"/>
        <v>255000</v>
      </c>
      <c r="J502" s="136">
        <f t="shared" si="131"/>
        <v>255000</v>
      </c>
      <c r="K502" s="74">
        <f t="shared" si="131"/>
        <v>0</v>
      </c>
      <c r="L502" s="74">
        <f t="shared" si="131"/>
        <v>0</v>
      </c>
      <c r="M502" s="74">
        <f t="shared" si="131"/>
        <v>0</v>
      </c>
      <c r="N502" s="137">
        <f t="shared" si="131"/>
        <v>0</v>
      </c>
      <c r="O502" s="136">
        <f t="shared" si="118"/>
        <v>255000</v>
      </c>
      <c r="P502" s="136">
        <f t="shared" si="132"/>
        <v>255000</v>
      </c>
      <c r="Q502" s="74">
        <f t="shared" si="132"/>
        <v>0</v>
      </c>
      <c r="R502" s="74">
        <f t="shared" si="132"/>
        <v>0</v>
      </c>
      <c r="S502" s="74">
        <f t="shared" si="132"/>
        <v>0</v>
      </c>
      <c r="T502" s="138">
        <f t="shared" si="132"/>
        <v>0</v>
      </c>
      <c r="ALT502"/>
      <c r="ALU502"/>
      <c r="ALV502"/>
      <c r="ALW502"/>
      <c r="ALX502"/>
      <c r="ALY502"/>
      <c r="ALZ502"/>
      <c r="AMA502"/>
      <c r="AMB502"/>
      <c r="AMC502"/>
      <c r="AMD502"/>
      <c r="AME502"/>
      <c r="AMF502"/>
      <c r="AMG502"/>
      <c r="AMH502"/>
      <c r="AMI502"/>
      <c r="AMJ502"/>
    </row>
    <row r="503" spans="2:1024" s="99" customFormat="1" ht="37.5">
      <c r="B503" s="86"/>
      <c r="C503" s="37" t="s">
        <v>108</v>
      </c>
      <c r="D503" s="79">
        <v>926</v>
      </c>
      <c r="E503" s="133" t="s">
        <v>48</v>
      </c>
      <c r="F503" s="133" t="s">
        <v>25</v>
      </c>
      <c r="G503" s="79">
        <v>7110010610</v>
      </c>
      <c r="H503" s="84">
        <v>200</v>
      </c>
      <c r="I503" s="136">
        <f t="shared" si="117"/>
        <v>255000</v>
      </c>
      <c r="J503" s="136">
        <v>255000</v>
      </c>
      <c r="K503" s="74">
        <v>0</v>
      </c>
      <c r="L503" s="74"/>
      <c r="M503" s="74"/>
      <c r="N503" s="137"/>
      <c r="O503" s="136">
        <f t="shared" si="118"/>
        <v>255000</v>
      </c>
      <c r="P503" s="136">
        <v>255000</v>
      </c>
      <c r="Q503" s="74"/>
      <c r="R503" s="74"/>
      <c r="S503" s="74"/>
      <c r="T503" s="138"/>
      <c r="ALT503"/>
      <c r="ALU503"/>
      <c r="ALV503"/>
      <c r="ALW503"/>
      <c r="ALX503"/>
      <c r="ALY503"/>
      <c r="ALZ503"/>
      <c r="AMA503"/>
      <c r="AMB503"/>
      <c r="AMC503"/>
      <c r="AMD503"/>
      <c r="AME503"/>
      <c r="AMF503"/>
      <c r="AMG503"/>
      <c r="AMH503"/>
      <c r="AMI503"/>
      <c r="AMJ503"/>
    </row>
    <row r="504" spans="2:1024" s="116" customFormat="1" ht="56.25">
      <c r="B504" s="27" t="s">
        <v>77</v>
      </c>
      <c r="C504" s="28" t="s">
        <v>361</v>
      </c>
      <c r="D504" s="28">
        <v>929</v>
      </c>
      <c r="E504" s="142"/>
      <c r="F504" s="142"/>
      <c r="G504" s="85"/>
      <c r="H504" s="86"/>
      <c r="I504" s="129">
        <f t="shared" si="117"/>
        <v>150236900</v>
      </c>
      <c r="J504" s="129">
        <f>J511+J505</f>
        <v>157261900</v>
      </c>
      <c r="K504" s="72">
        <f>K511+K505</f>
        <v>-7315800</v>
      </c>
      <c r="L504" s="72">
        <f>L511+L505</f>
        <v>290800</v>
      </c>
      <c r="M504" s="72">
        <f>M511+M505</f>
        <v>0</v>
      </c>
      <c r="N504" s="130">
        <f>N511+N505</f>
        <v>0</v>
      </c>
      <c r="O504" s="129">
        <f t="shared" si="118"/>
        <v>151612000</v>
      </c>
      <c r="P504" s="129">
        <f>P511+P505</f>
        <v>148146800</v>
      </c>
      <c r="Q504" s="72">
        <f>Q511+Q505</f>
        <v>0</v>
      </c>
      <c r="R504" s="72">
        <f>R511+R505</f>
        <v>3465200</v>
      </c>
      <c r="S504" s="72">
        <f>S511+S505</f>
        <v>0</v>
      </c>
      <c r="T504" s="131">
        <f>T511+T505</f>
        <v>0</v>
      </c>
      <c r="ALT504" s="40"/>
      <c r="ALU504" s="40"/>
      <c r="ALV504" s="40"/>
      <c r="ALW504" s="40"/>
      <c r="ALX504" s="40"/>
      <c r="ALY504" s="40"/>
      <c r="ALZ504" s="40"/>
      <c r="AMA504" s="40"/>
      <c r="AMB504" s="40"/>
      <c r="AMC504"/>
      <c r="AMD504"/>
      <c r="AME504"/>
      <c r="AMF504"/>
      <c r="AMG504"/>
      <c r="AMH504"/>
      <c r="AMI504"/>
      <c r="AMJ504"/>
    </row>
    <row r="505" spans="2:1024" s="116" customFormat="1">
      <c r="B505" s="27"/>
      <c r="C505" s="37" t="s">
        <v>17</v>
      </c>
      <c r="D505" s="79">
        <v>929</v>
      </c>
      <c r="E505" s="133" t="s">
        <v>18</v>
      </c>
      <c r="F505" s="133" t="s">
        <v>86</v>
      </c>
      <c r="G505" s="79"/>
      <c r="H505" s="80"/>
      <c r="I505" s="136">
        <f t="shared" si="117"/>
        <v>433400</v>
      </c>
      <c r="J505" s="136">
        <f t="shared" ref="J505:N509" si="133">J506</f>
        <v>423000</v>
      </c>
      <c r="K505" s="74">
        <f t="shared" si="133"/>
        <v>10400</v>
      </c>
      <c r="L505" s="74">
        <f t="shared" si="133"/>
        <v>0</v>
      </c>
      <c r="M505" s="74">
        <f t="shared" si="133"/>
        <v>0</v>
      </c>
      <c r="N505" s="137">
        <f t="shared" si="133"/>
        <v>0</v>
      </c>
      <c r="O505" s="136">
        <f t="shared" si="118"/>
        <v>433400</v>
      </c>
      <c r="P505" s="136">
        <f t="shared" ref="P505:T509" si="134">P506</f>
        <v>433400</v>
      </c>
      <c r="Q505" s="74">
        <f t="shared" si="134"/>
        <v>0</v>
      </c>
      <c r="R505" s="74">
        <f t="shared" si="134"/>
        <v>0</v>
      </c>
      <c r="S505" s="74">
        <f t="shared" si="134"/>
        <v>0</v>
      </c>
      <c r="T505" s="138">
        <f t="shared" si="134"/>
        <v>0</v>
      </c>
      <c r="ALT505"/>
      <c r="ALU505"/>
      <c r="ALV505"/>
      <c r="ALW505"/>
      <c r="ALX505"/>
      <c r="ALY505"/>
      <c r="ALZ505"/>
      <c r="AMA505"/>
      <c r="AMB505"/>
      <c r="AMC505"/>
      <c r="AMD505"/>
      <c r="AME505"/>
      <c r="AMF505"/>
      <c r="AMG505"/>
      <c r="AMH505"/>
      <c r="AMI505"/>
      <c r="AMJ505"/>
    </row>
    <row r="506" spans="2:1024" s="116" customFormat="1">
      <c r="B506" s="27"/>
      <c r="C506" s="37" t="s">
        <v>33</v>
      </c>
      <c r="D506" s="79">
        <v>929</v>
      </c>
      <c r="E506" s="133" t="s">
        <v>18</v>
      </c>
      <c r="F506" s="133" t="s">
        <v>34</v>
      </c>
      <c r="G506" s="79"/>
      <c r="H506" s="80"/>
      <c r="I506" s="136">
        <f t="shared" si="117"/>
        <v>433400</v>
      </c>
      <c r="J506" s="136">
        <f t="shared" si="133"/>
        <v>423000</v>
      </c>
      <c r="K506" s="74">
        <f t="shared" si="133"/>
        <v>10400</v>
      </c>
      <c r="L506" s="74">
        <f t="shared" si="133"/>
        <v>0</v>
      </c>
      <c r="M506" s="74">
        <f t="shared" si="133"/>
        <v>0</v>
      </c>
      <c r="N506" s="137">
        <f t="shared" si="133"/>
        <v>0</v>
      </c>
      <c r="O506" s="136">
        <f t="shared" si="118"/>
        <v>433400</v>
      </c>
      <c r="P506" s="136">
        <f t="shared" si="134"/>
        <v>433400</v>
      </c>
      <c r="Q506" s="74">
        <f t="shared" si="134"/>
        <v>0</v>
      </c>
      <c r="R506" s="74">
        <f t="shared" si="134"/>
        <v>0</v>
      </c>
      <c r="S506" s="74">
        <f t="shared" si="134"/>
        <v>0</v>
      </c>
      <c r="T506" s="138">
        <f t="shared" si="134"/>
        <v>0</v>
      </c>
      <c r="ALT506"/>
      <c r="ALU506"/>
      <c r="ALV506"/>
      <c r="ALW506"/>
      <c r="ALX506"/>
      <c r="ALY506"/>
      <c r="ALZ506"/>
      <c r="AMA506"/>
      <c r="AMB506"/>
      <c r="AMC506"/>
      <c r="AMD506"/>
      <c r="AME506"/>
      <c r="AMF506"/>
      <c r="AMG506"/>
      <c r="AMH506"/>
      <c r="AMI506"/>
      <c r="AMJ506"/>
    </row>
    <row r="507" spans="2:1024" s="116" customFormat="1" ht="37.5">
      <c r="B507" s="27"/>
      <c r="C507" s="37" t="s">
        <v>102</v>
      </c>
      <c r="D507" s="79">
        <v>929</v>
      </c>
      <c r="E507" s="133" t="s">
        <v>18</v>
      </c>
      <c r="F507" s="133" t="s">
        <v>34</v>
      </c>
      <c r="G507" s="79">
        <v>5000000000</v>
      </c>
      <c r="H507" s="80"/>
      <c r="I507" s="136">
        <f t="shared" si="117"/>
        <v>433400</v>
      </c>
      <c r="J507" s="136">
        <f t="shared" si="133"/>
        <v>423000</v>
      </c>
      <c r="K507" s="74">
        <f t="shared" si="133"/>
        <v>10400</v>
      </c>
      <c r="L507" s="74">
        <f t="shared" si="133"/>
        <v>0</v>
      </c>
      <c r="M507" s="74">
        <f t="shared" si="133"/>
        <v>0</v>
      </c>
      <c r="N507" s="137">
        <f t="shared" si="133"/>
        <v>0</v>
      </c>
      <c r="O507" s="136">
        <f t="shared" si="118"/>
        <v>433400</v>
      </c>
      <c r="P507" s="136">
        <f t="shared" si="134"/>
        <v>433400</v>
      </c>
      <c r="Q507" s="74">
        <f t="shared" si="134"/>
        <v>0</v>
      </c>
      <c r="R507" s="74">
        <f t="shared" si="134"/>
        <v>0</v>
      </c>
      <c r="S507" s="74">
        <f t="shared" si="134"/>
        <v>0</v>
      </c>
      <c r="T507" s="138">
        <f t="shared" si="134"/>
        <v>0</v>
      </c>
      <c r="ALT507"/>
      <c r="ALU507"/>
      <c r="ALV507"/>
      <c r="ALW507"/>
      <c r="ALX507"/>
      <c r="ALY507"/>
      <c r="ALZ507"/>
      <c r="AMA507"/>
      <c r="AMB507"/>
      <c r="AMC507"/>
      <c r="AMD507"/>
      <c r="AME507"/>
      <c r="AMF507"/>
      <c r="AMG507"/>
      <c r="AMH507"/>
      <c r="AMI507"/>
      <c r="AMJ507"/>
    </row>
    <row r="508" spans="2:1024" s="116" customFormat="1" ht="37.5">
      <c r="B508" s="27"/>
      <c r="C508" s="37" t="s">
        <v>121</v>
      </c>
      <c r="D508" s="79">
        <v>929</v>
      </c>
      <c r="E508" s="133" t="s">
        <v>18</v>
      </c>
      <c r="F508" s="133" t="s">
        <v>34</v>
      </c>
      <c r="G508" s="79">
        <v>5030000000</v>
      </c>
      <c r="H508" s="80"/>
      <c r="I508" s="136">
        <f t="shared" si="117"/>
        <v>433400</v>
      </c>
      <c r="J508" s="136">
        <f t="shared" si="133"/>
        <v>423000</v>
      </c>
      <c r="K508" s="74">
        <f t="shared" si="133"/>
        <v>10400</v>
      </c>
      <c r="L508" s="74">
        <f t="shared" si="133"/>
        <v>0</v>
      </c>
      <c r="M508" s="74">
        <f t="shared" si="133"/>
        <v>0</v>
      </c>
      <c r="N508" s="137">
        <f t="shared" si="133"/>
        <v>0</v>
      </c>
      <c r="O508" s="136">
        <f t="shared" si="118"/>
        <v>433400</v>
      </c>
      <c r="P508" s="136">
        <f t="shared" si="134"/>
        <v>433400</v>
      </c>
      <c r="Q508" s="74">
        <f t="shared" si="134"/>
        <v>0</v>
      </c>
      <c r="R508" s="74">
        <f t="shared" si="134"/>
        <v>0</v>
      </c>
      <c r="S508" s="74">
        <f t="shared" si="134"/>
        <v>0</v>
      </c>
      <c r="T508" s="138">
        <f t="shared" si="134"/>
        <v>0</v>
      </c>
      <c r="ALT508"/>
      <c r="ALU508"/>
      <c r="ALV508"/>
      <c r="ALW508"/>
      <c r="ALX508"/>
      <c r="ALY508"/>
      <c r="ALZ508"/>
      <c r="AMA508"/>
      <c r="AMB508"/>
      <c r="AMC508"/>
      <c r="AMD508"/>
      <c r="AME508"/>
      <c r="AMF508"/>
      <c r="AMG508"/>
      <c r="AMH508"/>
      <c r="AMI508"/>
      <c r="AMJ508"/>
    </row>
    <row r="509" spans="2:1024" s="116" customFormat="1" ht="37.5">
      <c r="B509" s="27"/>
      <c r="C509" s="37" t="s">
        <v>122</v>
      </c>
      <c r="D509" s="79">
        <v>929</v>
      </c>
      <c r="E509" s="133" t="s">
        <v>18</v>
      </c>
      <c r="F509" s="133" t="s">
        <v>34</v>
      </c>
      <c r="G509" s="79">
        <v>5030010030</v>
      </c>
      <c r="H509" s="80"/>
      <c r="I509" s="136">
        <f t="shared" si="117"/>
        <v>433400</v>
      </c>
      <c r="J509" s="136">
        <f t="shared" si="133"/>
        <v>423000</v>
      </c>
      <c r="K509" s="74">
        <f t="shared" si="133"/>
        <v>10400</v>
      </c>
      <c r="L509" s="74">
        <f t="shared" si="133"/>
        <v>0</v>
      </c>
      <c r="M509" s="74">
        <f t="shared" si="133"/>
        <v>0</v>
      </c>
      <c r="N509" s="137">
        <f t="shared" si="133"/>
        <v>0</v>
      </c>
      <c r="O509" s="136">
        <f t="shared" si="118"/>
        <v>433400</v>
      </c>
      <c r="P509" s="136">
        <f t="shared" si="134"/>
        <v>433400</v>
      </c>
      <c r="Q509" s="74">
        <f t="shared" si="134"/>
        <v>0</v>
      </c>
      <c r="R509" s="74">
        <f t="shared" si="134"/>
        <v>0</v>
      </c>
      <c r="S509" s="74">
        <f t="shared" si="134"/>
        <v>0</v>
      </c>
      <c r="T509" s="138">
        <f t="shared" si="134"/>
        <v>0</v>
      </c>
      <c r="ALT509"/>
      <c r="ALU509"/>
      <c r="ALV509"/>
      <c r="ALW509"/>
      <c r="ALX509"/>
      <c r="ALY509"/>
      <c r="ALZ509"/>
      <c r="AMA509"/>
      <c r="AMB509"/>
      <c r="AMC509"/>
      <c r="AMD509"/>
      <c r="AME509"/>
      <c r="AMF509"/>
      <c r="AMG509"/>
      <c r="AMH509"/>
      <c r="AMI509"/>
      <c r="AMJ509"/>
    </row>
    <row r="510" spans="2:1024" s="116" customFormat="1" ht="37.5">
      <c r="B510" s="27"/>
      <c r="C510" s="37" t="s">
        <v>108</v>
      </c>
      <c r="D510" s="79">
        <v>929</v>
      </c>
      <c r="E510" s="133" t="s">
        <v>18</v>
      </c>
      <c r="F510" s="133" t="s">
        <v>34</v>
      </c>
      <c r="G510" s="79">
        <v>5030010030</v>
      </c>
      <c r="H510" s="80" t="s">
        <v>109</v>
      </c>
      <c r="I510" s="136">
        <f t="shared" si="117"/>
        <v>433400</v>
      </c>
      <c r="J510" s="136">
        <v>423000</v>
      </c>
      <c r="K510" s="74">
        <v>10400</v>
      </c>
      <c r="L510" s="74"/>
      <c r="M510" s="74"/>
      <c r="N510" s="137"/>
      <c r="O510" s="136">
        <f t="shared" si="118"/>
        <v>433400</v>
      </c>
      <c r="P510" s="136">
        <v>433400</v>
      </c>
      <c r="Q510" s="74"/>
      <c r="R510" s="74"/>
      <c r="S510" s="74"/>
      <c r="T510" s="138"/>
      <c r="ALT510"/>
      <c r="ALU510"/>
      <c r="ALV510"/>
      <c r="ALW510"/>
      <c r="ALX510"/>
      <c r="ALY510"/>
      <c r="ALZ510"/>
      <c r="AMA510"/>
      <c r="AMB510"/>
      <c r="AMC510"/>
      <c r="AMD510"/>
      <c r="AME510"/>
      <c r="AMF510"/>
      <c r="AMG510"/>
      <c r="AMH510"/>
      <c r="AMI510"/>
      <c r="AMJ510"/>
    </row>
    <row r="511" spans="2:1024" s="99" customFormat="1">
      <c r="B511" s="27"/>
      <c r="C511" s="37" t="s">
        <v>355</v>
      </c>
      <c r="D511" s="79">
        <v>929</v>
      </c>
      <c r="E511" s="133" t="s">
        <v>31</v>
      </c>
      <c r="F511" s="133" t="s">
        <v>86</v>
      </c>
      <c r="G511" s="79"/>
      <c r="H511" s="80"/>
      <c r="I511" s="136">
        <f t="shared" si="117"/>
        <v>149803500</v>
      </c>
      <c r="J511" s="136">
        <f>J512+J536+J524+J519</f>
        <v>156838900</v>
      </c>
      <c r="K511" s="74">
        <f>K512+K536+K524+K519</f>
        <v>-7326200</v>
      </c>
      <c r="L511" s="74">
        <f>L512+L536+L524+L519</f>
        <v>290800</v>
      </c>
      <c r="M511" s="74">
        <f>M512+M536+M524+M519</f>
        <v>0</v>
      </c>
      <c r="N511" s="137">
        <f>N512+N536+N524+N519</f>
        <v>0</v>
      </c>
      <c r="O511" s="136">
        <f t="shared" si="118"/>
        <v>151178600</v>
      </c>
      <c r="P511" s="136">
        <f>P512+P536+P524+P519</f>
        <v>147713400</v>
      </c>
      <c r="Q511" s="74">
        <f>Q512+Q536+Q524+Q519</f>
        <v>0</v>
      </c>
      <c r="R511" s="74">
        <f>R512+R536+R524+R519</f>
        <v>3465200</v>
      </c>
      <c r="S511" s="74">
        <f>S512+S536+S524+S519</f>
        <v>0</v>
      </c>
      <c r="T511" s="138">
        <f>T512+T536+T524+T519</f>
        <v>0</v>
      </c>
      <c r="ALT511"/>
      <c r="ALU511"/>
      <c r="ALV511"/>
      <c r="ALW511"/>
      <c r="ALX511"/>
      <c r="ALY511"/>
      <c r="ALZ511"/>
      <c r="AMA511"/>
      <c r="AMB511"/>
      <c r="AMC511"/>
      <c r="AMD511"/>
      <c r="AME511"/>
      <c r="AMF511"/>
      <c r="AMG511"/>
      <c r="AMH511"/>
      <c r="AMI511"/>
      <c r="AMJ511"/>
    </row>
    <row r="512" spans="2:1024" s="99" customFormat="1">
      <c r="B512" s="27"/>
      <c r="C512" s="37" t="s">
        <v>356</v>
      </c>
      <c r="D512" s="79">
        <v>929</v>
      </c>
      <c r="E512" s="133" t="s">
        <v>31</v>
      </c>
      <c r="F512" s="133" t="s">
        <v>18</v>
      </c>
      <c r="G512" s="79"/>
      <c r="H512" s="80"/>
      <c r="I512" s="136">
        <f t="shared" si="117"/>
        <v>2120400</v>
      </c>
      <c r="J512" s="136">
        <f t="shared" ref="J512:N515" si="135">J513</f>
        <v>2356300</v>
      </c>
      <c r="K512" s="74">
        <f t="shared" si="135"/>
        <v>-235900</v>
      </c>
      <c r="L512" s="74">
        <f t="shared" si="135"/>
        <v>0</v>
      </c>
      <c r="M512" s="74">
        <f t="shared" si="135"/>
        <v>0</v>
      </c>
      <c r="N512" s="137">
        <f t="shared" si="135"/>
        <v>0</v>
      </c>
      <c r="O512" s="136">
        <f t="shared" si="118"/>
        <v>2088600</v>
      </c>
      <c r="P512" s="136">
        <f t="shared" ref="P512:T515" si="136">P513</f>
        <v>2088600</v>
      </c>
      <c r="Q512" s="74">
        <f t="shared" si="136"/>
        <v>0</v>
      </c>
      <c r="R512" s="74">
        <f t="shared" si="136"/>
        <v>0</v>
      </c>
      <c r="S512" s="74">
        <f t="shared" si="136"/>
        <v>0</v>
      </c>
      <c r="T512" s="138">
        <f t="shared" si="136"/>
        <v>0</v>
      </c>
      <c r="ALT512"/>
      <c r="ALU512"/>
      <c r="ALV512"/>
      <c r="ALW512"/>
      <c r="ALX512"/>
      <c r="ALY512"/>
      <c r="ALZ512"/>
      <c r="AMA512"/>
      <c r="AMB512"/>
      <c r="AMC512"/>
      <c r="AMD512"/>
      <c r="AME512"/>
      <c r="AMF512"/>
      <c r="AMG512"/>
      <c r="AMH512"/>
      <c r="AMI512"/>
      <c r="AMJ512"/>
    </row>
    <row r="513" spans="2:1024" s="99" customFormat="1" ht="37.5">
      <c r="B513" s="27"/>
      <c r="C513" s="37" t="s">
        <v>223</v>
      </c>
      <c r="D513" s="79">
        <v>929</v>
      </c>
      <c r="E513" s="133" t="s">
        <v>31</v>
      </c>
      <c r="F513" s="133" t="s">
        <v>18</v>
      </c>
      <c r="G513" s="79">
        <v>6100000000</v>
      </c>
      <c r="H513" s="80"/>
      <c r="I513" s="136">
        <f t="shared" si="117"/>
        <v>2120400</v>
      </c>
      <c r="J513" s="136">
        <f t="shared" si="135"/>
        <v>2356300</v>
      </c>
      <c r="K513" s="74">
        <f t="shared" si="135"/>
        <v>-235900</v>
      </c>
      <c r="L513" s="74">
        <f t="shared" si="135"/>
        <v>0</v>
      </c>
      <c r="M513" s="74">
        <f t="shared" si="135"/>
        <v>0</v>
      </c>
      <c r="N513" s="137">
        <f t="shared" si="135"/>
        <v>0</v>
      </c>
      <c r="O513" s="136">
        <f t="shared" si="118"/>
        <v>2088600</v>
      </c>
      <c r="P513" s="136">
        <f t="shared" si="136"/>
        <v>2088600</v>
      </c>
      <c r="Q513" s="74">
        <f t="shared" si="136"/>
        <v>0</v>
      </c>
      <c r="R513" s="74">
        <f t="shared" si="136"/>
        <v>0</v>
      </c>
      <c r="S513" s="74">
        <f t="shared" si="136"/>
        <v>0</v>
      </c>
      <c r="T513" s="138">
        <f t="shared" si="136"/>
        <v>0</v>
      </c>
      <c r="ALT513"/>
      <c r="ALU513"/>
      <c r="ALV513"/>
      <c r="ALW513"/>
      <c r="ALX513"/>
      <c r="ALY513"/>
      <c r="ALZ513"/>
      <c r="AMA513"/>
      <c r="AMB513"/>
      <c r="AMC513"/>
      <c r="AMD513"/>
      <c r="AME513"/>
      <c r="AMF513"/>
      <c r="AMG513"/>
      <c r="AMH513"/>
      <c r="AMI513"/>
      <c r="AMJ513"/>
    </row>
    <row r="514" spans="2:1024" s="99" customFormat="1">
      <c r="B514" s="27"/>
      <c r="C514" s="37" t="s">
        <v>224</v>
      </c>
      <c r="D514" s="79">
        <v>929</v>
      </c>
      <c r="E514" s="133" t="s">
        <v>31</v>
      </c>
      <c r="F514" s="133" t="s">
        <v>18</v>
      </c>
      <c r="G514" s="79">
        <v>6110000000</v>
      </c>
      <c r="H514" s="80"/>
      <c r="I514" s="136">
        <f t="shared" si="117"/>
        <v>2120400</v>
      </c>
      <c r="J514" s="136">
        <f t="shared" si="135"/>
        <v>2356300</v>
      </c>
      <c r="K514" s="74">
        <f t="shared" si="135"/>
        <v>-235900</v>
      </c>
      <c r="L514" s="74">
        <f t="shared" si="135"/>
        <v>0</v>
      </c>
      <c r="M514" s="74">
        <f t="shared" si="135"/>
        <v>0</v>
      </c>
      <c r="N514" s="137">
        <f t="shared" si="135"/>
        <v>0</v>
      </c>
      <c r="O514" s="136">
        <f t="shared" si="118"/>
        <v>2088600</v>
      </c>
      <c r="P514" s="136">
        <f t="shared" si="136"/>
        <v>2088600</v>
      </c>
      <c r="Q514" s="74">
        <f t="shared" si="136"/>
        <v>0</v>
      </c>
      <c r="R514" s="74">
        <f t="shared" si="136"/>
        <v>0</v>
      </c>
      <c r="S514" s="74">
        <f t="shared" si="136"/>
        <v>0</v>
      </c>
      <c r="T514" s="138">
        <f t="shared" si="136"/>
        <v>0</v>
      </c>
      <c r="ALT514"/>
      <c r="ALU514"/>
      <c r="ALV514"/>
      <c r="ALW514"/>
      <c r="ALX514"/>
      <c r="ALY514"/>
      <c r="ALZ514"/>
      <c r="AMA514"/>
      <c r="AMB514"/>
      <c r="AMC514"/>
      <c r="AMD514"/>
      <c r="AME514"/>
      <c r="AMF514"/>
      <c r="AMG514"/>
      <c r="AMH514"/>
      <c r="AMI514"/>
      <c r="AMJ514"/>
    </row>
    <row r="515" spans="2:1024" s="99" customFormat="1">
      <c r="B515" s="27"/>
      <c r="C515" s="37" t="s">
        <v>230</v>
      </c>
      <c r="D515" s="79">
        <v>929</v>
      </c>
      <c r="E515" s="133" t="s">
        <v>31</v>
      </c>
      <c r="F515" s="133" t="s">
        <v>18</v>
      </c>
      <c r="G515" s="79">
        <v>6110200000</v>
      </c>
      <c r="H515" s="80"/>
      <c r="I515" s="136">
        <f t="shared" si="117"/>
        <v>2120400</v>
      </c>
      <c r="J515" s="136">
        <f t="shared" si="135"/>
        <v>2356300</v>
      </c>
      <c r="K515" s="74">
        <f t="shared" si="135"/>
        <v>-235900</v>
      </c>
      <c r="L515" s="74">
        <f t="shared" si="135"/>
        <v>0</v>
      </c>
      <c r="M515" s="74">
        <f t="shared" si="135"/>
        <v>0</v>
      </c>
      <c r="N515" s="137">
        <f t="shared" si="135"/>
        <v>0</v>
      </c>
      <c r="O515" s="136">
        <f t="shared" si="118"/>
        <v>2088600</v>
      </c>
      <c r="P515" s="136">
        <f t="shared" si="136"/>
        <v>2088600</v>
      </c>
      <c r="Q515" s="74">
        <f t="shared" si="136"/>
        <v>0</v>
      </c>
      <c r="R515" s="74">
        <f t="shared" si="136"/>
        <v>0</v>
      </c>
      <c r="S515" s="74">
        <f t="shared" si="136"/>
        <v>0</v>
      </c>
      <c r="T515" s="138">
        <f t="shared" si="136"/>
        <v>0</v>
      </c>
      <c r="ALT515"/>
      <c r="ALU515"/>
      <c r="ALV515"/>
      <c r="ALW515"/>
      <c r="ALX515"/>
      <c r="ALY515"/>
      <c r="ALZ515"/>
      <c r="AMA515"/>
      <c r="AMB515"/>
      <c r="AMC515"/>
      <c r="AMD515"/>
      <c r="AME515"/>
      <c r="AMF515"/>
      <c r="AMG515"/>
      <c r="AMH515"/>
      <c r="AMI515"/>
      <c r="AMJ515"/>
    </row>
    <row r="516" spans="2:1024" s="99" customFormat="1">
      <c r="B516" s="27"/>
      <c r="C516" s="37" t="s">
        <v>230</v>
      </c>
      <c r="D516" s="79">
        <v>929</v>
      </c>
      <c r="E516" s="133" t="s">
        <v>31</v>
      </c>
      <c r="F516" s="133" t="s">
        <v>18</v>
      </c>
      <c r="G516" s="79">
        <v>6110210160</v>
      </c>
      <c r="H516" s="80"/>
      <c r="I516" s="136">
        <f t="shared" si="117"/>
        <v>2120400</v>
      </c>
      <c r="J516" s="136">
        <f>J517+J518</f>
        <v>2356300</v>
      </c>
      <c r="K516" s="74">
        <f>K517+K518</f>
        <v>-235900</v>
      </c>
      <c r="L516" s="74">
        <f>L517+L518</f>
        <v>0</v>
      </c>
      <c r="M516" s="74">
        <f>M517+M518</f>
        <v>0</v>
      </c>
      <c r="N516" s="137">
        <f>N517+N518</f>
        <v>0</v>
      </c>
      <c r="O516" s="136">
        <f t="shared" si="118"/>
        <v>2088600</v>
      </c>
      <c r="P516" s="136">
        <f>P517+P518</f>
        <v>2088600</v>
      </c>
      <c r="Q516" s="74">
        <f>Q517+Q518</f>
        <v>0</v>
      </c>
      <c r="R516" s="74">
        <f>R517+R518</f>
        <v>0</v>
      </c>
      <c r="S516" s="74">
        <f>S517+S518</f>
        <v>0</v>
      </c>
      <c r="T516" s="138">
        <f>T517+T518</f>
        <v>0</v>
      </c>
      <c r="ALT516"/>
      <c r="ALU516"/>
      <c r="ALV516"/>
      <c r="ALW516"/>
      <c r="ALX516"/>
      <c r="ALY516"/>
      <c r="ALZ516"/>
      <c r="AMA516"/>
      <c r="AMB516"/>
      <c r="AMC516"/>
      <c r="AMD516"/>
      <c r="AME516"/>
      <c r="AMF516"/>
      <c r="AMG516"/>
      <c r="AMH516"/>
      <c r="AMI516"/>
      <c r="AMJ516"/>
    </row>
    <row r="517" spans="2:1024" s="99" customFormat="1" ht="75">
      <c r="B517" s="27"/>
      <c r="C517" s="37" t="s">
        <v>105</v>
      </c>
      <c r="D517" s="79">
        <v>929</v>
      </c>
      <c r="E517" s="133" t="s">
        <v>31</v>
      </c>
      <c r="F517" s="133" t="s">
        <v>18</v>
      </c>
      <c r="G517" s="79">
        <v>6110210160</v>
      </c>
      <c r="H517" s="80" t="s">
        <v>106</v>
      </c>
      <c r="I517" s="136">
        <f t="shared" si="117"/>
        <v>1722800</v>
      </c>
      <c r="J517" s="136">
        <v>1500000</v>
      </c>
      <c r="K517" s="74">
        <v>222800</v>
      </c>
      <c r="L517" s="74"/>
      <c r="M517" s="74"/>
      <c r="N517" s="137"/>
      <c r="O517" s="136">
        <f t="shared" si="118"/>
        <v>1697000</v>
      </c>
      <c r="P517" s="136">
        <v>1697000</v>
      </c>
      <c r="Q517" s="74"/>
      <c r="R517" s="74"/>
      <c r="S517" s="74"/>
      <c r="T517" s="138"/>
      <c r="ALT517"/>
      <c r="ALU517"/>
      <c r="ALV517"/>
      <c r="ALW517"/>
      <c r="ALX517"/>
      <c r="ALY517"/>
      <c r="ALZ517"/>
      <c r="AMA517"/>
      <c r="AMB517"/>
      <c r="AMC517"/>
      <c r="AMD517"/>
      <c r="AME517"/>
      <c r="AMF517"/>
      <c r="AMG517"/>
      <c r="AMH517"/>
      <c r="AMI517"/>
      <c r="AMJ517"/>
    </row>
    <row r="518" spans="2:1024" s="99" customFormat="1" ht="37.5">
      <c r="B518" s="27"/>
      <c r="C518" s="37" t="s">
        <v>108</v>
      </c>
      <c r="D518" s="79">
        <v>929</v>
      </c>
      <c r="E518" s="133" t="s">
        <v>31</v>
      </c>
      <c r="F518" s="133" t="s">
        <v>18</v>
      </c>
      <c r="G518" s="79">
        <v>6110210160</v>
      </c>
      <c r="H518" s="80" t="s">
        <v>109</v>
      </c>
      <c r="I518" s="136">
        <f t="shared" si="117"/>
        <v>397600</v>
      </c>
      <c r="J518" s="136">
        <v>856300</v>
      </c>
      <c r="K518" s="74">
        <v>-458700</v>
      </c>
      <c r="L518" s="74"/>
      <c r="M518" s="74"/>
      <c r="N518" s="137"/>
      <c r="O518" s="136">
        <f t="shared" si="118"/>
        <v>391600</v>
      </c>
      <c r="P518" s="136">
        <v>391600</v>
      </c>
      <c r="Q518" s="74"/>
      <c r="R518" s="74"/>
      <c r="S518" s="74"/>
      <c r="T518" s="138"/>
      <c r="ALT518"/>
      <c r="ALU518"/>
      <c r="ALV518"/>
      <c r="ALW518"/>
      <c r="ALX518"/>
      <c r="ALY518"/>
      <c r="ALZ518"/>
      <c r="AMA518"/>
      <c r="AMB518"/>
      <c r="AMC518"/>
      <c r="AMD518"/>
      <c r="AME518"/>
      <c r="AMF518"/>
      <c r="AMG518"/>
      <c r="AMH518"/>
      <c r="AMI518"/>
      <c r="AMJ518"/>
    </row>
    <row r="519" spans="2:1024" s="99" customFormat="1">
      <c r="B519" s="27"/>
      <c r="C519" s="37" t="s">
        <v>80</v>
      </c>
      <c r="D519" s="79">
        <v>929</v>
      </c>
      <c r="E519" s="133" t="s">
        <v>31</v>
      </c>
      <c r="F519" s="133" t="s">
        <v>20</v>
      </c>
      <c r="G519" s="79"/>
      <c r="H519" s="80"/>
      <c r="I519" s="136">
        <f t="shared" si="117"/>
        <v>31300</v>
      </c>
      <c r="J519" s="136">
        <f t="shared" ref="J519:N522" si="137">J520</f>
        <v>32100</v>
      </c>
      <c r="K519" s="74">
        <f t="shared" si="137"/>
        <v>-800</v>
      </c>
      <c r="L519" s="74">
        <f t="shared" si="137"/>
        <v>0</v>
      </c>
      <c r="M519" s="74">
        <f t="shared" si="137"/>
        <v>0</v>
      </c>
      <c r="N519" s="137">
        <f t="shared" si="137"/>
        <v>0</v>
      </c>
      <c r="O519" s="136">
        <f t="shared" si="118"/>
        <v>32600</v>
      </c>
      <c r="P519" s="136">
        <f t="shared" ref="P519:T522" si="138">P520</f>
        <v>32600</v>
      </c>
      <c r="Q519" s="74">
        <f t="shared" si="138"/>
        <v>0</v>
      </c>
      <c r="R519" s="74">
        <f t="shared" si="138"/>
        <v>0</v>
      </c>
      <c r="S519" s="74">
        <f t="shared" si="138"/>
        <v>0</v>
      </c>
      <c r="T519" s="138">
        <f t="shared" si="138"/>
        <v>0</v>
      </c>
      <c r="ALT519"/>
      <c r="ALU519"/>
      <c r="ALV519"/>
      <c r="ALW519"/>
      <c r="ALX519"/>
      <c r="ALY519"/>
      <c r="ALZ519"/>
      <c r="AMA519"/>
      <c r="AMB519"/>
      <c r="AMC519"/>
      <c r="AMD519"/>
      <c r="AME519"/>
      <c r="AMF519"/>
      <c r="AMG519"/>
      <c r="AMH519"/>
      <c r="AMI519"/>
      <c r="AMJ519"/>
    </row>
    <row r="520" spans="2:1024" s="99" customFormat="1" ht="37.5">
      <c r="B520" s="27"/>
      <c r="C520" s="37" t="s">
        <v>223</v>
      </c>
      <c r="D520" s="79">
        <v>929</v>
      </c>
      <c r="E520" s="133" t="s">
        <v>31</v>
      </c>
      <c r="F520" s="133" t="s">
        <v>20</v>
      </c>
      <c r="G520" s="79">
        <v>6100000000</v>
      </c>
      <c r="H520" s="80"/>
      <c r="I520" s="136">
        <f t="shared" ref="I520:I583" si="139">SUM(J520:N520)</f>
        <v>31300</v>
      </c>
      <c r="J520" s="136">
        <f t="shared" si="137"/>
        <v>32100</v>
      </c>
      <c r="K520" s="74">
        <f t="shared" si="137"/>
        <v>-800</v>
      </c>
      <c r="L520" s="74">
        <f t="shared" si="137"/>
        <v>0</v>
      </c>
      <c r="M520" s="74">
        <f t="shared" si="137"/>
        <v>0</v>
      </c>
      <c r="N520" s="137">
        <f t="shared" si="137"/>
        <v>0</v>
      </c>
      <c r="O520" s="136">
        <f t="shared" ref="O520:O583" si="140">SUM(P520:T520)</f>
        <v>32600</v>
      </c>
      <c r="P520" s="136">
        <f t="shared" si="138"/>
        <v>32600</v>
      </c>
      <c r="Q520" s="74">
        <f t="shared" si="138"/>
        <v>0</v>
      </c>
      <c r="R520" s="74">
        <f t="shared" si="138"/>
        <v>0</v>
      </c>
      <c r="S520" s="74">
        <f t="shared" si="138"/>
        <v>0</v>
      </c>
      <c r="T520" s="138">
        <f t="shared" si="138"/>
        <v>0</v>
      </c>
      <c r="ALT520"/>
      <c r="ALU520"/>
      <c r="ALV520"/>
      <c r="ALW520"/>
      <c r="ALX520"/>
      <c r="ALY520"/>
      <c r="ALZ520"/>
      <c r="AMA520"/>
      <c r="AMB520"/>
      <c r="AMC520"/>
      <c r="AMD520"/>
      <c r="AME520"/>
      <c r="AMF520"/>
      <c r="AMG520"/>
      <c r="AMH520"/>
      <c r="AMI520"/>
      <c r="AMJ520"/>
    </row>
    <row r="521" spans="2:1024" s="99" customFormat="1">
      <c r="B521" s="27"/>
      <c r="C521" s="37" t="s">
        <v>224</v>
      </c>
      <c r="D521" s="79">
        <v>929</v>
      </c>
      <c r="E521" s="133" t="s">
        <v>31</v>
      </c>
      <c r="F521" s="133" t="s">
        <v>20</v>
      </c>
      <c r="G521" s="79">
        <v>6110000000</v>
      </c>
      <c r="H521" s="80"/>
      <c r="I521" s="136">
        <f t="shared" si="139"/>
        <v>31300</v>
      </c>
      <c r="J521" s="136">
        <f t="shared" si="137"/>
        <v>32100</v>
      </c>
      <c r="K521" s="74">
        <f t="shared" si="137"/>
        <v>-800</v>
      </c>
      <c r="L521" s="74">
        <f t="shared" si="137"/>
        <v>0</v>
      </c>
      <c r="M521" s="74">
        <f t="shared" si="137"/>
        <v>0</v>
      </c>
      <c r="N521" s="137">
        <f t="shared" si="137"/>
        <v>0</v>
      </c>
      <c r="O521" s="136">
        <f t="shared" si="140"/>
        <v>32600</v>
      </c>
      <c r="P521" s="136">
        <f t="shared" si="138"/>
        <v>32600</v>
      </c>
      <c r="Q521" s="74">
        <f t="shared" si="138"/>
        <v>0</v>
      </c>
      <c r="R521" s="74">
        <f t="shared" si="138"/>
        <v>0</v>
      </c>
      <c r="S521" s="74">
        <f t="shared" si="138"/>
        <v>0</v>
      </c>
      <c r="T521" s="138">
        <f t="shared" si="138"/>
        <v>0</v>
      </c>
      <c r="ALT521"/>
      <c r="ALU521"/>
      <c r="ALV521"/>
      <c r="ALW521"/>
      <c r="ALX521"/>
      <c r="ALY521"/>
      <c r="ALZ521"/>
      <c r="AMA521"/>
      <c r="AMB521"/>
      <c r="AMC521"/>
      <c r="AMD521"/>
      <c r="AME521"/>
      <c r="AMF521"/>
      <c r="AMG521"/>
      <c r="AMH521"/>
      <c r="AMI521"/>
      <c r="AMJ521"/>
    </row>
    <row r="522" spans="2:1024" s="99" customFormat="1" ht="150">
      <c r="B522" s="27"/>
      <c r="C522" s="37" t="s">
        <v>172</v>
      </c>
      <c r="D522" s="79">
        <v>929</v>
      </c>
      <c r="E522" s="133" t="s">
        <v>31</v>
      </c>
      <c r="F522" s="133" t="s">
        <v>20</v>
      </c>
      <c r="G522" s="79">
        <v>6110060820</v>
      </c>
      <c r="H522" s="80"/>
      <c r="I522" s="136">
        <f t="shared" si="139"/>
        <v>31300</v>
      </c>
      <c r="J522" s="136">
        <f t="shared" si="137"/>
        <v>32100</v>
      </c>
      <c r="K522" s="74">
        <f t="shared" si="137"/>
        <v>-800</v>
      </c>
      <c r="L522" s="74">
        <f t="shared" si="137"/>
        <v>0</v>
      </c>
      <c r="M522" s="74">
        <f t="shared" si="137"/>
        <v>0</v>
      </c>
      <c r="N522" s="137">
        <f t="shared" si="137"/>
        <v>0</v>
      </c>
      <c r="O522" s="136">
        <f t="shared" si="140"/>
        <v>32600</v>
      </c>
      <c r="P522" s="136">
        <f t="shared" si="138"/>
        <v>32600</v>
      </c>
      <c r="Q522" s="74">
        <f t="shared" si="138"/>
        <v>0</v>
      </c>
      <c r="R522" s="74">
        <f t="shared" si="138"/>
        <v>0</v>
      </c>
      <c r="S522" s="74">
        <f t="shared" si="138"/>
        <v>0</v>
      </c>
      <c r="T522" s="138">
        <f t="shared" si="138"/>
        <v>0</v>
      </c>
      <c r="ALT522"/>
      <c r="ALU522"/>
      <c r="ALV522"/>
      <c r="ALW522"/>
      <c r="ALX522"/>
      <c r="ALY522"/>
      <c r="ALZ522"/>
      <c r="AMA522"/>
      <c r="AMB522"/>
      <c r="AMC522"/>
      <c r="AMD522"/>
      <c r="AME522"/>
      <c r="AMF522"/>
      <c r="AMG522"/>
      <c r="AMH522"/>
      <c r="AMI522"/>
      <c r="AMJ522"/>
    </row>
    <row r="523" spans="2:1024" s="99" customFormat="1" ht="37.5">
      <c r="B523" s="27"/>
      <c r="C523" s="37" t="s">
        <v>171</v>
      </c>
      <c r="D523" s="79">
        <v>929</v>
      </c>
      <c r="E523" s="133" t="s">
        <v>31</v>
      </c>
      <c r="F523" s="133" t="s">
        <v>20</v>
      </c>
      <c r="G523" s="79">
        <v>6110060820</v>
      </c>
      <c r="H523" s="80" t="s">
        <v>201</v>
      </c>
      <c r="I523" s="136">
        <f t="shared" si="139"/>
        <v>31300</v>
      </c>
      <c r="J523" s="136">
        <v>32100</v>
      </c>
      <c r="K523" s="74">
        <v>-800</v>
      </c>
      <c r="L523" s="74"/>
      <c r="M523" s="74"/>
      <c r="N523" s="137"/>
      <c r="O523" s="136">
        <f t="shared" si="140"/>
        <v>32600</v>
      </c>
      <c r="P523" s="136">
        <v>32600</v>
      </c>
      <c r="Q523" s="74"/>
      <c r="R523" s="74"/>
      <c r="S523" s="74"/>
      <c r="T523" s="138"/>
      <c r="ALT523"/>
      <c r="ALU523"/>
      <c r="ALV523"/>
      <c r="ALW523"/>
      <c r="ALX523"/>
      <c r="ALY523"/>
      <c r="ALZ523"/>
      <c r="AMA523"/>
      <c r="AMB523"/>
      <c r="AMC523"/>
      <c r="AMD523"/>
      <c r="AME523"/>
      <c r="AMF523"/>
      <c r="AMG523"/>
      <c r="AMH523"/>
      <c r="AMI523"/>
      <c r="AMJ523"/>
    </row>
    <row r="524" spans="2:1024" s="99" customFormat="1">
      <c r="B524" s="27"/>
      <c r="C524" s="37" t="s">
        <v>81</v>
      </c>
      <c r="D524" s="79">
        <v>929</v>
      </c>
      <c r="E524" s="133" t="s">
        <v>31</v>
      </c>
      <c r="F524" s="133" t="s">
        <v>22</v>
      </c>
      <c r="G524" s="79"/>
      <c r="H524" s="80"/>
      <c r="I524" s="136">
        <f t="shared" si="139"/>
        <v>144653200</v>
      </c>
      <c r="J524" s="136">
        <f t="shared" ref="J524:N525" si="141">J525</f>
        <v>151521400</v>
      </c>
      <c r="K524" s="74">
        <f t="shared" si="141"/>
        <v>-7159000</v>
      </c>
      <c r="L524" s="74">
        <f t="shared" si="141"/>
        <v>290800</v>
      </c>
      <c r="M524" s="74">
        <f t="shared" si="141"/>
        <v>0</v>
      </c>
      <c r="N524" s="137">
        <f t="shared" si="141"/>
        <v>0</v>
      </c>
      <c r="O524" s="136">
        <f t="shared" si="140"/>
        <v>146103800</v>
      </c>
      <c r="P524" s="136">
        <f t="shared" ref="P524:T525" si="142">P525</f>
        <v>142638600</v>
      </c>
      <c r="Q524" s="74">
        <f t="shared" si="142"/>
        <v>0</v>
      </c>
      <c r="R524" s="74">
        <f t="shared" si="142"/>
        <v>3465200</v>
      </c>
      <c r="S524" s="74">
        <f t="shared" si="142"/>
        <v>0</v>
      </c>
      <c r="T524" s="138">
        <f t="shared" si="142"/>
        <v>0</v>
      </c>
      <c r="ALT524"/>
      <c r="ALU524"/>
      <c r="ALV524"/>
      <c r="ALW524"/>
      <c r="ALX524"/>
      <c r="ALY524"/>
      <c r="ALZ524"/>
      <c r="AMA524"/>
      <c r="AMB524"/>
      <c r="AMC524"/>
      <c r="AMD524"/>
      <c r="AME524"/>
      <c r="AMF524"/>
      <c r="AMG524"/>
      <c r="AMH524"/>
      <c r="AMI524"/>
      <c r="AMJ524"/>
    </row>
    <row r="525" spans="2:1024" s="99" customFormat="1" ht="37.5">
      <c r="B525" s="27"/>
      <c r="C525" s="37" t="s">
        <v>223</v>
      </c>
      <c r="D525" s="79">
        <v>929</v>
      </c>
      <c r="E525" s="133" t="s">
        <v>31</v>
      </c>
      <c r="F525" s="133" t="s">
        <v>22</v>
      </c>
      <c r="G525" s="79">
        <v>6100000000</v>
      </c>
      <c r="H525" s="80"/>
      <c r="I525" s="136">
        <f t="shared" si="139"/>
        <v>144653200</v>
      </c>
      <c r="J525" s="136">
        <f t="shared" si="141"/>
        <v>151521400</v>
      </c>
      <c r="K525" s="74">
        <f t="shared" si="141"/>
        <v>-7159000</v>
      </c>
      <c r="L525" s="74">
        <f t="shared" si="141"/>
        <v>290800</v>
      </c>
      <c r="M525" s="74">
        <f t="shared" si="141"/>
        <v>0</v>
      </c>
      <c r="N525" s="137">
        <f t="shared" si="141"/>
        <v>0</v>
      </c>
      <c r="O525" s="136">
        <f t="shared" si="140"/>
        <v>146103800</v>
      </c>
      <c r="P525" s="136">
        <f t="shared" si="142"/>
        <v>142638600</v>
      </c>
      <c r="Q525" s="74">
        <f t="shared" si="142"/>
        <v>0</v>
      </c>
      <c r="R525" s="74">
        <f t="shared" si="142"/>
        <v>3465200</v>
      </c>
      <c r="S525" s="74">
        <f t="shared" si="142"/>
        <v>0</v>
      </c>
      <c r="T525" s="138">
        <f t="shared" si="142"/>
        <v>0</v>
      </c>
      <c r="ALT525"/>
      <c r="ALU525"/>
      <c r="ALV525"/>
      <c r="ALW525"/>
      <c r="ALX525"/>
      <c r="ALY525"/>
      <c r="ALZ525"/>
      <c r="AMA525"/>
      <c r="AMB525"/>
      <c r="AMC525"/>
      <c r="AMD525"/>
      <c r="AME525"/>
      <c r="AMF525"/>
      <c r="AMG525"/>
      <c r="AMH525"/>
      <c r="AMI525"/>
      <c r="AMJ525"/>
    </row>
    <row r="526" spans="2:1024" s="99" customFormat="1">
      <c r="B526" s="27"/>
      <c r="C526" s="37" t="s">
        <v>224</v>
      </c>
      <c r="D526" s="79">
        <v>929</v>
      </c>
      <c r="E526" s="133" t="s">
        <v>31</v>
      </c>
      <c r="F526" s="133" t="s">
        <v>22</v>
      </c>
      <c r="G526" s="79">
        <v>6110000000</v>
      </c>
      <c r="H526" s="80"/>
      <c r="I526" s="136">
        <f t="shared" si="139"/>
        <v>144653200</v>
      </c>
      <c r="J526" s="136">
        <f>J527+J531+J533</f>
        <v>151521400</v>
      </c>
      <c r="K526" s="136">
        <f>K527+K531+K533</f>
        <v>-7159000</v>
      </c>
      <c r="L526" s="74">
        <f>L527+L531+L533</f>
        <v>290800</v>
      </c>
      <c r="M526" s="74">
        <f>M527+M531+M533</f>
        <v>0</v>
      </c>
      <c r="N526" s="137">
        <f>N527+N531+N533</f>
        <v>0</v>
      </c>
      <c r="O526" s="136">
        <f t="shared" si="140"/>
        <v>146103800</v>
      </c>
      <c r="P526" s="136">
        <f>P527+P531+P533</f>
        <v>142638600</v>
      </c>
      <c r="Q526" s="74">
        <f>Q527+Q531+Q533</f>
        <v>0</v>
      </c>
      <c r="R526" s="74">
        <f>R527+R531+R533+R529</f>
        <v>3465200</v>
      </c>
      <c r="S526" s="74">
        <f>S527+S531+S533</f>
        <v>0</v>
      </c>
      <c r="T526" s="138">
        <f>T527+T531+T533</f>
        <v>0</v>
      </c>
      <c r="ALT526"/>
      <c r="ALU526"/>
      <c r="ALV526"/>
      <c r="ALW526"/>
      <c r="ALX526"/>
      <c r="ALY526"/>
      <c r="ALZ526"/>
      <c r="AMA526"/>
      <c r="AMB526"/>
      <c r="AMC526"/>
      <c r="AMD526"/>
      <c r="AME526"/>
      <c r="AMF526"/>
      <c r="AMG526"/>
      <c r="AMH526"/>
      <c r="AMI526"/>
      <c r="AMJ526"/>
    </row>
    <row r="527" spans="2:1024" s="99" customFormat="1" ht="37.5">
      <c r="B527" s="27"/>
      <c r="C527" s="37" t="s">
        <v>135</v>
      </c>
      <c r="D527" s="79">
        <v>929</v>
      </c>
      <c r="E527" s="133" t="s">
        <v>31</v>
      </c>
      <c r="F527" s="133" t="s">
        <v>22</v>
      </c>
      <c r="G527" s="79">
        <v>6110000590</v>
      </c>
      <c r="H527" s="80"/>
      <c r="I527" s="136">
        <f t="shared" si="139"/>
        <v>142150600</v>
      </c>
      <c r="J527" s="136">
        <f>J528</f>
        <v>149319600</v>
      </c>
      <c r="K527" s="74">
        <f>K528</f>
        <v>-7169000</v>
      </c>
      <c r="L527" s="74">
        <f>L528</f>
        <v>0</v>
      </c>
      <c r="M527" s="74">
        <f>M528</f>
        <v>0</v>
      </c>
      <c r="N527" s="137">
        <f>N528</f>
        <v>0</v>
      </c>
      <c r="O527" s="136">
        <f t="shared" si="140"/>
        <v>140426800</v>
      </c>
      <c r="P527" s="136">
        <f>P528</f>
        <v>140426800</v>
      </c>
      <c r="Q527" s="74">
        <f>Q528</f>
        <v>0</v>
      </c>
      <c r="R527" s="74">
        <f>R528</f>
        <v>0</v>
      </c>
      <c r="S527" s="74">
        <f>S528</f>
        <v>0</v>
      </c>
      <c r="T527" s="138">
        <f>T528</f>
        <v>0</v>
      </c>
      <c r="ALT527"/>
      <c r="ALU527"/>
      <c r="ALV527"/>
      <c r="ALW527"/>
      <c r="ALX527"/>
      <c r="ALY527"/>
      <c r="ALZ527"/>
      <c r="AMA527"/>
      <c r="AMB527"/>
      <c r="AMC527"/>
      <c r="AMD527"/>
      <c r="AME527"/>
      <c r="AMF527"/>
      <c r="AMG527"/>
      <c r="AMH527"/>
      <c r="AMI527"/>
      <c r="AMJ527"/>
    </row>
    <row r="528" spans="2:1024" s="99" customFormat="1" ht="37.5">
      <c r="B528" s="27"/>
      <c r="C528" s="37" t="s">
        <v>169</v>
      </c>
      <c r="D528" s="79">
        <v>929</v>
      </c>
      <c r="E528" s="133" t="s">
        <v>31</v>
      </c>
      <c r="F528" s="133" t="s">
        <v>22</v>
      </c>
      <c r="G528" s="79">
        <v>6110000590</v>
      </c>
      <c r="H528" s="80" t="s">
        <v>201</v>
      </c>
      <c r="I528" s="136">
        <f t="shared" si="139"/>
        <v>142150600</v>
      </c>
      <c r="J528" s="136">
        <v>149319600</v>
      </c>
      <c r="K528" s="74">
        <v>-7169000</v>
      </c>
      <c r="L528" s="74"/>
      <c r="M528" s="74"/>
      <c r="N528" s="137"/>
      <c r="O528" s="136">
        <f t="shared" si="140"/>
        <v>140426800</v>
      </c>
      <c r="P528" s="136">
        <v>140426800</v>
      </c>
      <c r="Q528" s="74"/>
      <c r="R528" s="74"/>
      <c r="S528" s="74"/>
      <c r="T528" s="138"/>
      <c r="ALT528"/>
      <c r="ALU528"/>
      <c r="ALV528"/>
      <c r="ALW528"/>
      <c r="ALX528"/>
      <c r="ALY528"/>
      <c r="ALZ528"/>
      <c r="AMA528"/>
      <c r="AMB528"/>
      <c r="AMC528"/>
      <c r="AMD528"/>
      <c r="AME528"/>
      <c r="AMF528"/>
      <c r="AMG528"/>
      <c r="AMH528"/>
      <c r="AMI528"/>
      <c r="AMJ528"/>
    </row>
    <row r="529" spans="2:1024" s="99" customFormat="1" ht="37.5">
      <c r="B529" s="27"/>
      <c r="C529" s="37" t="s">
        <v>225</v>
      </c>
      <c r="D529" s="79">
        <v>929</v>
      </c>
      <c r="E529" s="133" t="s">
        <v>31</v>
      </c>
      <c r="F529" s="133" t="s">
        <v>22</v>
      </c>
      <c r="G529" s="79" t="s">
        <v>226</v>
      </c>
      <c r="H529" s="80"/>
      <c r="I529" s="136">
        <f t="shared" si="139"/>
        <v>0</v>
      </c>
      <c r="J529" s="136"/>
      <c r="K529" s="74"/>
      <c r="L529" s="74"/>
      <c r="M529" s="74"/>
      <c r="N529" s="137"/>
      <c r="O529" s="136">
        <f t="shared" si="140"/>
        <v>3174400</v>
      </c>
      <c r="P529" s="136"/>
      <c r="Q529" s="74"/>
      <c r="R529" s="74">
        <f>R530</f>
        <v>3174400</v>
      </c>
      <c r="S529" s="74"/>
      <c r="T529" s="138"/>
      <c r="ALT529"/>
      <c r="ALU529"/>
      <c r="ALV529"/>
      <c r="ALW529"/>
      <c r="ALX529"/>
      <c r="ALY529"/>
      <c r="ALZ529"/>
      <c r="AMA529"/>
      <c r="AMB529"/>
      <c r="AMC529"/>
      <c r="AMD529"/>
      <c r="AME529"/>
      <c r="AMF529"/>
      <c r="AMG529"/>
      <c r="AMH529"/>
      <c r="AMI529"/>
      <c r="AMJ529"/>
    </row>
    <row r="530" spans="2:1024" s="99" customFormat="1" ht="37.5">
      <c r="B530" s="27"/>
      <c r="C530" s="37" t="s">
        <v>169</v>
      </c>
      <c r="D530" s="79">
        <v>929</v>
      </c>
      <c r="E530" s="133" t="s">
        <v>31</v>
      </c>
      <c r="F530" s="133" t="s">
        <v>22</v>
      </c>
      <c r="G530" s="79" t="s">
        <v>226</v>
      </c>
      <c r="H530" s="80" t="s">
        <v>201</v>
      </c>
      <c r="I530" s="136">
        <f t="shared" si="139"/>
        <v>0</v>
      </c>
      <c r="J530" s="136"/>
      <c r="K530" s="74"/>
      <c r="L530" s="74"/>
      <c r="M530" s="74"/>
      <c r="N530" s="137"/>
      <c r="O530" s="136">
        <f t="shared" si="140"/>
        <v>3174400</v>
      </c>
      <c r="P530" s="136"/>
      <c r="Q530" s="74"/>
      <c r="R530" s="74">
        <v>3174400</v>
      </c>
      <c r="S530" s="74"/>
      <c r="T530" s="138"/>
      <c r="ALT530"/>
      <c r="ALU530"/>
      <c r="ALV530"/>
      <c r="ALW530"/>
      <c r="ALX530"/>
      <c r="ALY530"/>
      <c r="ALZ530"/>
      <c r="AMA530"/>
      <c r="AMB530"/>
      <c r="AMC530"/>
      <c r="AMD530"/>
      <c r="AME530"/>
      <c r="AMF530"/>
      <c r="AMG530"/>
      <c r="AMH530"/>
      <c r="AMI530"/>
      <c r="AMJ530"/>
    </row>
    <row r="531" spans="2:1024" s="99" customFormat="1" ht="56.25">
      <c r="B531" s="27"/>
      <c r="C531" s="37" t="s">
        <v>227</v>
      </c>
      <c r="D531" s="79">
        <v>929</v>
      </c>
      <c r="E531" s="133" t="s">
        <v>31</v>
      </c>
      <c r="F531" s="133" t="s">
        <v>22</v>
      </c>
      <c r="G531" s="79" t="s">
        <v>228</v>
      </c>
      <c r="H531" s="80"/>
      <c r="I531" s="136">
        <f t="shared" si="139"/>
        <v>1902600</v>
      </c>
      <c r="J531" s="136">
        <f>J532</f>
        <v>1601800</v>
      </c>
      <c r="K531" s="74">
        <f>K532</f>
        <v>10000</v>
      </c>
      <c r="L531" s="74">
        <f>L532</f>
        <v>290800</v>
      </c>
      <c r="M531" s="74">
        <f>M532</f>
        <v>0</v>
      </c>
      <c r="N531" s="137">
        <f>N532</f>
        <v>0</v>
      </c>
      <c r="O531" s="136">
        <f t="shared" si="140"/>
        <v>1902600</v>
      </c>
      <c r="P531" s="136">
        <f>P532</f>
        <v>1611800</v>
      </c>
      <c r="Q531" s="74">
        <f>Q532</f>
        <v>0</v>
      </c>
      <c r="R531" s="74">
        <f>R532</f>
        <v>290800</v>
      </c>
      <c r="S531" s="74">
        <f>S532</f>
        <v>0</v>
      </c>
      <c r="T531" s="138">
        <f>T532</f>
        <v>0</v>
      </c>
      <c r="ALT531"/>
      <c r="ALU531"/>
      <c r="ALV531"/>
      <c r="ALW531"/>
      <c r="ALX531"/>
      <c r="ALY531"/>
      <c r="ALZ531"/>
      <c r="AMA531"/>
      <c r="AMB531"/>
      <c r="AMC531"/>
      <c r="AMD531"/>
      <c r="AME531"/>
      <c r="AMF531"/>
      <c r="AMG531"/>
      <c r="AMH531"/>
      <c r="AMI531"/>
      <c r="AMJ531"/>
    </row>
    <row r="532" spans="2:1024" s="99" customFormat="1" ht="37.5">
      <c r="B532" s="27"/>
      <c r="C532" s="37" t="s">
        <v>169</v>
      </c>
      <c r="D532" s="79">
        <v>929</v>
      </c>
      <c r="E532" s="133" t="s">
        <v>31</v>
      </c>
      <c r="F532" s="133" t="s">
        <v>22</v>
      </c>
      <c r="G532" s="79" t="s">
        <v>228</v>
      </c>
      <c r="H532" s="80" t="s">
        <v>201</v>
      </c>
      <c r="I532" s="136">
        <f t="shared" si="139"/>
        <v>1902600</v>
      </c>
      <c r="J532" s="136">
        <v>1601800</v>
      </c>
      <c r="K532" s="74">
        <v>10000</v>
      </c>
      <c r="L532" s="74">
        <v>290800</v>
      </c>
      <c r="M532" s="74"/>
      <c r="N532" s="137"/>
      <c r="O532" s="136">
        <f t="shared" si="140"/>
        <v>1902600</v>
      </c>
      <c r="P532" s="136">
        <v>1611800</v>
      </c>
      <c r="Q532" s="74"/>
      <c r="R532" s="74">
        <v>290800</v>
      </c>
      <c r="S532" s="74"/>
      <c r="T532" s="138"/>
      <c r="ALT532"/>
      <c r="ALU532"/>
      <c r="ALV532"/>
      <c r="ALW532"/>
      <c r="ALX532"/>
      <c r="ALY532"/>
      <c r="ALZ532"/>
      <c r="AMA532"/>
      <c r="AMB532"/>
      <c r="AMC532"/>
      <c r="AMD532"/>
      <c r="AME532"/>
      <c r="AMF532"/>
      <c r="AMG532"/>
      <c r="AMH532"/>
      <c r="AMI532"/>
      <c r="AMJ532"/>
    </row>
    <row r="533" spans="2:1024" s="99" customFormat="1" ht="37.5">
      <c r="B533" s="27"/>
      <c r="C533" s="37" t="s">
        <v>229</v>
      </c>
      <c r="D533" s="79">
        <v>929</v>
      </c>
      <c r="E533" s="133" t="s">
        <v>31</v>
      </c>
      <c r="F533" s="133" t="s">
        <v>22</v>
      </c>
      <c r="G533" s="79">
        <v>6110100000</v>
      </c>
      <c r="H533" s="80"/>
      <c r="I533" s="136">
        <f t="shared" si="139"/>
        <v>600000</v>
      </c>
      <c r="J533" s="136">
        <f t="shared" ref="J533:N534" si="143">J534</f>
        <v>600000</v>
      </c>
      <c r="K533" s="74">
        <f t="shared" si="143"/>
        <v>0</v>
      </c>
      <c r="L533" s="74">
        <f t="shared" si="143"/>
        <v>0</v>
      </c>
      <c r="M533" s="74">
        <f t="shared" si="143"/>
        <v>0</v>
      </c>
      <c r="N533" s="137">
        <f t="shared" si="143"/>
        <v>0</v>
      </c>
      <c r="O533" s="136">
        <f t="shared" si="140"/>
        <v>600000</v>
      </c>
      <c r="P533" s="136">
        <f t="shared" ref="P533:T534" si="144">P534</f>
        <v>600000</v>
      </c>
      <c r="Q533" s="74">
        <f t="shared" si="144"/>
        <v>0</v>
      </c>
      <c r="R533" s="74">
        <f t="shared" si="144"/>
        <v>0</v>
      </c>
      <c r="S533" s="74">
        <f t="shared" si="144"/>
        <v>0</v>
      </c>
      <c r="T533" s="138">
        <f t="shared" si="144"/>
        <v>0</v>
      </c>
      <c r="ALT533"/>
      <c r="ALU533"/>
      <c r="ALV533"/>
      <c r="ALW533"/>
      <c r="ALX533"/>
      <c r="ALY533"/>
      <c r="ALZ533"/>
      <c r="AMA533"/>
      <c r="AMB533"/>
      <c r="AMC533"/>
      <c r="AMD533"/>
      <c r="AME533"/>
      <c r="AMF533"/>
      <c r="AMG533"/>
      <c r="AMH533"/>
      <c r="AMI533"/>
      <c r="AMJ533"/>
    </row>
    <row r="534" spans="2:1024" s="99" customFormat="1" ht="37.5">
      <c r="B534" s="27"/>
      <c r="C534" s="37" t="s">
        <v>135</v>
      </c>
      <c r="D534" s="79">
        <v>929</v>
      </c>
      <c r="E534" s="133" t="s">
        <v>31</v>
      </c>
      <c r="F534" s="133" t="s">
        <v>22</v>
      </c>
      <c r="G534" s="79">
        <v>6110100590</v>
      </c>
      <c r="H534" s="80"/>
      <c r="I534" s="136">
        <f t="shared" si="139"/>
        <v>600000</v>
      </c>
      <c r="J534" s="136">
        <f t="shared" si="143"/>
        <v>600000</v>
      </c>
      <c r="K534" s="74">
        <f t="shared" si="143"/>
        <v>0</v>
      </c>
      <c r="L534" s="74">
        <f t="shared" si="143"/>
        <v>0</v>
      </c>
      <c r="M534" s="74">
        <f t="shared" si="143"/>
        <v>0</v>
      </c>
      <c r="N534" s="137">
        <f t="shared" si="143"/>
        <v>0</v>
      </c>
      <c r="O534" s="136">
        <f t="shared" si="140"/>
        <v>600000</v>
      </c>
      <c r="P534" s="136">
        <f t="shared" si="144"/>
        <v>600000</v>
      </c>
      <c r="Q534" s="74">
        <f t="shared" si="144"/>
        <v>0</v>
      </c>
      <c r="R534" s="74">
        <f t="shared" si="144"/>
        <v>0</v>
      </c>
      <c r="S534" s="74">
        <f t="shared" si="144"/>
        <v>0</v>
      </c>
      <c r="T534" s="138">
        <f t="shared" si="144"/>
        <v>0</v>
      </c>
      <c r="ALT534"/>
      <c r="ALU534"/>
      <c r="ALV534"/>
      <c r="ALW534"/>
      <c r="ALX534"/>
      <c r="ALY534"/>
      <c r="ALZ534"/>
      <c r="AMA534"/>
      <c r="AMB534"/>
      <c r="AMC534"/>
      <c r="AMD534"/>
      <c r="AME534"/>
      <c r="AMF534"/>
      <c r="AMG534"/>
      <c r="AMH534"/>
      <c r="AMI534"/>
      <c r="AMJ534"/>
    </row>
    <row r="535" spans="2:1024" s="99" customFormat="1" ht="37.5">
      <c r="B535" s="27"/>
      <c r="C535" s="37" t="s">
        <v>169</v>
      </c>
      <c r="D535" s="79">
        <v>929</v>
      </c>
      <c r="E535" s="133" t="s">
        <v>31</v>
      </c>
      <c r="F535" s="133" t="s">
        <v>22</v>
      </c>
      <c r="G535" s="79">
        <v>6110100590</v>
      </c>
      <c r="H535" s="80" t="s">
        <v>201</v>
      </c>
      <c r="I535" s="136">
        <f t="shared" si="139"/>
        <v>600000</v>
      </c>
      <c r="J535" s="136">
        <v>600000</v>
      </c>
      <c r="K535" s="74">
        <v>0</v>
      </c>
      <c r="L535" s="74">
        <v>0</v>
      </c>
      <c r="M535" s="74">
        <v>0</v>
      </c>
      <c r="N535" s="137">
        <v>0</v>
      </c>
      <c r="O535" s="136">
        <f t="shared" si="140"/>
        <v>600000</v>
      </c>
      <c r="P535" s="136">
        <v>600000</v>
      </c>
      <c r="Q535" s="74">
        <v>0</v>
      </c>
      <c r="R535" s="74">
        <v>0</v>
      </c>
      <c r="S535" s="74">
        <v>0</v>
      </c>
      <c r="T535" s="138">
        <v>0</v>
      </c>
      <c r="ALT535"/>
      <c r="ALU535"/>
      <c r="ALV535"/>
      <c r="ALW535"/>
      <c r="ALX535"/>
      <c r="ALY535"/>
      <c r="ALZ535"/>
      <c r="AMA535"/>
      <c r="AMB535"/>
      <c r="AMC535"/>
      <c r="AMD535"/>
      <c r="AME535"/>
      <c r="AMF535"/>
      <c r="AMG535"/>
      <c r="AMH535"/>
      <c r="AMI535"/>
      <c r="AMJ535"/>
    </row>
    <row r="536" spans="2:1024" s="99" customFormat="1">
      <c r="B536" s="27"/>
      <c r="C536" s="37" t="s">
        <v>82</v>
      </c>
      <c r="D536" s="79">
        <v>929</v>
      </c>
      <c r="E536" s="133" t="s">
        <v>31</v>
      </c>
      <c r="F536" s="133" t="s">
        <v>27</v>
      </c>
      <c r="G536" s="79"/>
      <c r="H536" s="80"/>
      <c r="I536" s="136">
        <f t="shared" si="139"/>
        <v>2998600</v>
      </c>
      <c r="J536" s="136">
        <f t="shared" ref="J536:N538" si="145">J537</f>
        <v>2929100</v>
      </c>
      <c r="K536" s="74">
        <f t="shared" si="145"/>
        <v>69500</v>
      </c>
      <c r="L536" s="74">
        <f t="shared" si="145"/>
        <v>0</v>
      </c>
      <c r="M536" s="74">
        <f t="shared" si="145"/>
        <v>0</v>
      </c>
      <c r="N536" s="137">
        <f t="shared" si="145"/>
        <v>0</v>
      </c>
      <c r="O536" s="136">
        <f t="shared" si="140"/>
        <v>2953600</v>
      </c>
      <c r="P536" s="136">
        <f t="shared" ref="P536:T538" si="146">P537</f>
        <v>2953600</v>
      </c>
      <c r="Q536" s="74">
        <f t="shared" si="146"/>
        <v>0</v>
      </c>
      <c r="R536" s="74">
        <f t="shared" si="146"/>
        <v>0</v>
      </c>
      <c r="S536" s="74">
        <f t="shared" si="146"/>
        <v>0</v>
      </c>
      <c r="T536" s="138">
        <f t="shared" si="146"/>
        <v>0</v>
      </c>
      <c r="ALT536"/>
      <c r="ALU536"/>
      <c r="ALV536"/>
      <c r="ALW536"/>
      <c r="ALX536"/>
      <c r="ALY536"/>
      <c r="ALZ536"/>
      <c r="AMA536"/>
      <c r="AMB536"/>
      <c r="AMC536"/>
      <c r="AMD536"/>
      <c r="AME536"/>
      <c r="AMF536"/>
      <c r="AMG536"/>
      <c r="AMH536"/>
      <c r="AMI536"/>
      <c r="AMJ536"/>
    </row>
    <row r="537" spans="2:1024" s="99" customFormat="1" ht="37.5">
      <c r="B537" s="27"/>
      <c r="C537" s="37" t="s">
        <v>102</v>
      </c>
      <c r="D537" s="79">
        <v>929</v>
      </c>
      <c r="E537" s="133" t="s">
        <v>31</v>
      </c>
      <c r="F537" s="133" t="s">
        <v>27</v>
      </c>
      <c r="G537" s="79">
        <v>5000000000</v>
      </c>
      <c r="H537" s="80"/>
      <c r="I537" s="136">
        <f t="shared" si="139"/>
        <v>2998600</v>
      </c>
      <c r="J537" s="136">
        <f t="shared" si="145"/>
        <v>2929100</v>
      </c>
      <c r="K537" s="74">
        <f t="shared" si="145"/>
        <v>69500</v>
      </c>
      <c r="L537" s="74">
        <f t="shared" si="145"/>
        <v>0</v>
      </c>
      <c r="M537" s="74">
        <f t="shared" si="145"/>
        <v>0</v>
      </c>
      <c r="N537" s="137">
        <f t="shared" si="145"/>
        <v>0</v>
      </c>
      <c r="O537" s="136">
        <f t="shared" si="140"/>
        <v>2953600</v>
      </c>
      <c r="P537" s="136">
        <f t="shared" si="146"/>
        <v>2953600</v>
      </c>
      <c r="Q537" s="74">
        <f t="shared" si="146"/>
        <v>0</v>
      </c>
      <c r="R537" s="74">
        <f t="shared" si="146"/>
        <v>0</v>
      </c>
      <c r="S537" s="74">
        <f t="shared" si="146"/>
        <v>0</v>
      </c>
      <c r="T537" s="138">
        <f t="shared" si="146"/>
        <v>0</v>
      </c>
      <c r="ALT537"/>
      <c r="ALU537"/>
      <c r="ALV537"/>
      <c r="ALW537"/>
      <c r="ALX537"/>
      <c r="ALY537"/>
      <c r="ALZ537"/>
      <c r="AMA537"/>
      <c r="AMB537"/>
      <c r="AMC537"/>
      <c r="AMD537"/>
      <c r="AME537"/>
      <c r="AMF537"/>
      <c r="AMG537"/>
      <c r="AMH537"/>
      <c r="AMI537"/>
      <c r="AMJ537"/>
    </row>
    <row r="538" spans="2:1024" s="99" customFormat="1" ht="37.5">
      <c r="B538" s="27"/>
      <c r="C538" s="37" t="s">
        <v>110</v>
      </c>
      <c r="D538" s="79">
        <v>929</v>
      </c>
      <c r="E538" s="133" t="s">
        <v>31</v>
      </c>
      <c r="F538" s="133" t="s">
        <v>27</v>
      </c>
      <c r="G538" s="79">
        <v>5020000000</v>
      </c>
      <c r="H538" s="80"/>
      <c r="I538" s="136">
        <f t="shared" si="139"/>
        <v>2998600</v>
      </c>
      <c r="J538" s="136">
        <f t="shared" si="145"/>
        <v>2929100</v>
      </c>
      <c r="K538" s="74">
        <f t="shared" si="145"/>
        <v>69500</v>
      </c>
      <c r="L538" s="74">
        <f t="shared" si="145"/>
        <v>0</v>
      </c>
      <c r="M538" s="74">
        <f t="shared" si="145"/>
        <v>0</v>
      </c>
      <c r="N538" s="137">
        <f t="shared" si="145"/>
        <v>0</v>
      </c>
      <c r="O538" s="136">
        <f t="shared" si="140"/>
        <v>2953600</v>
      </c>
      <c r="P538" s="136">
        <f t="shared" si="146"/>
        <v>2953600</v>
      </c>
      <c r="Q538" s="74">
        <f t="shared" si="146"/>
        <v>0</v>
      </c>
      <c r="R538" s="74">
        <f t="shared" si="146"/>
        <v>0</v>
      </c>
      <c r="S538" s="74">
        <f t="shared" si="146"/>
        <v>0</v>
      </c>
      <c r="T538" s="138">
        <f t="shared" si="146"/>
        <v>0</v>
      </c>
      <c r="ALT538"/>
      <c r="ALU538"/>
      <c r="ALV538"/>
      <c r="ALW538"/>
      <c r="ALX538"/>
      <c r="ALY538"/>
      <c r="ALZ538"/>
      <c r="AMA538"/>
      <c r="AMB538"/>
      <c r="AMC538"/>
      <c r="AMD538"/>
      <c r="AME538"/>
      <c r="AMF538"/>
      <c r="AMG538"/>
      <c r="AMH538"/>
      <c r="AMI538"/>
      <c r="AMJ538"/>
    </row>
    <row r="539" spans="2:1024" s="99" customFormat="1" ht="35.85" customHeight="1">
      <c r="B539" s="27"/>
      <c r="C539" s="37" t="s">
        <v>362</v>
      </c>
      <c r="D539" s="79">
        <v>929</v>
      </c>
      <c r="E539" s="133" t="s">
        <v>31</v>
      </c>
      <c r="F539" s="133" t="s">
        <v>27</v>
      </c>
      <c r="G539" s="79">
        <v>5020000190</v>
      </c>
      <c r="H539" s="80"/>
      <c r="I539" s="136">
        <f t="shared" si="139"/>
        <v>2998600</v>
      </c>
      <c r="J539" s="136">
        <f>J540+J541</f>
        <v>2929100</v>
      </c>
      <c r="K539" s="74">
        <f>K540+K541</f>
        <v>69500</v>
      </c>
      <c r="L539" s="74">
        <f>L540+L541</f>
        <v>0</v>
      </c>
      <c r="M539" s="74">
        <f>M540+M541</f>
        <v>0</v>
      </c>
      <c r="N539" s="137">
        <f>N540+N541</f>
        <v>0</v>
      </c>
      <c r="O539" s="136">
        <f t="shared" si="140"/>
        <v>2953600</v>
      </c>
      <c r="P539" s="136">
        <f>P540+P541</f>
        <v>2953600</v>
      </c>
      <c r="Q539" s="74">
        <f>Q540+Q541</f>
        <v>0</v>
      </c>
      <c r="R539" s="74">
        <f>R540+R541</f>
        <v>0</v>
      </c>
      <c r="S539" s="74">
        <f>S540+S541</f>
        <v>0</v>
      </c>
      <c r="T539" s="138">
        <f>T540+T541</f>
        <v>0</v>
      </c>
      <c r="ALT539"/>
      <c r="ALU539"/>
      <c r="ALV539"/>
      <c r="ALW539"/>
      <c r="ALX539"/>
      <c r="ALY539"/>
      <c r="ALZ539"/>
      <c r="AMA539"/>
      <c r="AMB539"/>
      <c r="AMC539"/>
      <c r="AMD539"/>
      <c r="AME539"/>
      <c r="AMF539"/>
      <c r="AMG539"/>
      <c r="AMH539"/>
      <c r="AMI539"/>
      <c r="AMJ539"/>
    </row>
    <row r="540" spans="2:1024" s="99" customFormat="1" ht="75">
      <c r="B540" s="27"/>
      <c r="C540" s="37" t="s">
        <v>105</v>
      </c>
      <c r="D540" s="79">
        <v>929</v>
      </c>
      <c r="E540" s="133" t="s">
        <v>31</v>
      </c>
      <c r="F540" s="133" t="s">
        <v>27</v>
      </c>
      <c r="G540" s="79">
        <v>5020000190</v>
      </c>
      <c r="H540" s="80" t="s">
        <v>106</v>
      </c>
      <c r="I540" s="136">
        <f t="shared" si="139"/>
        <v>2998600</v>
      </c>
      <c r="J540" s="136">
        <v>2927600</v>
      </c>
      <c r="K540" s="74">
        <v>71000</v>
      </c>
      <c r="L540" s="74"/>
      <c r="M540" s="74"/>
      <c r="N540" s="137"/>
      <c r="O540" s="136">
        <f t="shared" si="140"/>
        <v>2953600</v>
      </c>
      <c r="P540" s="136">
        <v>2953600</v>
      </c>
      <c r="Q540" s="74"/>
      <c r="R540" s="74"/>
      <c r="S540" s="74"/>
      <c r="T540" s="138"/>
      <c r="ALT540"/>
      <c r="ALU540"/>
      <c r="ALV540"/>
      <c r="ALW540"/>
      <c r="ALX540"/>
      <c r="ALY540"/>
      <c r="ALZ540"/>
      <c r="AMA540"/>
      <c r="AMB540"/>
      <c r="AMC540"/>
      <c r="AMD540"/>
      <c r="AME540"/>
      <c r="AMF540"/>
      <c r="AMG540"/>
      <c r="AMH540"/>
      <c r="AMI540"/>
      <c r="AMJ540"/>
    </row>
    <row r="541" spans="2:1024" s="99" customFormat="1" hidden="1">
      <c r="B541" s="27"/>
      <c r="C541" s="37" t="s">
        <v>111</v>
      </c>
      <c r="D541" s="79">
        <v>929</v>
      </c>
      <c r="E541" s="133" t="s">
        <v>31</v>
      </c>
      <c r="F541" s="133" t="s">
        <v>27</v>
      </c>
      <c r="G541" s="79">
        <v>5020000190</v>
      </c>
      <c r="H541" s="80" t="s">
        <v>112</v>
      </c>
      <c r="I541" s="136">
        <f t="shared" si="139"/>
        <v>0</v>
      </c>
      <c r="J541" s="136">
        <v>1500</v>
      </c>
      <c r="K541" s="74">
        <v>-1500</v>
      </c>
      <c r="L541" s="74"/>
      <c r="M541" s="74"/>
      <c r="N541" s="137"/>
      <c r="O541" s="136">
        <f t="shared" si="140"/>
        <v>0</v>
      </c>
      <c r="P541" s="136"/>
      <c r="Q541" s="74"/>
      <c r="R541" s="74"/>
      <c r="S541" s="74"/>
      <c r="T541" s="138"/>
      <c r="ALT541"/>
      <c r="ALU541"/>
      <c r="ALV541"/>
      <c r="ALW541"/>
      <c r="ALX541"/>
      <c r="ALY541"/>
      <c r="ALZ541"/>
      <c r="AMA541"/>
      <c r="AMB541"/>
      <c r="AMC541"/>
      <c r="AMD541"/>
      <c r="AME541"/>
      <c r="AMF541"/>
      <c r="AMG541"/>
      <c r="AMH541"/>
      <c r="AMI541"/>
      <c r="AMJ541"/>
    </row>
    <row r="542" spans="2:1024" s="116" customFormat="1" ht="56.25">
      <c r="B542" s="140" t="s">
        <v>84</v>
      </c>
      <c r="C542" s="28" t="s">
        <v>363</v>
      </c>
      <c r="D542" s="28">
        <v>934</v>
      </c>
      <c r="E542" s="142"/>
      <c r="F542" s="142"/>
      <c r="G542" s="85"/>
      <c r="H542" s="86"/>
      <c r="I542" s="129">
        <f t="shared" si="139"/>
        <v>22233900</v>
      </c>
      <c r="J542" s="129">
        <f>J549+J543</f>
        <v>18478700</v>
      </c>
      <c r="K542" s="72">
        <f>K549+K543</f>
        <v>3755200</v>
      </c>
      <c r="L542" s="72">
        <f>L549+L543</f>
        <v>0</v>
      </c>
      <c r="M542" s="72">
        <f>M549+M543</f>
        <v>0</v>
      </c>
      <c r="N542" s="130">
        <f>N549+N543</f>
        <v>0</v>
      </c>
      <c r="O542" s="129">
        <f t="shared" si="140"/>
        <v>21925000</v>
      </c>
      <c r="P542" s="129">
        <f>P549+P543</f>
        <v>21925000</v>
      </c>
      <c r="Q542" s="72">
        <f>Q549+Q543</f>
        <v>0</v>
      </c>
      <c r="R542" s="72">
        <f>R549+R543</f>
        <v>0</v>
      </c>
      <c r="S542" s="72">
        <f>S549+S543</f>
        <v>0</v>
      </c>
      <c r="T542" s="131">
        <f>T549+T543</f>
        <v>0</v>
      </c>
      <c r="ALT542" s="40"/>
      <c r="ALU542" s="40"/>
      <c r="ALV542" s="40"/>
      <c r="ALW542" s="40"/>
      <c r="ALX542" s="40"/>
      <c r="ALY542" s="40"/>
      <c r="ALZ542" s="40"/>
      <c r="AMA542" s="40"/>
      <c r="AMB542" s="40"/>
      <c r="AMC542"/>
      <c r="AMD542"/>
      <c r="AME542"/>
      <c r="AMF542"/>
      <c r="AMG542"/>
      <c r="AMH542"/>
      <c r="AMI542"/>
      <c r="AMJ542"/>
    </row>
    <row r="543" spans="2:1024" s="116" customFormat="1">
      <c r="B543" s="86"/>
      <c r="C543" s="37" t="s">
        <v>17</v>
      </c>
      <c r="D543" s="79">
        <v>934</v>
      </c>
      <c r="E543" s="133" t="s">
        <v>18</v>
      </c>
      <c r="F543" s="133" t="s">
        <v>86</v>
      </c>
      <c r="G543" s="79"/>
      <c r="H543" s="80"/>
      <c r="I543" s="136">
        <f t="shared" si="139"/>
        <v>300000</v>
      </c>
      <c r="J543" s="136">
        <f t="shared" ref="J543:N547" si="147">J544</f>
        <v>600000</v>
      </c>
      <c r="K543" s="74">
        <f t="shared" si="147"/>
        <v>-300000</v>
      </c>
      <c r="L543" s="74">
        <f t="shared" si="147"/>
        <v>0</v>
      </c>
      <c r="M543" s="74">
        <f t="shared" si="147"/>
        <v>0</v>
      </c>
      <c r="N543" s="137">
        <f t="shared" si="147"/>
        <v>0</v>
      </c>
      <c r="O543" s="136">
        <f t="shared" si="140"/>
        <v>300000</v>
      </c>
      <c r="P543" s="136">
        <f t="shared" ref="P543:T547" si="148">P544</f>
        <v>300000</v>
      </c>
      <c r="Q543" s="74">
        <f t="shared" si="148"/>
        <v>0</v>
      </c>
      <c r="R543" s="74">
        <f t="shared" si="148"/>
        <v>0</v>
      </c>
      <c r="S543" s="74">
        <f t="shared" si="148"/>
        <v>0</v>
      </c>
      <c r="T543" s="138">
        <f t="shared" si="148"/>
        <v>0</v>
      </c>
      <c r="ALT543"/>
      <c r="ALU543"/>
      <c r="ALV543"/>
      <c r="ALW543"/>
      <c r="ALX543"/>
      <c r="ALY543"/>
      <c r="ALZ543"/>
      <c r="AMA543"/>
      <c r="AMB543"/>
      <c r="AMC543"/>
      <c r="AMD543"/>
      <c r="AME543"/>
      <c r="AMF543"/>
      <c r="AMG543"/>
      <c r="AMH543"/>
      <c r="AMI543"/>
      <c r="AMJ543"/>
    </row>
    <row r="544" spans="2:1024" s="116" customFormat="1">
      <c r="B544" s="86"/>
      <c r="C544" s="37" t="s">
        <v>33</v>
      </c>
      <c r="D544" s="79">
        <v>934</v>
      </c>
      <c r="E544" s="133" t="s">
        <v>18</v>
      </c>
      <c r="F544" s="133" t="s">
        <v>34</v>
      </c>
      <c r="G544" s="79"/>
      <c r="H544" s="80"/>
      <c r="I544" s="136">
        <f t="shared" si="139"/>
        <v>300000</v>
      </c>
      <c r="J544" s="136">
        <f t="shared" si="147"/>
        <v>600000</v>
      </c>
      <c r="K544" s="74">
        <f t="shared" si="147"/>
        <v>-300000</v>
      </c>
      <c r="L544" s="74">
        <f t="shared" si="147"/>
        <v>0</v>
      </c>
      <c r="M544" s="74">
        <f t="shared" si="147"/>
        <v>0</v>
      </c>
      <c r="N544" s="137">
        <f t="shared" si="147"/>
        <v>0</v>
      </c>
      <c r="O544" s="136">
        <f t="shared" si="140"/>
        <v>300000</v>
      </c>
      <c r="P544" s="136">
        <f t="shared" si="148"/>
        <v>300000</v>
      </c>
      <c r="Q544" s="74">
        <f t="shared" si="148"/>
        <v>0</v>
      </c>
      <c r="R544" s="74">
        <f t="shared" si="148"/>
        <v>0</v>
      </c>
      <c r="S544" s="74">
        <f t="shared" si="148"/>
        <v>0</v>
      </c>
      <c r="T544" s="138">
        <f t="shared" si="148"/>
        <v>0</v>
      </c>
      <c r="ALT544"/>
      <c r="ALU544"/>
      <c r="ALV544"/>
      <c r="ALW544"/>
      <c r="ALX544"/>
      <c r="ALY544"/>
      <c r="ALZ544"/>
      <c r="AMA544"/>
      <c r="AMB544"/>
      <c r="AMC544"/>
      <c r="AMD544"/>
      <c r="AME544"/>
      <c r="AMF544"/>
      <c r="AMG544"/>
      <c r="AMH544"/>
      <c r="AMI544"/>
      <c r="AMJ544"/>
    </row>
    <row r="545" spans="2:1024" s="116" customFormat="1" ht="37.5">
      <c r="B545" s="86"/>
      <c r="C545" s="37" t="s">
        <v>102</v>
      </c>
      <c r="D545" s="79">
        <v>934</v>
      </c>
      <c r="E545" s="133" t="s">
        <v>18</v>
      </c>
      <c r="F545" s="133" t="s">
        <v>34</v>
      </c>
      <c r="G545" s="79">
        <v>500000000</v>
      </c>
      <c r="H545" s="80"/>
      <c r="I545" s="136">
        <f t="shared" si="139"/>
        <v>300000</v>
      </c>
      <c r="J545" s="136">
        <f t="shared" si="147"/>
        <v>600000</v>
      </c>
      <c r="K545" s="74">
        <f t="shared" si="147"/>
        <v>-300000</v>
      </c>
      <c r="L545" s="74">
        <f t="shared" si="147"/>
        <v>0</v>
      </c>
      <c r="M545" s="74">
        <f t="shared" si="147"/>
        <v>0</v>
      </c>
      <c r="N545" s="137">
        <f t="shared" si="147"/>
        <v>0</v>
      </c>
      <c r="O545" s="136">
        <f t="shared" si="140"/>
        <v>300000</v>
      </c>
      <c r="P545" s="136">
        <f t="shared" si="148"/>
        <v>300000</v>
      </c>
      <c r="Q545" s="74">
        <f t="shared" si="148"/>
        <v>0</v>
      </c>
      <c r="R545" s="74">
        <f t="shared" si="148"/>
        <v>0</v>
      </c>
      <c r="S545" s="74">
        <f t="shared" si="148"/>
        <v>0</v>
      </c>
      <c r="T545" s="138">
        <f t="shared" si="148"/>
        <v>0</v>
      </c>
      <c r="ALT545"/>
      <c r="ALU545"/>
      <c r="ALV545"/>
      <c r="ALW545"/>
      <c r="ALX545"/>
      <c r="ALY545"/>
      <c r="ALZ545"/>
      <c r="AMA545"/>
      <c r="AMB545"/>
      <c r="AMC545"/>
      <c r="AMD545"/>
      <c r="AME545"/>
      <c r="AMF545"/>
      <c r="AMG545"/>
      <c r="AMH545"/>
      <c r="AMI545"/>
      <c r="AMJ545"/>
    </row>
    <row r="546" spans="2:1024" s="116" customFormat="1" ht="37.5">
      <c r="B546" s="86"/>
      <c r="C546" s="37" t="s">
        <v>121</v>
      </c>
      <c r="D546" s="79">
        <v>934</v>
      </c>
      <c r="E546" s="133" t="s">
        <v>18</v>
      </c>
      <c r="F546" s="133" t="s">
        <v>34</v>
      </c>
      <c r="G546" s="79">
        <v>5030000000</v>
      </c>
      <c r="H546" s="80"/>
      <c r="I546" s="136">
        <f t="shared" si="139"/>
        <v>300000</v>
      </c>
      <c r="J546" s="136">
        <f t="shared" si="147"/>
        <v>600000</v>
      </c>
      <c r="K546" s="74">
        <f t="shared" si="147"/>
        <v>-300000</v>
      </c>
      <c r="L546" s="74">
        <f t="shared" si="147"/>
        <v>0</v>
      </c>
      <c r="M546" s="74">
        <f t="shared" si="147"/>
        <v>0</v>
      </c>
      <c r="N546" s="137">
        <f t="shared" si="147"/>
        <v>0</v>
      </c>
      <c r="O546" s="136">
        <f t="shared" si="140"/>
        <v>300000</v>
      </c>
      <c r="P546" s="136">
        <f t="shared" si="148"/>
        <v>300000</v>
      </c>
      <c r="Q546" s="74">
        <f t="shared" si="148"/>
        <v>0</v>
      </c>
      <c r="R546" s="74">
        <f t="shared" si="148"/>
        <v>0</v>
      </c>
      <c r="S546" s="74">
        <f t="shared" si="148"/>
        <v>0</v>
      </c>
      <c r="T546" s="138">
        <f t="shared" si="148"/>
        <v>0</v>
      </c>
      <c r="ALT546"/>
      <c r="ALU546"/>
      <c r="ALV546"/>
      <c r="ALW546"/>
      <c r="ALX546"/>
      <c r="ALY546"/>
      <c r="ALZ546"/>
      <c r="AMA546"/>
      <c r="AMB546"/>
      <c r="AMC546"/>
      <c r="AMD546"/>
      <c r="AME546"/>
      <c r="AMF546"/>
      <c r="AMG546"/>
      <c r="AMH546"/>
      <c r="AMI546"/>
      <c r="AMJ546"/>
    </row>
    <row r="547" spans="2:1024" s="116" customFormat="1" ht="37.5">
      <c r="B547" s="86"/>
      <c r="C547" s="37" t="s">
        <v>122</v>
      </c>
      <c r="D547" s="79">
        <v>934</v>
      </c>
      <c r="E547" s="133" t="s">
        <v>18</v>
      </c>
      <c r="F547" s="133" t="s">
        <v>34</v>
      </c>
      <c r="G547" s="79">
        <v>5030010030</v>
      </c>
      <c r="H547" s="80"/>
      <c r="I547" s="136">
        <f t="shared" si="139"/>
        <v>300000</v>
      </c>
      <c r="J547" s="136">
        <f t="shared" si="147"/>
        <v>600000</v>
      </c>
      <c r="K547" s="74">
        <f t="shared" si="147"/>
        <v>-300000</v>
      </c>
      <c r="L547" s="74">
        <f t="shared" si="147"/>
        <v>0</v>
      </c>
      <c r="M547" s="74">
        <f t="shared" si="147"/>
        <v>0</v>
      </c>
      <c r="N547" s="137">
        <f t="shared" si="147"/>
        <v>0</v>
      </c>
      <c r="O547" s="136">
        <f t="shared" si="140"/>
        <v>300000</v>
      </c>
      <c r="P547" s="136">
        <f t="shared" si="148"/>
        <v>300000</v>
      </c>
      <c r="Q547" s="74">
        <f t="shared" si="148"/>
        <v>0</v>
      </c>
      <c r="R547" s="74">
        <f t="shared" si="148"/>
        <v>0</v>
      </c>
      <c r="S547" s="74">
        <f t="shared" si="148"/>
        <v>0</v>
      </c>
      <c r="T547" s="138">
        <f t="shared" si="148"/>
        <v>0</v>
      </c>
      <c r="ALT547"/>
      <c r="ALU547"/>
      <c r="ALV547"/>
      <c r="ALW547"/>
      <c r="ALX547"/>
      <c r="ALY547"/>
      <c r="ALZ547"/>
      <c r="AMA547"/>
      <c r="AMB547"/>
      <c r="AMC547"/>
      <c r="AMD547"/>
      <c r="AME547"/>
      <c r="AMF547"/>
      <c r="AMG547"/>
      <c r="AMH547"/>
      <c r="AMI547"/>
      <c r="AMJ547"/>
    </row>
    <row r="548" spans="2:1024" s="116" customFormat="1" ht="37.5">
      <c r="B548" s="86"/>
      <c r="C548" s="37" t="s">
        <v>108</v>
      </c>
      <c r="D548" s="79">
        <v>934</v>
      </c>
      <c r="E548" s="133" t="s">
        <v>18</v>
      </c>
      <c r="F548" s="133" t="s">
        <v>34</v>
      </c>
      <c r="G548" s="79">
        <v>5030010030</v>
      </c>
      <c r="H548" s="80" t="s">
        <v>109</v>
      </c>
      <c r="I548" s="136">
        <f t="shared" si="139"/>
        <v>300000</v>
      </c>
      <c r="J548" s="136">
        <v>600000</v>
      </c>
      <c r="K548" s="74">
        <v>-300000</v>
      </c>
      <c r="L548" s="74"/>
      <c r="M548" s="74"/>
      <c r="N548" s="137"/>
      <c r="O548" s="136">
        <f t="shared" si="140"/>
        <v>300000</v>
      </c>
      <c r="P548" s="136">
        <v>300000</v>
      </c>
      <c r="Q548" s="74"/>
      <c r="R548" s="74"/>
      <c r="S548" s="74"/>
      <c r="T548" s="138"/>
      <c r="ALT548"/>
      <c r="ALU548"/>
      <c r="ALV548"/>
      <c r="ALW548"/>
      <c r="ALX548"/>
      <c r="ALY548"/>
      <c r="ALZ548"/>
      <c r="AMA548"/>
      <c r="AMB548"/>
      <c r="AMC548"/>
      <c r="AMD548"/>
      <c r="AME548"/>
      <c r="AMF548"/>
      <c r="AMG548"/>
      <c r="AMH548"/>
      <c r="AMI548"/>
      <c r="AMJ548"/>
    </row>
    <row r="549" spans="2:1024" s="99" customFormat="1">
      <c r="B549" s="80"/>
      <c r="C549" s="37" t="s">
        <v>56</v>
      </c>
      <c r="D549" s="79">
        <v>934</v>
      </c>
      <c r="E549" s="133" t="s">
        <v>57</v>
      </c>
      <c r="F549" s="133" t="s">
        <v>86</v>
      </c>
      <c r="G549" s="79"/>
      <c r="H549" s="80"/>
      <c r="I549" s="136">
        <f t="shared" si="139"/>
        <v>21933900</v>
      </c>
      <c r="J549" s="136">
        <f>J550+J580</f>
        <v>17878700</v>
      </c>
      <c r="K549" s="74">
        <f>K550+K580</f>
        <v>4055200</v>
      </c>
      <c r="L549" s="74">
        <f>L550+L580</f>
        <v>0</v>
      </c>
      <c r="M549" s="74">
        <f>M550+M580</f>
        <v>0</v>
      </c>
      <c r="N549" s="137">
        <f>N550+N580</f>
        <v>0</v>
      </c>
      <c r="O549" s="136">
        <f t="shared" si="140"/>
        <v>21625000</v>
      </c>
      <c r="P549" s="136">
        <f>P550+P580</f>
        <v>21625000</v>
      </c>
      <c r="Q549" s="74">
        <f>Q550+Q580</f>
        <v>0</v>
      </c>
      <c r="R549" s="74">
        <f>R550+R580</f>
        <v>0</v>
      </c>
      <c r="S549" s="74">
        <f>S550+S580</f>
        <v>0</v>
      </c>
      <c r="T549" s="138">
        <f>T550+T580</f>
        <v>0</v>
      </c>
      <c r="ALT549"/>
      <c r="ALU549"/>
      <c r="ALV549"/>
      <c r="ALW549"/>
      <c r="ALX549"/>
      <c r="ALY549"/>
      <c r="ALZ549"/>
      <c r="AMA549"/>
      <c r="AMB549"/>
      <c r="AMC549"/>
      <c r="AMD549"/>
      <c r="AME549"/>
      <c r="AMF549"/>
      <c r="AMG549"/>
      <c r="AMH549"/>
      <c r="AMI549"/>
      <c r="AMJ549"/>
    </row>
    <row r="550" spans="2:1024" s="99" customFormat="1">
      <c r="B550" s="86"/>
      <c r="C550" s="37" t="s">
        <v>61</v>
      </c>
      <c r="D550" s="79">
        <v>934</v>
      </c>
      <c r="E550" s="133" t="s">
        <v>57</v>
      </c>
      <c r="F550" s="133" t="s">
        <v>57</v>
      </c>
      <c r="G550" s="79"/>
      <c r="H550" s="80"/>
      <c r="I550" s="136">
        <f t="shared" si="139"/>
        <v>19857800</v>
      </c>
      <c r="J550" s="136">
        <f>J551+J562+J568+J572+J576</f>
        <v>15958700</v>
      </c>
      <c r="K550" s="74">
        <f>K551+K562+K568+K572+K576</f>
        <v>3899100</v>
      </c>
      <c r="L550" s="74">
        <f>L551+L562+L568+L572+L576</f>
        <v>0</v>
      </c>
      <c r="M550" s="74">
        <f>M551+M562+M568+M572+M576</f>
        <v>0</v>
      </c>
      <c r="N550" s="137">
        <f>N551+N562+N568+N572+N576</f>
        <v>0</v>
      </c>
      <c r="O550" s="136">
        <f t="shared" si="140"/>
        <v>19579900</v>
      </c>
      <c r="P550" s="136">
        <f>P551+P562+P568+P572+P576</f>
        <v>19579900</v>
      </c>
      <c r="Q550" s="74">
        <f>Q551+Q562+Q568+Q572+Q576</f>
        <v>0</v>
      </c>
      <c r="R550" s="74">
        <f>R551+R562+R568+R572+R576</f>
        <v>0</v>
      </c>
      <c r="S550" s="74">
        <f>S551+S562+S568+S572+S576</f>
        <v>0</v>
      </c>
      <c r="T550" s="138">
        <f>T551+T562+T568+T572+T576</f>
        <v>0</v>
      </c>
      <c r="ALT550"/>
      <c r="ALU550"/>
      <c r="ALV550"/>
      <c r="ALW550"/>
      <c r="ALX550"/>
      <c r="ALY550"/>
      <c r="ALZ550"/>
      <c r="AMA550"/>
      <c r="AMB550"/>
      <c r="AMC550"/>
      <c r="AMD550"/>
      <c r="AME550"/>
      <c r="AMF550"/>
      <c r="AMG550"/>
      <c r="AMH550"/>
      <c r="AMI550"/>
      <c r="AMJ550"/>
    </row>
    <row r="551" spans="2:1024" s="99" customFormat="1" ht="37.5">
      <c r="B551" s="86"/>
      <c r="C551" s="37" t="s">
        <v>133</v>
      </c>
      <c r="D551" s="79">
        <v>934</v>
      </c>
      <c r="E551" s="133" t="s">
        <v>57</v>
      </c>
      <c r="F551" s="133" t="s">
        <v>57</v>
      </c>
      <c r="G551" s="79">
        <v>5200000000</v>
      </c>
      <c r="H551" s="80"/>
      <c r="I551" s="136">
        <f t="shared" si="139"/>
        <v>17729500</v>
      </c>
      <c r="J551" s="136">
        <f>J552+J557</f>
        <v>14722700</v>
      </c>
      <c r="K551" s="74">
        <f>K552+K557</f>
        <v>3006800</v>
      </c>
      <c r="L551" s="74">
        <f>L552+L557</f>
        <v>0</v>
      </c>
      <c r="M551" s="74">
        <f>M552+M557</f>
        <v>0</v>
      </c>
      <c r="N551" s="137">
        <f>N552+N557</f>
        <v>0</v>
      </c>
      <c r="O551" s="136">
        <f t="shared" si="140"/>
        <v>17464100</v>
      </c>
      <c r="P551" s="136">
        <f>P552+P557</f>
        <v>17464100</v>
      </c>
      <c r="Q551" s="74">
        <f>Q552+Q557</f>
        <v>0</v>
      </c>
      <c r="R551" s="74">
        <f>R552+R557</f>
        <v>0</v>
      </c>
      <c r="S551" s="74">
        <f>S552+S557</f>
        <v>0</v>
      </c>
      <c r="T551" s="138">
        <f>T552+T557</f>
        <v>0</v>
      </c>
      <c r="ALT551"/>
      <c r="ALU551"/>
      <c r="ALV551"/>
      <c r="ALW551"/>
      <c r="ALX551"/>
      <c r="ALY551"/>
      <c r="ALZ551"/>
      <c r="AMA551"/>
      <c r="AMB551"/>
      <c r="AMC551"/>
      <c r="AMD551"/>
      <c r="AME551"/>
      <c r="AMF551"/>
      <c r="AMG551"/>
      <c r="AMH551"/>
      <c r="AMI551"/>
      <c r="AMJ551"/>
    </row>
    <row r="552" spans="2:1024" s="99" customFormat="1">
      <c r="B552" s="86"/>
      <c r="C552" s="37" t="s">
        <v>141</v>
      </c>
      <c r="D552" s="79">
        <v>934</v>
      </c>
      <c r="E552" s="133" t="s">
        <v>57</v>
      </c>
      <c r="F552" s="133" t="s">
        <v>57</v>
      </c>
      <c r="G552" s="79">
        <v>5270000000</v>
      </c>
      <c r="H552" s="80"/>
      <c r="I552" s="136">
        <f t="shared" si="139"/>
        <v>13853300</v>
      </c>
      <c r="J552" s="136">
        <f>J553</f>
        <v>11632800</v>
      </c>
      <c r="K552" s="74">
        <f>K553</f>
        <v>2220500</v>
      </c>
      <c r="L552" s="74">
        <f>L553</f>
        <v>0</v>
      </c>
      <c r="M552" s="74">
        <f>M553</f>
        <v>0</v>
      </c>
      <c r="N552" s="137">
        <f>N553</f>
        <v>0</v>
      </c>
      <c r="O552" s="136">
        <f t="shared" si="140"/>
        <v>13645900</v>
      </c>
      <c r="P552" s="136">
        <f>P553</f>
        <v>13645900</v>
      </c>
      <c r="Q552" s="74">
        <f>Q553</f>
        <v>0</v>
      </c>
      <c r="R552" s="74">
        <f>R553</f>
        <v>0</v>
      </c>
      <c r="S552" s="74">
        <f>S553</f>
        <v>0</v>
      </c>
      <c r="T552" s="138">
        <f>T553</f>
        <v>0</v>
      </c>
      <c r="ALT552"/>
      <c r="ALU552"/>
      <c r="ALV552"/>
      <c r="ALW552"/>
      <c r="ALX552"/>
      <c r="ALY552"/>
      <c r="ALZ552"/>
      <c r="AMA552"/>
      <c r="AMB552"/>
      <c r="AMC552"/>
      <c r="AMD552"/>
      <c r="AME552"/>
      <c r="AMF552"/>
      <c r="AMG552"/>
      <c r="AMH552"/>
      <c r="AMI552"/>
      <c r="AMJ552"/>
    </row>
    <row r="553" spans="2:1024" s="99" customFormat="1" ht="37.5">
      <c r="B553" s="86"/>
      <c r="C553" s="37" t="s">
        <v>135</v>
      </c>
      <c r="D553" s="79">
        <v>934</v>
      </c>
      <c r="E553" s="133" t="s">
        <v>57</v>
      </c>
      <c r="F553" s="133" t="s">
        <v>57</v>
      </c>
      <c r="G553" s="79">
        <v>5270000590</v>
      </c>
      <c r="H553" s="80"/>
      <c r="I553" s="136">
        <f t="shared" si="139"/>
        <v>13853300</v>
      </c>
      <c r="J553" s="136">
        <f>J554+J555+J556</f>
        <v>11632800</v>
      </c>
      <c r="K553" s="74">
        <f>K554+K555+K556</f>
        <v>2220500</v>
      </c>
      <c r="L553" s="74">
        <f>L554+L555+L556</f>
        <v>0</v>
      </c>
      <c r="M553" s="74">
        <f>M554+M555+M556</f>
        <v>0</v>
      </c>
      <c r="N553" s="137">
        <f>N554+N555+N556</f>
        <v>0</v>
      </c>
      <c r="O553" s="136">
        <f t="shared" si="140"/>
        <v>13645900</v>
      </c>
      <c r="P553" s="136">
        <f>P554+P555+P556</f>
        <v>13645900</v>
      </c>
      <c r="Q553" s="74">
        <f>Q554+Q555+Q556</f>
        <v>0</v>
      </c>
      <c r="R553" s="74">
        <f>R554+R555+R556</f>
        <v>0</v>
      </c>
      <c r="S553" s="74">
        <f>S554+S555+S556</f>
        <v>0</v>
      </c>
      <c r="T553" s="138">
        <f>T554+T555+T556</f>
        <v>0</v>
      </c>
      <c r="ALT553"/>
      <c r="ALU553"/>
      <c r="ALV553"/>
      <c r="ALW553"/>
      <c r="ALX553"/>
      <c r="ALY553"/>
      <c r="ALZ553"/>
      <c r="AMA553"/>
      <c r="AMB553"/>
      <c r="AMC553"/>
      <c r="AMD553"/>
      <c r="AME553"/>
      <c r="AMF553"/>
      <c r="AMG553"/>
      <c r="AMH553"/>
      <c r="AMI553"/>
      <c r="AMJ553"/>
    </row>
    <row r="554" spans="2:1024" s="99" customFormat="1" ht="75">
      <c r="B554" s="86"/>
      <c r="C554" s="37" t="s">
        <v>105</v>
      </c>
      <c r="D554" s="79">
        <v>934</v>
      </c>
      <c r="E554" s="133" t="s">
        <v>57</v>
      </c>
      <c r="F554" s="133" t="s">
        <v>57</v>
      </c>
      <c r="G554" s="79">
        <v>5270000590</v>
      </c>
      <c r="H554" s="80" t="s">
        <v>106</v>
      </c>
      <c r="I554" s="136">
        <f t="shared" si="139"/>
        <v>12485100</v>
      </c>
      <c r="J554" s="136">
        <v>9989900</v>
      </c>
      <c r="K554" s="74">
        <v>2495200</v>
      </c>
      <c r="L554" s="74"/>
      <c r="M554" s="74"/>
      <c r="N554" s="137"/>
      <c r="O554" s="136">
        <f t="shared" si="140"/>
        <v>12298000</v>
      </c>
      <c r="P554" s="136">
        <v>12298000</v>
      </c>
      <c r="Q554" s="74"/>
      <c r="R554" s="74"/>
      <c r="S554" s="74"/>
      <c r="T554" s="138"/>
      <c r="ALT554"/>
      <c r="ALU554"/>
      <c r="ALV554"/>
      <c r="ALW554"/>
      <c r="ALX554"/>
      <c r="ALY554"/>
      <c r="ALZ554"/>
      <c r="AMA554"/>
      <c r="AMB554"/>
      <c r="AMC554"/>
      <c r="AMD554"/>
      <c r="AME554"/>
      <c r="AMF554"/>
      <c r="AMG554"/>
      <c r="AMH554"/>
      <c r="AMI554"/>
      <c r="AMJ554"/>
    </row>
    <row r="555" spans="2:1024" s="99" customFormat="1" ht="37.5">
      <c r="B555" s="86"/>
      <c r="C555" s="37" t="s">
        <v>108</v>
      </c>
      <c r="D555" s="79">
        <v>934</v>
      </c>
      <c r="E555" s="133" t="s">
        <v>57</v>
      </c>
      <c r="F555" s="133" t="s">
        <v>57</v>
      </c>
      <c r="G555" s="79">
        <v>5270000590</v>
      </c>
      <c r="H555" s="80" t="s">
        <v>109</v>
      </c>
      <c r="I555" s="136">
        <f t="shared" si="139"/>
        <v>1364900</v>
      </c>
      <c r="J555" s="136">
        <v>1639200</v>
      </c>
      <c r="K555" s="74">
        <v>-274300</v>
      </c>
      <c r="L555" s="74"/>
      <c r="M555" s="74"/>
      <c r="N555" s="137"/>
      <c r="O555" s="136">
        <f t="shared" si="140"/>
        <v>1344600</v>
      </c>
      <c r="P555" s="136">
        <v>1344600</v>
      </c>
      <c r="Q555" s="74"/>
      <c r="R555" s="74"/>
      <c r="S555" s="74"/>
      <c r="T555" s="138"/>
      <c r="ALT555"/>
      <c r="ALU555"/>
      <c r="ALV555"/>
      <c r="ALW555"/>
      <c r="ALX555"/>
      <c r="ALY555"/>
      <c r="ALZ555"/>
      <c r="AMA555"/>
      <c r="AMB555"/>
      <c r="AMC555"/>
      <c r="AMD555"/>
      <c r="AME555"/>
      <c r="AMF555"/>
      <c r="AMG555"/>
      <c r="AMH555"/>
      <c r="AMI555"/>
      <c r="AMJ555"/>
    </row>
    <row r="556" spans="2:1024" s="99" customFormat="1">
      <c r="B556" s="86"/>
      <c r="C556" s="37" t="s">
        <v>111</v>
      </c>
      <c r="D556" s="79">
        <v>934</v>
      </c>
      <c r="E556" s="133" t="s">
        <v>57</v>
      </c>
      <c r="F556" s="133" t="s">
        <v>57</v>
      </c>
      <c r="G556" s="79">
        <v>5270000590</v>
      </c>
      <c r="H556" s="80" t="s">
        <v>112</v>
      </c>
      <c r="I556" s="136">
        <f t="shared" si="139"/>
        <v>3300</v>
      </c>
      <c r="J556" s="136">
        <v>3700</v>
      </c>
      <c r="K556" s="74">
        <v>-400</v>
      </c>
      <c r="L556" s="74"/>
      <c r="M556" s="74"/>
      <c r="N556" s="137"/>
      <c r="O556" s="136">
        <f t="shared" si="140"/>
        <v>3300</v>
      </c>
      <c r="P556" s="136">
        <v>3300</v>
      </c>
      <c r="Q556" s="74"/>
      <c r="R556" s="74"/>
      <c r="S556" s="74"/>
      <c r="T556" s="138"/>
      <c r="ALT556"/>
      <c r="ALU556"/>
      <c r="ALV556"/>
      <c r="ALW556"/>
      <c r="ALX556"/>
      <c r="ALY556"/>
      <c r="ALZ556"/>
      <c r="AMA556"/>
      <c r="AMB556"/>
      <c r="AMC556"/>
      <c r="AMD556"/>
      <c r="AME556"/>
      <c r="AMF556"/>
      <c r="AMG556"/>
      <c r="AMH556"/>
      <c r="AMI556"/>
      <c r="AMJ556"/>
    </row>
    <row r="557" spans="2:1024" s="99" customFormat="1" ht="37.5">
      <c r="B557" s="86"/>
      <c r="C557" s="37" t="s">
        <v>142</v>
      </c>
      <c r="D557" s="79">
        <v>934</v>
      </c>
      <c r="E557" s="133" t="s">
        <v>57</v>
      </c>
      <c r="F557" s="133" t="s">
        <v>57</v>
      </c>
      <c r="G557" s="79">
        <v>5280000000</v>
      </c>
      <c r="H557" s="80"/>
      <c r="I557" s="136">
        <f t="shared" si="139"/>
        <v>3876200</v>
      </c>
      <c r="J557" s="136">
        <f>J558</f>
        <v>3089900</v>
      </c>
      <c r="K557" s="74">
        <f>K558</f>
        <v>786300</v>
      </c>
      <c r="L557" s="74">
        <f>L558</f>
        <v>0</v>
      </c>
      <c r="M557" s="74">
        <f>M558</f>
        <v>0</v>
      </c>
      <c r="N557" s="137">
        <f>N558</f>
        <v>0</v>
      </c>
      <c r="O557" s="136">
        <f t="shared" si="140"/>
        <v>3818200</v>
      </c>
      <c r="P557" s="136">
        <f>P558</f>
        <v>3818200</v>
      </c>
      <c r="Q557" s="74">
        <f>Q558</f>
        <v>0</v>
      </c>
      <c r="R557" s="74">
        <f>R558</f>
        <v>0</v>
      </c>
      <c r="S557" s="74">
        <f>S558</f>
        <v>0</v>
      </c>
      <c r="T557" s="138">
        <f>T558</f>
        <v>0</v>
      </c>
      <c r="ALT557"/>
      <c r="ALU557"/>
      <c r="ALV557"/>
      <c r="ALW557"/>
      <c r="ALX557"/>
      <c r="ALY557"/>
      <c r="ALZ557"/>
      <c r="AMA557"/>
      <c r="AMB557"/>
      <c r="AMC557"/>
      <c r="AMD557"/>
      <c r="AME557"/>
      <c r="AMF557"/>
      <c r="AMG557"/>
      <c r="AMH557"/>
      <c r="AMI557"/>
      <c r="AMJ557"/>
    </row>
    <row r="558" spans="2:1024" s="99" customFormat="1" ht="37.5">
      <c r="B558" s="86"/>
      <c r="C558" s="37" t="s">
        <v>143</v>
      </c>
      <c r="D558" s="79">
        <v>934</v>
      </c>
      <c r="E558" s="133" t="s">
        <v>57</v>
      </c>
      <c r="F558" s="133" t="s">
        <v>57</v>
      </c>
      <c r="G558" s="79">
        <v>5280000590</v>
      </c>
      <c r="H558" s="80"/>
      <c r="I558" s="136">
        <f t="shared" si="139"/>
        <v>3876200</v>
      </c>
      <c r="J558" s="136">
        <f>J559+J560+J561</f>
        <v>3089900</v>
      </c>
      <c r="K558" s="74">
        <f>K559+K560+K561</f>
        <v>786300</v>
      </c>
      <c r="L558" s="74">
        <f>L559+L560+L561</f>
        <v>0</v>
      </c>
      <c r="M558" s="74">
        <f>M559+M560+M561</f>
        <v>0</v>
      </c>
      <c r="N558" s="137">
        <f>N559+N560+N561</f>
        <v>0</v>
      </c>
      <c r="O558" s="136">
        <f t="shared" si="140"/>
        <v>3818200</v>
      </c>
      <c r="P558" s="136">
        <f>P559+P560+P561</f>
        <v>3818200</v>
      </c>
      <c r="Q558" s="74">
        <f>Q559+Q560+Q561</f>
        <v>0</v>
      </c>
      <c r="R558" s="74">
        <f>R559+R560+R561</f>
        <v>0</v>
      </c>
      <c r="S558" s="74">
        <f>S559+S560+S561</f>
        <v>0</v>
      </c>
      <c r="T558" s="138">
        <f>T559+T560+T561</f>
        <v>0</v>
      </c>
      <c r="ALT558"/>
      <c r="ALU558"/>
      <c r="ALV558"/>
      <c r="ALW558"/>
      <c r="ALX558"/>
      <c r="ALY558"/>
      <c r="ALZ558"/>
      <c r="AMA558"/>
      <c r="AMB558"/>
      <c r="AMC558"/>
      <c r="AMD558"/>
      <c r="AME558"/>
      <c r="AMF558"/>
      <c r="AMG558"/>
      <c r="AMH558"/>
      <c r="AMI558"/>
      <c r="AMJ558"/>
    </row>
    <row r="559" spans="2:1024" s="99" customFormat="1" ht="75">
      <c r="B559" s="86"/>
      <c r="C559" s="37" t="s">
        <v>105</v>
      </c>
      <c r="D559" s="79">
        <v>934</v>
      </c>
      <c r="E559" s="133" t="s">
        <v>57</v>
      </c>
      <c r="F559" s="133" t="s">
        <v>57</v>
      </c>
      <c r="G559" s="79">
        <v>5280000590</v>
      </c>
      <c r="H559" s="80" t="s">
        <v>106</v>
      </c>
      <c r="I559" s="136">
        <f t="shared" si="139"/>
        <v>3688000</v>
      </c>
      <c r="J559" s="136">
        <v>2919900</v>
      </c>
      <c r="K559" s="74">
        <v>768100</v>
      </c>
      <c r="L559" s="74"/>
      <c r="M559" s="74"/>
      <c r="N559" s="137"/>
      <c r="O559" s="136">
        <f t="shared" si="140"/>
        <v>3632800</v>
      </c>
      <c r="P559" s="136">
        <v>3632800</v>
      </c>
      <c r="Q559" s="74"/>
      <c r="R559" s="74"/>
      <c r="S559" s="74"/>
      <c r="T559" s="138"/>
      <c r="ALT559"/>
      <c r="ALU559"/>
      <c r="ALV559"/>
      <c r="ALW559"/>
      <c r="ALX559"/>
      <c r="ALY559"/>
      <c r="ALZ559"/>
      <c r="AMA559"/>
      <c r="AMB559"/>
      <c r="AMC559"/>
      <c r="AMD559"/>
      <c r="AME559"/>
      <c r="AMF559"/>
      <c r="AMG559"/>
      <c r="AMH559"/>
      <c r="AMI559"/>
      <c r="AMJ559"/>
    </row>
    <row r="560" spans="2:1024" s="99" customFormat="1" ht="37.5">
      <c r="B560" s="86"/>
      <c r="C560" s="37" t="s">
        <v>108</v>
      </c>
      <c r="D560" s="79">
        <v>934</v>
      </c>
      <c r="E560" s="133" t="s">
        <v>57</v>
      </c>
      <c r="F560" s="133" t="s">
        <v>57</v>
      </c>
      <c r="G560" s="79">
        <v>5280000590</v>
      </c>
      <c r="H560" s="80" t="s">
        <v>109</v>
      </c>
      <c r="I560" s="136">
        <f t="shared" si="139"/>
        <v>187500</v>
      </c>
      <c r="J560" s="136">
        <v>169300</v>
      </c>
      <c r="K560" s="74">
        <v>18200</v>
      </c>
      <c r="L560" s="74"/>
      <c r="M560" s="74"/>
      <c r="N560" s="137"/>
      <c r="O560" s="136">
        <f t="shared" si="140"/>
        <v>184700</v>
      </c>
      <c r="P560" s="136">
        <v>184700</v>
      </c>
      <c r="Q560" s="74"/>
      <c r="R560" s="74"/>
      <c r="S560" s="74"/>
      <c r="T560" s="138"/>
      <c r="ALT560"/>
      <c r="ALU560"/>
      <c r="ALV560"/>
      <c r="ALW560"/>
      <c r="ALX560"/>
      <c r="ALY560"/>
      <c r="ALZ560"/>
      <c r="AMA560"/>
      <c r="AMB560"/>
      <c r="AMC560"/>
      <c r="AMD560"/>
      <c r="AME560"/>
      <c r="AMF560"/>
      <c r="AMG560"/>
      <c r="AMH560"/>
      <c r="AMI560"/>
      <c r="AMJ560"/>
    </row>
    <row r="561" spans="2:1024" s="99" customFormat="1">
      <c r="B561" s="86"/>
      <c r="C561" s="37" t="s">
        <v>111</v>
      </c>
      <c r="D561" s="79">
        <v>934</v>
      </c>
      <c r="E561" s="133" t="s">
        <v>57</v>
      </c>
      <c r="F561" s="133" t="s">
        <v>57</v>
      </c>
      <c r="G561" s="79">
        <v>5280000590</v>
      </c>
      <c r="H561" s="80" t="s">
        <v>112</v>
      </c>
      <c r="I561" s="136">
        <f t="shared" si="139"/>
        <v>700</v>
      </c>
      <c r="J561" s="136">
        <v>700</v>
      </c>
      <c r="K561" s="74"/>
      <c r="L561" s="74"/>
      <c r="M561" s="74"/>
      <c r="N561" s="137"/>
      <c r="O561" s="136">
        <f t="shared" si="140"/>
        <v>700</v>
      </c>
      <c r="P561" s="136">
        <v>700</v>
      </c>
      <c r="Q561" s="74"/>
      <c r="R561" s="74"/>
      <c r="S561" s="74"/>
      <c r="T561" s="138"/>
      <c r="ALT561"/>
      <c r="ALU561"/>
      <c r="ALV561"/>
      <c r="ALW561"/>
      <c r="ALX561"/>
      <c r="ALY561"/>
      <c r="ALZ561"/>
      <c r="AMA561"/>
      <c r="AMB561"/>
      <c r="AMC561"/>
      <c r="AMD561"/>
      <c r="AME561"/>
      <c r="AMF561"/>
      <c r="AMG561"/>
      <c r="AMH561"/>
      <c r="AMI561"/>
      <c r="AMJ561"/>
    </row>
    <row r="562" spans="2:1024" s="99" customFormat="1" ht="37.5">
      <c r="B562" s="86"/>
      <c r="C562" s="37" t="s">
        <v>144</v>
      </c>
      <c r="D562" s="79">
        <v>934</v>
      </c>
      <c r="E562" s="133" t="s">
        <v>57</v>
      </c>
      <c r="F562" s="133" t="s">
        <v>57</v>
      </c>
      <c r="G562" s="79">
        <v>5300000000</v>
      </c>
      <c r="H562" s="80"/>
      <c r="I562" s="136">
        <f t="shared" si="139"/>
        <v>828300</v>
      </c>
      <c r="J562" s="136">
        <f t="shared" ref="J562:N563" si="149">J563</f>
        <v>0</v>
      </c>
      <c r="K562" s="74">
        <f t="shared" si="149"/>
        <v>828300</v>
      </c>
      <c r="L562" s="74">
        <f t="shared" si="149"/>
        <v>0</v>
      </c>
      <c r="M562" s="74">
        <f t="shared" si="149"/>
        <v>0</v>
      </c>
      <c r="N562" s="137">
        <f t="shared" si="149"/>
        <v>0</v>
      </c>
      <c r="O562" s="136">
        <f t="shared" si="140"/>
        <v>815800</v>
      </c>
      <c r="P562" s="136">
        <f t="shared" ref="P562:T563" si="150">P563</f>
        <v>815800</v>
      </c>
      <c r="Q562" s="74">
        <f t="shared" si="150"/>
        <v>0</v>
      </c>
      <c r="R562" s="74">
        <f t="shared" si="150"/>
        <v>0</v>
      </c>
      <c r="S562" s="74">
        <f t="shared" si="150"/>
        <v>0</v>
      </c>
      <c r="T562" s="138">
        <f t="shared" si="150"/>
        <v>0</v>
      </c>
      <c r="ALT562"/>
      <c r="ALU562"/>
      <c r="ALV562"/>
      <c r="ALW562"/>
      <c r="ALX562"/>
      <c r="ALY562"/>
      <c r="ALZ562"/>
      <c r="AMA562"/>
      <c r="AMB562"/>
      <c r="AMC562"/>
      <c r="AMD562"/>
      <c r="AME562"/>
      <c r="AMF562"/>
      <c r="AMG562"/>
      <c r="AMH562"/>
      <c r="AMI562"/>
      <c r="AMJ562"/>
    </row>
    <row r="563" spans="2:1024" s="99" customFormat="1">
      <c r="B563" s="86"/>
      <c r="C563" s="37" t="s">
        <v>145</v>
      </c>
      <c r="D563" s="79">
        <v>934</v>
      </c>
      <c r="E563" s="133" t="s">
        <v>57</v>
      </c>
      <c r="F563" s="133" t="s">
        <v>57</v>
      </c>
      <c r="G563" s="79">
        <v>5310000000</v>
      </c>
      <c r="H563" s="80"/>
      <c r="I563" s="136">
        <f t="shared" si="139"/>
        <v>828300</v>
      </c>
      <c r="J563" s="136">
        <f t="shared" si="149"/>
        <v>0</v>
      </c>
      <c r="K563" s="74">
        <f t="shared" si="149"/>
        <v>828300</v>
      </c>
      <c r="L563" s="74">
        <f t="shared" si="149"/>
        <v>0</v>
      </c>
      <c r="M563" s="74">
        <f t="shared" si="149"/>
        <v>0</v>
      </c>
      <c r="N563" s="137">
        <f t="shared" si="149"/>
        <v>0</v>
      </c>
      <c r="O563" s="136">
        <f t="shared" si="140"/>
        <v>815800</v>
      </c>
      <c r="P563" s="136">
        <f t="shared" si="150"/>
        <v>815800</v>
      </c>
      <c r="Q563" s="74">
        <f t="shared" si="150"/>
        <v>0</v>
      </c>
      <c r="R563" s="74">
        <f t="shared" si="150"/>
        <v>0</v>
      </c>
      <c r="S563" s="74">
        <f t="shared" si="150"/>
        <v>0</v>
      </c>
      <c r="T563" s="138">
        <f t="shared" si="150"/>
        <v>0</v>
      </c>
      <c r="ALT563"/>
      <c r="ALU563"/>
      <c r="ALV563"/>
      <c r="ALW563"/>
      <c r="ALX563"/>
      <c r="ALY563"/>
      <c r="ALZ563"/>
      <c r="AMA563"/>
      <c r="AMB563"/>
      <c r="AMC563"/>
      <c r="AMD563"/>
      <c r="AME563"/>
      <c r="AMF563"/>
      <c r="AMG563"/>
      <c r="AMH563"/>
      <c r="AMI563"/>
      <c r="AMJ563"/>
    </row>
    <row r="564" spans="2:1024" s="99" customFormat="1">
      <c r="B564" s="86"/>
      <c r="C564" s="37" t="s">
        <v>146</v>
      </c>
      <c r="D564" s="79">
        <v>934</v>
      </c>
      <c r="E564" s="133" t="s">
        <v>57</v>
      </c>
      <c r="F564" s="133" t="s">
        <v>57</v>
      </c>
      <c r="G564" s="79">
        <v>5310010350</v>
      </c>
      <c r="H564" s="80"/>
      <c r="I564" s="136">
        <f t="shared" si="139"/>
        <v>828300</v>
      </c>
      <c r="J564" s="136">
        <f>J565+J566</f>
        <v>0</v>
      </c>
      <c r="K564" s="74">
        <f>K565+K566+K567</f>
        <v>828300</v>
      </c>
      <c r="L564" s="74">
        <f>L565+L566</f>
        <v>0</v>
      </c>
      <c r="M564" s="74">
        <f>M565+M566</f>
        <v>0</v>
      </c>
      <c r="N564" s="137">
        <f>N565+N566</f>
        <v>0</v>
      </c>
      <c r="O564" s="136">
        <f t="shared" si="140"/>
        <v>815800</v>
      </c>
      <c r="P564" s="136">
        <f>P565+P566+P567</f>
        <v>815800</v>
      </c>
      <c r="Q564" s="74">
        <f>Q565+Q566</f>
        <v>0</v>
      </c>
      <c r="R564" s="74">
        <f>R565+R566</f>
        <v>0</v>
      </c>
      <c r="S564" s="74">
        <f>S565+S566</f>
        <v>0</v>
      </c>
      <c r="T564" s="138">
        <f>T565+T566</f>
        <v>0</v>
      </c>
      <c r="ALT564"/>
      <c r="ALU564"/>
      <c r="ALV564"/>
      <c r="ALW564"/>
      <c r="ALX564"/>
      <c r="ALY564"/>
      <c r="ALZ564"/>
      <c r="AMA564"/>
      <c r="AMB564"/>
      <c r="AMC564"/>
      <c r="AMD564"/>
      <c r="AME564"/>
      <c r="AMF564"/>
      <c r="AMG564"/>
      <c r="AMH564"/>
      <c r="AMI564"/>
      <c r="AMJ564"/>
    </row>
    <row r="565" spans="2:1024" s="99" customFormat="1" ht="75">
      <c r="B565" s="86"/>
      <c r="C565" s="37" t="s">
        <v>105</v>
      </c>
      <c r="D565" s="79">
        <v>934</v>
      </c>
      <c r="E565" s="133" t="s">
        <v>57</v>
      </c>
      <c r="F565" s="133" t="s">
        <v>57</v>
      </c>
      <c r="G565" s="79">
        <v>5310010350</v>
      </c>
      <c r="H565" s="80" t="s">
        <v>106</v>
      </c>
      <c r="I565" s="136">
        <f t="shared" si="139"/>
        <v>100000</v>
      </c>
      <c r="J565" s="136"/>
      <c r="K565" s="74">
        <v>100000</v>
      </c>
      <c r="L565" s="74"/>
      <c r="M565" s="74"/>
      <c r="N565" s="137"/>
      <c r="O565" s="136">
        <f t="shared" si="140"/>
        <v>100000</v>
      </c>
      <c r="P565" s="136">
        <v>100000</v>
      </c>
      <c r="Q565" s="74"/>
      <c r="R565" s="74"/>
      <c r="S565" s="74"/>
      <c r="T565" s="138"/>
      <c r="ALT565"/>
      <c r="ALU565"/>
      <c r="ALV565"/>
      <c r="ALW565"/>
      <c r="ALX565"/>
      <c r="ALY565"/>
      <c r="ALZ565"/>
      <c r="AMA565"/>
      <c r="AMB565"/>
      <c r="AMC565"/>
      <c r="AMD565"/>
      <c r="AME565"/>
      <c r="AMF565"/>
      <c r="AMG565"/>
      <c r="AMH565"/>
      <c r="AMI565"/>
      <c r="AMJ565"/>
    </row>
    <row r="566" spans="2:1024" s="99" customFormat="1" ht="37.5">
      <c r="B566" s="86"/>
      <c r="C566" s="37" t="s">
        <v>108</v>
      </c>
      <c r="D566" s="79">
        <v>934</v>
      </c>
      <c r="E566" s="133" t="s">
        <v>57</v>
      </c>
      <c r="F566" s="133" t="s">
        <v>57</v>
      </c>
      <c r="G566" s="79">
        <v>5310010350</v>
      </c>
      <c r="H566" s="80" t="s">
        <v>109</v>
      </c>
      <c r="I566" s="136">
        <f t="shared" si="139"/>
        <v>278300</v>
      </c>
      <c r="J566" s="136"/>
      <c r="K566" s="74">
        <v>278300</v>
      </c>
      <c r="L566" s="74"/>
      <c r="M566" s="74"/>
      <c r="N566" s="137"/>
      <c r="O566" s="136">
        <f t="shared" si="140"/>
        <v>265800</v>
      </c>
      <c r="P566" s="136">
        <v>265800</v>
      </c>
      <c r="Q566" s="74"/>
      <c r="R566" s="74"/>
      <c r="S566" s="74"/>
      <c r="T566" s="138"/>
      <c r="ALT566"/>
      <c r="ALU566"/>
      <c r="ALV566"/>
      <c r="ALW566"/>
      <c r="ALX566"/>
      <c r="ALY566"/>
      <c r="ALZ566"/>
      <c r="AMA566"/>
      <c r="AMB566"/>
      <c r="AMC566"/>
      <c r="AMD566"/>
      <c r="AME566"/>
      <c r="AMF566"/>
      <c r="AMG566"/>
      <c r="AMH566"/>
      <c r="AMI566"/>
      <c r="AMJ566"/>
    </row>
    <row r="567" spans="2:1024" s="99" customFormat="1">
      <c r="B567" s="86"/>
      <c r="C567" s="37" t="s">
        <v>147</v>
      </c>
      <c r="D567" s="79">
        <v>934</v>
      </c>
      <c r="E567" s="133" t="s">
        <v>57</v>
      </c>
      <c r="F567" s="133" t="s">
        <v>57</v>
      </c>
      <c r="G567" s="79">
        <v>5310010350</v>
      </c>
      <c r="H567" s="80" t="s">
        <v>148</v>
      </c>
      <c r="I567" s="136">
        <f t="shared" si="139"/>
        <v>450000</v>
      </c>
      <c r="J567" s="136"/>
      <c r="K567" s="74">
        <v>450000</v>
      </c>
      <c r="L567" s="74"/>
      <c r="M567" s="74"/>
      <c r="N567" s="137"/>
      <c r="O567" s="136">
        <f t="shared" si="140"/>
        <v>450000</v>
      </c>
      <c r="P567" s="136">
        <v>450000</v>
      </c>
      <c r="Q567" s="74"/>
      <c r="R567" s="74"/>
      <c r="S567" s="74"/>
      <c r="T567" s="138"/>
      <c r="ALT567"/>
      <c r="ALU567"/>
      <c r="ALV567"/>
      <c r="ALW567"/>
      <c r="ALX567"/>
      <c r="ALY567"/>
      <c r="ALZ567"/>
      <c r="AMA567"/>
      <c r="AMB567"/>
      <c r="AMC567"/>
      <c r="AMD567"/>
      <c r="AME567"/>
      <c r="AMF567"/>
      <c r="AMG567"/>
      <c r="AMH567"/>
      <c r="AMI567"/>
      <c r="AMJ567"/>
    </row>
    <row r="568" spans="2:1024" s="99" customFormat="1" ht="56.25">
      <c r="B568" s="86"/>
      <c r="C568" s="37" t="s">
        <v>268</v>
      </c>
      <c r="D568" s="79">
        <v>934</v>
      </c>
      <c r="E568" s="133" t="s">
        <v>57</v>
      </c>
      <c r="F568" s="133" t="s">
        <v>57</v>
      </c>
      <c r="G568" s="79">
        <v>6700000000</v>
      </c>
      <c r="H568" s="80"/>
      <c r="I568" s="136">
        <f t="shared" si="139"/>
        <v>100000</v>
      </c>
      <c r="J568" s="136">
        <f t="shared" ref="J568:N570" si="151">J569</f>
        <v>100000</v>
      </c>
      <c r="K568" s="74">
        <f t="shared" si="151"/>
        <v>0</v>
      </c>
      <c r="L568" s="74">
        <f t="shared" si="151"/>
        <v>0</v>
      </c>
      <c r="M568" s="74">
        <f t="shared" si="151"/>
        <v>0</v>
      </c>
      <c r="N568" s="137">
        <f t="shared" si="151"/>
        <v>0</v>
      </c>
      <c r="O568" s="136">
        <f t="shared" si="140"/>
        <v>100000</v>
      </c>
      <c r="P568" s="136">
        <f t="shared" ref="P568:T570" si="152">P569</f>
        <v>100000</v>
      </c>
      <c r="Q568" s="74">
        <f t="shared" si="152"/>
        <v>0</v>
      </c>
      <c r="R568" s="74">
        <f t="shared" si="152"/>
        <v>0</v>
      </c>
      <c r="S568" s="74">
        <f t="shared" si="152"/>
        <v>0</v>
      </c>
      <c r="T568" s="138">
        <f t="shared" si="152"/>
        <v>0</v>
      </c>
      <c r="ALT568"/>
      <c r="ALU568"/>
      <c r="ALV568"/>
      <c r="ALW568"/>
      <c r="ALX568"/>
      <c r="ALY568"/>
      <c r="ALZ568"/>
      <c r="AMA568"/>
      <c r="AMB568"/>
      <c r="AMC568"/>
      <c r="AMD568"/>
      <c r="AME568"/>
      <c r="AMF568"/>
      <c r="AMG568"/>
      <c r="AMH568"/>
      <c r="AMI568"/>
      <c r="AMJ568"/>
    </row>
    <row r="569" spans="2:1024" s="99" customFormat="1" ht="37.5">
      <c r="B569" s="86"/>
      <c r="C569" s="37" t="s">
        <v>269</v>
      </c>
      <c r="D569" s="79">
        <v>934</v>
      </c>
      <c r="E569" s="133" t="s">
        <v>57</v>
      </c>
      <c r="F569" s="133" t="s">
        <v>57</v>
      </c>
      <c r="G569" s="79">
        <v>6710000000</v>
      </c>
      <c r="H569" s="80"/>
      <c r="I569" s="136">
        <f t="shared" si="139"/>
        <v>100000</v>
      </c>
      <c r="J569" s="136">
        <f t="shared" si="151"/>
        <v>100000</v>
      </c>
      <c r="K569" s="74">
        <f t="shared" si="151"/>
        <v>0</v>
      </c>
      <c r="L569" s="74">
        <f t="shared" si="151"/>
        <v>0</v>
      </c>
      <c r="M569" s="74">
        <f t="shared" si="151"/>
        <v>0</v>
      </c>
      <c r="N569" s="137">
        <f t="shared" si="151"/>
        <v>0</v>
      </c>
      <c r="O569" s="136">
        <f t="shared" si="140"/>
        <v>100000</v>
      </c>
      <c r="P569" s="136">
        <f t="shared" si="152"/>
        <v>100000</v>
      </c>
      <c r="Q569" s="74">
        <f t="shared" si="152"/>
        <v>0</v>
      </c>
      <c r="R569" s="74">
        <f t="shared" si="152"/>
        <v>0</v>
      </c>
      <c r="S569" s="74">
        <f t="shared" si="152"/>
        <v>0</v>
      </c>
      <c r="T569" s="138">
        <f t="shared" si="152"/>
        <v>0</v>
      </c>
      <c r="ALT569"/>
      <c r="ALU569"/>
      <c r="ALV569"/>
      <c r="ALW569"/>
      <c r="ALX569"/>
      <c r="ALY569"/>
      <c r="ALZ569"/>
      <c r="AMA569"/>
      <c r="AMB569"/>
      <c r="AMC569"/>
      <c r="AMD569"/>
      <c r="AME569"/>
      <c r="AMF569"/>
      <c r="AMG569"/>
      <c r="AMH569"/>
      <c r="AMI569"/>
      <c r="AMJ569"/>
    </row>
    <row r="570" spans="2:1024" s="99" customFormat="1">
      <c r="B570" s="86"/>
      <c r="C570" s="37" t="s">
        <v>270</v>
      </c>
      <c r="D570" s="79">
        <v>934</v>
      </c>
      <c r="E570" s="133" t="s">
        <v>57</v>
      </c>
      <c r="F570" s="133" t="s">
        <v>57</v>
      </c>
      <c r="G570" s="79">
        <v>6710010220</v>
      </c>
      <c r="H570" s="80"/>
      <c r="I570" s="136">
        <f t="shared" si="139"/>
        <v>100000</v>
      </c>
      <c r="J570" s="136">
        <f t="shared" si="151"/>
        <v>100000</v>
      </c>
      <c r="K570" s="74">
        <f t="shared" si="151"/>
        <v>0</v>
      </c>
      <c r="L570" s="74">
        <f t="shared" si="151"/>
        <v>0</v>
      </c>
      <c r="M570" s="74">
        <f t="shared" si="151"/>
        <v>0</v>
      </c>
      <c r="N570" s="137">
        <f t="shared" si="151"/>
        <v>0</v>
      </c>
      <c r="O570" s="136">
        <f t="shared" si="140"/>
        <v>100000</v>
      </c>
      <c r="P570" s="136">
        <f t="shared" si="152"/>
        <v>100000</v>
      </c>
      <c r="Q570" s="74">
        <f t="shared" si="152"/>
        <v>0</v>
      </c>
      <c r="R570" s="74">
        <f t="shared" si="152"/>
        <v>0</v>
      </c>
      <c r="S570" s="74">
        <f t="shared" si="152"/>
        <v>0</v>
      </c>
      <c r="T570" s="138">
        <f t="shared" si="152"/>
        <v>0</v>
      </c>
      <c r="ALT570"/>
      <c r="ALU570"/>
      <c r="ALV570"/>
      <c r="ALW570"/>
      <c r="ALX570"/>
      <c r="ALY570"/>
      <c r="ALZ570"/>
      <c r="AMA570"/>
      <c r="AMB570"/>
      <c r="AMC570"/>
      <c r="AMD570"/>
      <c r="AME570"/>
      <c r="AMF570"/>
      <c r="AMG570"/>
      <c r="AMH570"/>
      <c r="AMI570"/>
      <c r="AMJ570"/>
    </row>
    <row r="571" spans="2:1024" s="99" customFormat="1" ht="37.5">
      <c r="B571" s="86"/>
      <c r="C571" s="37" t="s">
        <v>108</v>
      </c>
      <c r="D571" s="79">
        <v>934</v>
      </c>
      <c r="E571" s="133" t="s">
        <v>57</v>
      </c>
      <c r="F571" s="133" t="s">
        <v>57</v>
      </c>
      <c r="G571" s="79">
        <v>6710010220</v>
      </c>
      <c r="H571" s="80" t="s">
        <v>109</v>
      </c>
      <c r="I571" s="136">
        <f t="shared" si="139"/>
        <v>100000</v>
      </c>
      <c r="J571" s="136">
        <v>100000</v>
      </c>
      <c r="K571" s="74">
        <v>0</v>
      </c>
      <c r="L571" s="74">
        <v>0</v>
      </c>
      <c r="M571" s="74">
        <v>0</v>
      </c>
      <c r="N571" s="137">
        <v>0</v>
      </c>
      <c r="O571" s="136">
        <f t="shared" si="140"/>
        <v>100000</v>
      </c>
      <c r="P571" s="136">
        <v>100000</v>
      </c>
      <c r="Q571" s="74">
        <v>0</v>
      </c>
      <c r="R571" s="74">
        <v>0</v>
      </c>
      <c r="S571" s="74">
        <v>0</v>
      </c>
      <c r="T571" s="138">
        <v>0</v>
      </c>
      <c r="ALT571"/>
      <c r="ALU571"/>
      <c r="ALV571"/>
      <c r="ALW571"/>
      <c r="ALX571"/>
      <c r="ALY571"/>
      <c r="ALZ571"/>
      <c r="AMA571"/>
      <c r="AMB571"/>
      <c r="AMC571"/>
      <c r="AMD571"/>
      <c r="AME571"/>
      <c r="AMF571"/>
      <c r="AMG571"/>
      <c r="AMH571"/>
      <c r="AMI571"/>
      <c r="AMJ571"/>
    </row>
    <row r="572" spans="2:1024" s="99" customFormat="1" ht="112.5">
      <c r="B572" s="86"/>
      <c r="C572" s="37" t="s">
        <v>359</v>
      </c>
      <c r="D572" s="79">
        <v>934</v>
      </c>
      <c r="E572" s="133" t="s">
        <v>57</v>
      </c>
      <c r="F572" s="133" t="s">
        <v>57</v>
      </c>
      <c r="G572" s="79">
        <v>6900000000</v>
      </c>
      <c r="H572" s="80"/>
      <c r="I572" s="136">
        <f t="shared" si="139"/>
        <v>100000</v>
      </c>
      <c r="J572" s="136">
        <f t="shared" ref="J572:N574" si="153">J573</f>
        <v>140000</v>
      </c>
      <c r="K572" s="74">
        <f t="shared" si="153"/>
        <v>-40000</v>
      </c>
      <c r="L572" s="74">
        <f t="shared" si="153"/>
        <v>0</v>
      </c>
      <c r="M572" s="74">
        <f t="shared" si="153"/>
        <v>0</v>
      </c>
      <c r="N572" s="137">
        <f t="shared" si="153"/>
        <v>0</v>
      </c>
      <c r="O572" s="136">
        <f t="shared" si="140"/>
        <v>100000</v>
      </c>
      <c r="P572" s="136">
        <f t="shared" ref="P572:T574" si="154">P573</f>
        <v>100000</v>
      </c>
      <c r="Q572" s="74">
        <f t="shared" si="154"/>
        <v>0</v>
      </c>
      <c r="R572" s="74">
        <f t="shared" si="154"/>
        <v>0</v>
      </c>
      <c r="S572" s="74">
        <f t="shared" si="154"/>
        <v>0</v>
      </c>
      <c r="T572" s="138">
        <f t="shared" si="154"/>
        <v>0</v>
      </c>
      <c r="ALT572"/>
      <c r="ALU572"/>
      <c r="ALV572"/>
      <c r="ALW572"/>
      <c r="ALX572"/>
      <c r="ALY572"/>
      <c r="ALZ572"/>
      <c r="AMA572"/>
      <c r="AMB572"/>
      <c r="AMC572"/>
      <c r="AMD572"/>
      <c r="AME572"/>
      <c r="AMF572"/>
      <c r="AMG572"/>
      <c r="AMH572"/>
      <c r="AMI572"/>
      <c r="AMJ572"/>
    </row>
    <row r="573" spans="2:1024" s="99" customFormat="1" ht="37.5">
      <c r="B573" s="86"/>
      <c r="C573" s="37" t="s">
        <v>279</v>
      </c>
      <c r="D573" s="79">
        <v>934</v>
      </c>
      <c r="E573" s="133" t="s">
        <v>57</v>
      </c>
      <c r="F573" s="133" t="s">
        <v>57</v>
      </c>
      <c r="G573" s="79">
        <v>6910000000</v>
      </c>
      <c r="H573" s="80"/>
      <c r="I573" s="136">
        <f t="shared" si="139"/>
        <v>100000</v>
      </c>
      <c r="J573" s="136">
        <f t="shared" si="153"/>
        <v>140000</v>
      </c>
      <c r="K573" s="74">
        <f t="shared" si="153"/>
        <v>-40000</v>
      </c>
      <c r="L573" s="74">
        <f t="shared" si="153"/>
        <v>0</v>
      </c>
      <c r="M573" s="74">
        <f t="shared" si="153"/>
        <v>0</v>
      </c>
      <c r="N573" s="137">
        <f t="shared" si="153"/>
        <v>0</v>
      </c>
      <c r="O573" s="136">
        <f t="shared" si="140"/>
        <v>100000</v>
      </c>
      <c r="P573" s="136">
        <f t="shared" si="154"/>
        <v>100000</v>
      </c>
      <c r="Q573" s="74">
        <f t="shared" si="154"/>
        <v>0</v>
      </c>
      <c r="R573" s="74">
        <f t="shared" si="154"/>
        <v>0</v>
      </c>
      <c r="S573" s="74">
        <f t="shared" si="154"/>
        <v>0</v>
      </c>
      <c r="T573" s="138">
        <f t="shared" si="154"/>
        <v>0</v>
      </c>
      <c r="ALT573"/>
      <c r="ALU573"/>
      <c r="ALV573"/>
      <c r="ALW573"/>
      <c r="ALX573"/>
      <c r="ALY573"/>
      <c r="ALZ573"/>
      <c r="AMA573"/>
      <c r="AMB573"/>
      <c r="AMC573"/>
      <c r="AMD573"/>
      <c r="AME573"/>
      <c r="AMF573"/>
      <c r="AMG573"/>
      <c r="AMH573"/>
      <c r="AMI573"/>
      <c r="AMJ573"/>
    </row>
    <row r="574" spans="2:1024" s="99" customFormat="1" ht="112.5">
      <c r="B574" s="86"/>
      <c r="C574" s="37" t="s">
        <v>360</v>
      </c>
      <c r="D574" s="79">
        <v>934</v>
      </c>
      <c r="E574" s="133" t="s">
        <v>57</v>
      </c>
      <c r="F574" s="133" t="s">
        <v>57</v>
      </c>
      <c r="G574" s="79">
        <v>6910010500</v>
      </c>
      <c r="H574" s="80"/>
      <c r="I574" s="136">
        <f t="shared" si="139"/>
        <v>100000</v>
      </c>
      <c r="J574" s="136">
        <f t="shared" si="153"/>
        <v>140000</v>
      </c>
      <c r="K574" s="74">
        <f t="shared" si="153"/>
        <v>-40000</v>
      </c>
      <c r="L574" s="74">
        <f t="shared" si="153"/>
        <v>0</v>
      </c>
      <c r="M574" s="74">
        <f t="shared" si="153"/>
        <v>0</v>
      </c>
      <c r="N574" s="137">
        <f t="shared" si="153"/>
        <v>0</v>
      </c>
      <c r="O574" s="136">
        <f t="shared" si="140"/>
        <v>100000</v>
      </c>
      <c r="P574" s="136">
        <f t="shared" si="154"/>
        <v>100000</v>
      </c>
      <c r="Q574" s="74">
        <f t="shared" si="154"/>
        <v>0</v>
      </c>
      <c r="R574" s="74">
        <f t="shared" si="154"/>
        <v>0</v>
      </c>
      <c r="S574" s="74">
        <f t="shared" si="154"/>
        <v>0</v>
      </c>
      <c r="T574" s="138">
        <f t="shared" si="154"/>
        <v>0</v>
      </c>
      <c r="ALT574"/>
      <c r="ALU574"/>
      <c r="ALV574"/>
      <c r="ALW574"/>
      <c r="ALX574"/>
      <c r="ALY574"/>
      <c r="ALZ574"/>
      <c r="AMA574"/>
      <c r="AMB574"/>
      <c r="AMC574"/>
      <c r="AMD574"/>
      <c r="AME574"/>
      <c r="AMF574"/>
      <c r="AMG574"/>
      <c r="AMH574"/>
      <c r="AMI574"/>
      <c r="AMJ574"/>
    </row>
    <row r="575" spans="2:1024" s="99" customFormat="1" ht="37.5">
      <c r="B575" s="86"/>
      <c r="C575" s="37" t="s">
        <v>108</v>
      </c>
      <c r="D575" s="79">
        <v>934</v>
      </c>
      <c r="E575" s="133" t="s">
        <v>57</v>
      </c>
      <c r="F575" s="133" t="s">
        <v>57</v>
      </c>
      <c r="G575" s="79">
        <v>6910010500</v>
      </c>
      <c r="H575" s="80" t="s">
        <v>109</v>
      </c>
      <c r="I575" s="136">
        <f t="shared" si="139"/>
        <v>100000</v>
      </c>
      <c r="J575" s="136">
        <v>140000</v>
      </c>
      <c r="K575" s="74">
        <v>-40000</v>
      </c>
      <c r="L575" s="74">
        <v>0</v>
      </c>
      <c r="M575" s="74">
        <v>0</v>
      </c>
      <c r="N575" s="137">
        <v>0</v>
      </c>
      <c r="O575" s="136">
        <f t="shared" si="140"/>
        <v>100000</v>
      </c>
      <c r="P575" s="136">
        <v>100000</v>
      </c>
      <c r="Q575" s="74">
        <v>0</v>
      </c>
      <c r="R575" s="74">
        <v>0</v>
      </c>
      <c r="S575" s="74">
        <v>0</v>
      </c>
      <c r="T575" s="138">
        <v>0</v>
      </c>
      <c r="ALT575"/>
      <c r="ALU575"/>
      <c r="ALV575"/>
      <c r="ALW575"/>
      <c r="ALX575"/>
      <c r="ALY575"/>
      <c r="ALZ575"/>
      <c r="AMA575"/>
      <c r="AMB575"/>
      <c r="AMC575"/>
      <c r="AMD575"/>
      <c r="AME575"/>
      <c r="AMF575"/>
      <c r="AMG575"/>
      <c r="AMH575"/>
      <c r="AMI575"/>
      <c r="AMJ575"/>
    </row>
    <row r="576" spans="2:1024" s="99" customFormat="1" ht="37.5">
      <c r="B576" s="86"/>
      <c r="C576" s="37" t="s">
        <v>290</v>
      </c>
      <c r="D576" s="79">
        <v>934</v>
      </c>
      <c r="E576" s="133" t="s">
        <v>57</v>
      </c>
      <c r="F576" s="133" t="s">
        <v>57</v>
      </c>
      <c r="G576" s="79">
        <v>7100000000</v>
      </c>
      <c r="H576" s="80"/>
      <c r="I576" s="136">
        <f t="shared" si="139"/>
        <v>1100000</v>
      </c>
      <c r="J576" s="136">
        <f t="shared" ref="J576:N578" si="155">J577</f>
        <v>996000</v>
      </c>
      <c r="K576" s="74">
        <f t="shared" si="155"/>
        <v>104000</v>
      </c>
      <c r="L576" s="74">
        <f t="shared" si="155"/>
        <v>0</v>
      </c>
      <c r="M576" s="74">
        <f t="shared" si="155"/>
        <v>0</v>
      </c>
      <c r="N576" s="137">
        <f t="shared" si="155"/>
        <v>0</v>
      </c>
      <c r="O576" s="136">
        <f t="shared" si="140"/>
        <v>1100000</v>
      </c>
      <c r="P576" s="136">
        <f t="shared" ref="P576:T578" si="156">P577</f>
        <v>1100000</v>
      </c>
      <c r="Q576" s="74">
        <f t="shared" si="156"/>
        <v>0</v>
      </c>
      <c r="R576" s="74">
        <f t="shared" si="156"/>
        <v>0</v>
      </c>
      <c r="S576" s="74">
        <f t="shared" si="156"/>
        <v>0</v>
      </c>
      <c r="T576" s="138">
        <f t="shared" si="156"/>
        <v>0</v>
      </c>
      <c r="ALT576"/>
      <c r="ALU576"/>
      <c r="ALV576"/>
      <c r="ALW576"/>
      <c r="ALX576"/>
      <c r="ALY576"/>
      <c r="ALZ576"/>
      <c r="AMA576"/>
      <c r="AMB576"/>
      <c r="AMC576"/>
      <c r="AMD576"/>
      <c r="AME576"/>
      <c r="AMF576"/>
      <c r="AMG576"/>
      <c r="AMH576"/>
      <c r="AMI576"/>
      <c r="AMJ576"/>
    </row>
    <row r="577" spans="2:1024" s="99" customFormat="1" ht="56.25">
      <c r="B577" s="86"/>
      <c r="C577" s="37" t="s">
        <v>291</v>
      </c>
      <c r="D577" s="79">
        <v>934</v>
      </c>
      <c r="E577" s="133" t="s">
        <v>57</v>
      </c>
      <c r="F577" s="133" t="s">
        <v>57</v>
      </c>
      <c r="G577" s="79">
        <v>7110000000</v>
      </c>
      <c r="H577" s="80"/>
      <c r="I577" s="136">
        <f t="shared" si="139"/>
        <v>1100000</v>
      </c>
      <c r="J577" s="136">
        <f t="shared" si="155"/>
        <v>996000</v>
      </c>
      <c r="K577" s="74">
        <f t="shared" si="155"/>
        <v>104000</v>
      </c>
      <c r="L577" s="74">
        <f t="shared" si="155"/>
        <v>0</v>
      </c>
      <c r="M577" s="74">
        <f t="shared" si="155"/>
        <v>0</v>
      </c>
      <c r="N577" s="137">
        <f t="shared" si="155"/>
        <v>0</v>
      </c>
      <c r="O577" s="136">
        <f t="shared" si="140"/>
        <v>1100000</v>
      </c>
      <c r="P577" s="136">
        <f t="shared" si="156"/>
        <v>1100000</v>
      </c>
      <c r="Q577" s="74">
        <f t="shared" si="156"/>
        <v>0</v>
      </c>
      <c r="R577" s="74">
        <f t="shared" si="156"/>
        <v>0</v>
      </c>
      <c r="S577" s="74">
        <f t="shared" si="156"/>
        <v>0</v>
      </c>
      <c r="T577" s="138">
        <f t="shared" si="156"/>
        <v>0</v>
      </c>
      <c r="ALT577"/>
      <c r="ALU577"/>
      <c r="ALV577"/>
      <c r="ALW577"/>
      <c r="ALX577"/>
      <c r="ALY577"/>
      <c r="ALZ577"/>
      <c r="AMA577"/>
      <c r="AMB577"/>
      <c r="AMC577"/>
      <c r="AMD577"/>
      <c r="AME577"/>
      <c r="AMF577"/>
      <c r="AMG577"/>
      <c r="AMH577"/>
      <c r="AMI577"/>
      <c r="AMJ577"/>
    </row>
    <row r="578" spans="2:1024" s="99" customFormat="1" ht="37.5">
      <c r="B578" s="86"/>
      <c r="C578" s="37" t="s">
        <v>292</v>
      </c>
      <c r="D578" s="79">
        <v>934</v>
      </c>
      <c r="E578" s="133" t="s">
        <v>57</v>
      </c>
      <c r="F578" s="133" t="s">
        <v>57</v>
      </c>
      <c r="G578" s="79">
        <v>7110010610</v>
      </c>
      <c r="H578" s="80"/>
      <c r="I578" s="136">
        <f t="shared" si="139"/>
        <v>1100000</v>
      </c>
      <c r="J578" s="136">
        <f t="shared" si="155"/>
        <v>996000</v>
      </c>
      <c r="K578" s="74">
        <f t="shared" si="155"/>
        <v>104000</v>
      </c>
      <c r="L578" s="74">
        <f t="shared" si="155"/>
        <v>0</v>
      </c>
      <c r="M578" s="74">
        <f t="shared" si="155"/>
        <v>0</v>
      </c>
      <c r="N578" s="137">
        <f t="shared" si="155"/>
        <v>0</v>
      </c>
      <c r="O578" s="136">
        <f t="shared" si="140"/>
        <v>1100000</v>
      </c>
      <c r="P578" s="136">
        <f t="shared" si="156"/>
        <v>1100000</v>
      </c>
      <c r="Q578" s="74">
        <f t="shared" si="156"/>
        <v>0</v>
      </c>
      <c r="R578" s="74">
        <f t="shared" si="156"/>
        <v>0</v>
      </c>
      <c r="S578" s="74">
        <f t="shared" si="156"/>
        <v>0</v>
      </c>
      <c r="T578" s="138">
        <f t="shared" si="156"/>
        <v>0</v>
      </c>
      <c r="ALT578"/>
      <c r="ALU578"/>
      <c r="ALV578"/>
      <c r="ALW578"/>
      <c r="ALX578"/>
      <c r="ALY578"/>
      <c r="ALZ578"/>
      <c r="AMA578"/>
      <c r="AMB578"/>
      <c r="AMC578"/>
      <c r="AMD578"/>
      <c r="AME578"/>
      <c r="AMF578"/>
      <c r="AMG578"/>
      <c r="AMH578"/>
      <c r="AMI578"/>
      <c r="AMJ578"/>
    </row>
    <row r="579" spans="2:1024" s="99" customFormat="1" ht="37.5">
      <c r="B579" s="86"/>
      <c r="C579" s="37" t="s">
        <v>108</v>
      </c>
      <c r="D579" s="79">
        <v>934</v>
      </c>
      <c r="E579" s="133" t="s">
        <v>57</v>
      </c>
      <c r="F579" s="133" t="s">
        <v>57</v>
      </c>
      <c r="G579" s="79">
        <v>7110010610</v>
      </c>
      <c r="H579" s="80" t="s">
        <v>109</v>
      </c>
      <c r="I579" s="136">
        <f t="shared" si="139"/>
        <v>1100000</v>
      </c>
      <c r="J579" s="136">
        <v>996000</v>
      </c>
      <c r="K579" s="74">
        <v>104000</v>
      </c>
      <c r="L579" s="74">
        <v>0</v>
      </c>
      <c r="M579" s="74">
        <v>0</v>
      </c>
      <c r="N579" s="137">
        <v>0</v>
      </c>
      <c r="O579" s="136">
        <f t="shared" si="140"/>
        <v>1100000</v>
      </c>
      <c r="P579" s="136">
        <v>1100000</v>
      </c>
      <c r="Q579" s="74">
        <v>0</v>
      </c>
      <c r="R579" s="74">
        <v>0</v>
      </c>
      <c r="S579" s="74">
        <v>0</v>
      </c>
      <c r="T579" s="138">
        <v>0</v>
      </c>
      <c r="ALT579"/>
      <c r="ALU579"/>
      <c r="ALV579"/>
      <c r="ALW579"/>
      <c r="ALX579"/>
      <c r="ALY579"/>
      <c r="ALZ579"/>
      <c r="AMA579"/>
      <c r="AMB579"/>
      <c r="AMC579"/>
      <c r="AMD579"/>
      <c r="AME579"/>
      <c r="AMF579"/>
      <c r="AMG579"/>
      <c r="AMH579"/>
      <c r="AMI579"/>
      <c r="AMJ579"/>
    </row>
    <row r="580" spans="2:1024" s="99" customFormat="1">
      <c r="B580" s="86"/>
      <c r="C580" s="37" t="s">
        <v>62</v>
      </c>
      <c r="D580" s="79">
        <v>934</v>
      </c>
      <c r="E580" s="133" t="s">
        <v>57</v>
      </c>
      <c r="F580" s="133" t="s">
        <v>39</v>
      </c>
      <c r="G580" s="79"/>
      <c r="H580" s="80"/>
      <c r="I580" s="136">
        <f t="shared" si="139"/>
        <v>2076100</v>
      </c>
      <c r="J580" s="136">
        <f t="shared" ref="J580:N582" si="157">J581</f>
        <v>1920000</v>
      </c>
      <c r="K580" s="74">
        <f t="shared" si="157"/>
        <v>156100</v>
      </c>
      <c r="L580" s="74">
        <f t="shared" si="157"/>
        <v>0</v>
      </c>
      <c r="M580" s="74">
        <f t="shared" si="157"/>
        <v>0</v>
      </c>
      <c r="N580" s="137">
        <f t="shared" si="157"/>
        <v>0</v>
      </c>
      <c r="O580" s="136">
        <f t="shared" si="140"/>
        <v>2045100</v>
      </c>
      <c r="P580" s="136">
        <f t="shared" ref="P580:T582" si="158">P581</f>
        <v>2045100</v>
      </c>
      <c r="Q580" s="74">
        <f t="shared" si="158"/>
        <v>0</v>
      </c>
      <c r="R580" s="74">
        <f t="shared" si="158"/>
        <v>0</v>
      </c>
      <c r="S580" s="74">
        <f t="shared" si="158"/>
        <v>0</v>
      </c>
      <c r="T580" s="138">
        <f t="shared" si="158"/>
        <v>0</v>
      </c>
      <c r="ALT580"/>
      <c r="ALU580"/>
      <c r="ALV580"/>
      <c r="ALW580"/>
      <c r="ALX580"/>
      <c r="ALY580"/>
      <c r="ALZ580"/>
      <c r="AMA580"/>
      <c r="AMB580"/>
      <c r="AMC580"/>
      <c r="AMD580"/>
      <c r="AME580"/>
      <c r="AMF580"/>
      <c r="AMG580"/>
      <c r="AMH580"/>
      <c r="AMI580"/>
      <c r="AMJ580"/>
    </row>
    <row r="581" spans="2:1024" s="99" customFormat="1" ht="37.5">
      <c r="B581" s="86"/>
      <c r="C581" s="37" t="s">
        <v>102</v>
      </c>
      <c r="D581" s="79">
        <v>934</v>
      </c>
      <c r="E581" s="133" t="s">
        <v>57</v>
      </c>
      <c r="F581" s="133" t="s">
        <v>39</v>
      </c>
      <c r="G581" s="79">
        <v>5000000000</v>
      </c>
      <c r="H581" s="80"/>
      <c r="I581" s="136">
        <f t="shared" si="139"/>
        <v>2076100</v>
      </c>
      <c r="J581" s="136">
        <f t="shared" si="157"/>
        <v>1920000</v>
      </c>
      <c r="K581" s="74">
        <f t="shared" si="157"/>
        <v>156100</v>
      </c>
      <c r="L581" s="74">
        <f t="shared" si="157"/>
        <v>0</v>
      </c>
      <c r="M581" s="74">
        <f t="shared" si="157"/>
        <v>0</v>
      </c>
      <c r="N581" s="137">
        <f t="shared" si="157"/>
        <v>0</v>
      </c>
      <c r="O581" s="136">
        <f t="shared" si="140"/>
        <v>2045100</v>
      </c>
      <c r="P581" s="136">
        <f t="shared" si="158"/>
        <v>2045100</v>
      </c>
      <c r="Q581" s="74">
        <f t="shared" si="158"/>
        <v>0</v>
      </c>
      <c r="R581" s="74">
        <f t="shared" si="158"/>
        <v>0</v>
      </c>
      <c r="S581" s="74">
        <f t="shared" si="158"/>
        <v>0</v>
      </c>
      <c r="T581" s="138">
        <f t="shared" si="158"/>
        <v>0</v>
      </c>
      <c r="ALT581"/>
      <c r="ALU581"/>
      <c r="ALV581"/>
      <c r="ALW581"/>
      <c r="ALX581"/>
      <c r="ALY581"/>
      <c r="ALZ581"/>
      <c r="AMA581"/>
      <c r="AMB581"/>
      <c r="AMC581"/>
      <c r="AMD581"/>
      <c r="AME581"/>
      <c r="AMF581"/>
      <c r="AMG581"/>
      <c r="AMH581"/>
      <c r="AMI581"/>
      <c r="AMJ581"/>
    </row>
    <row r="582" spans="2:1024" s="99" customFormat="1" ht="37.5">
      <c r="B582" s="86"/>
      <c r="C582" s="37" t="s">
        <v>110</v>
      </c>
      <c r="D582" s="79">
        <v>934</v>
      </c>
      <c r="E582" s="133" t="s">
        <v>57</v>
      </c>
      <c r="F582" s="133" t="s">
        <v>39</v>
      </c>
      <c r="G582" s="79">
        <v>5020000000</v>
      </c>
      <c r="H582" s="80"/>
      <c r="I582" s="136">
        <f t="shared" si="139"/>
        <v>2076100</v>
      </c>
      <c r="J582" s="136">
        <f t="shared" si="157"/>
        <v>1920000</v>
      </c>
      <c r="K582" s="74">
        <f t="shared" si="157"/>
        <v>156100</v>
      </c>
      <c r="L582" s="74">
        <f t="shared" si="157"/>
        <v>0</v>
      </c>
      <c r="M582" s="74">
        <f t="shared" si="157"/>
        <v>0</v>
      </c>
      <c r="N582" s="137">
        <f t="shared" si="157"/>
        <v>0</v>
      </c>
      <c r="O582" s="136">
        <f t="shared" si="140"/>
        <v>2045100</v>
      </c>
      <c r="P582" s="136">
        <f t="shared" si="158"/>
        <v>2045100</v>
      </c>
      <c r="Q582" s="74">
        <f t="shared" si="158"/>
        <v>0</v>
      </c>
      <c r="R582" s="74">
        <f t="shared" si="158"/>
        <v>0</v>
      </c>
      <c r="S582" s="74">
        <f t="shared" si="158"/>
        <v>0</v>
      </c>
      <c r="T582" s="138">
        <f t="shared" si="158"/>
        <v>0</v>
      </c>
      <c r="ALT582"/>
      <c r="ALU582"/>
      <c r="ALV582"/>
      <c r="ALW582"/>
      <c r="ALX582"/>
      <c r="ALY582"/>
      <c r="ALZ582"/>
      <c r="AMA582"/>
      <c r="AMB582"/>
      <c r="AMC582"/>
      <c r="AMD582"/>
      <c r="AME582"/>
      <c r="AMF582"/>
      <c r="AMG582"/>
      <c r="AMH582"/>
      <c r="AMI582"/>
      <c r="AMJ582"/>
    </row>
    <row r="583" spans="2:1024" s="99" customFormat="1" ht="31.9" customHeight="1">
      <c r="B583" s="86"/>
      <c r="C583" s="37" t="s">
        <v>362</v>
      </c>
      <c r="D583" s="79">
        <v>934</v>
      </c>
      <c r="E583" s="133" t="s">
        <v>57</v>
      </c>
      <c r="F583" s="133" t="s">
        <v>39</v>
      </c>
      <c r="G583" s="79">
        <v>5020000190</v>
      </c>
      <c r="H583" s="80"/>
      <c r="I583" s="136">
        <f t="shared" si="139"/>
        <v>2076100</v>
      </c>
      <c r="J583" s="136">
        <f>J584+J585</f>
        <v>1920000</v>
      </c>
      <c r="K583" s="74">
        <f>K584+K585</f>
        <v>156100</v>
      </c>
      <c r="L583" s="74">
        <f>L584+L585</f>
        <v>0</v>
      </c>
      <c r="M583" s="74">
        <f>M584+M585</f>
        <v>0</v>
      </c>
      <c r="N583" s="137">
        <f>N584+N585</f>
        <v>0</v>
      </c>
      <c r="O583" s="136">
        <f t="shared" si="140"/>
        <v>2045100</v>
      </c>
      <c r="P583" s="136">
        <f>P584+P585</f>
        <v>2045100</v>
      </c>
      <c r="Q583" s="74">
        <f>Q584+Q585</f>
        <v>0</v>
      </c>
      <c r="R583" s="74">
        <f>R584+R585</f>
        <v>0</v>
      </c>
      <c r="S583" s="74">
        <f>S584+S585</f>
        <v>0</v>
      </c>
      <c r="T583" s="138">
        <f>T584+T585</f>
        <v>0</v>
      </c>
      <c r="ALT583"/>
      <c r="ALU583"/>
      <c r="ALV583"/>
      <c r="ALW583"/>
      <c r="ALX583"/>
      <c r="ALY583"/>
      <c r="ALZ583"/>
      <c r="AMA583"/>
      <c r="AMB583"/>
      <c r="AMC583"/>
      <c r="AMD583"/>
      <c r="AME583"/>
      <c r="AMF583"/>
      <c r="AMG583"/>
      <c r="AMH583"/>
      <c r="AMI583"/>
      <c r="AMJ583"/>
    </row>
    <row r="584" spans="2:1024" s="99" customFormat="1" ht="75">
      <c r="B584" s="86"/>
      <c r="C584" s="37" t="s">
        <v>105</v>
      </c>
      <c r="D584" s="79">
        <v>934</v>
      </c>
      <c r="E584" s="133" t="s">
        <v>57</v>
      </c>
      <c r="F584" s="133" t="s">
        <v>39</v>
      </c>
      <c r="G584" s="79">
        <v>5020000190</v>
      </c>
      <c r="H584" s="80" t="s">
        <v>106</v>
      </c>
      <c r="I584" s="136">
        <f t="shared" ref="I584:I647" si="159">SUM(J584:N584)</f>
        <v>2075400</v>
      </c>
      <c r="J584" s="136">
        <v>1919300</v>
      </c>
      <c r="K584" s="74">
        <v>156100</v>
      </c>
      <c r="L584" s="74"/>
      <c r="M584" s="74"/>
      <c r="N584" s="137"/>
      <c r="O584" s="136">
        <f t="shared" ref="O584:O647" si="160">SUM(P584:T584)</f>
        <v>2044400</v>
      </c>
      <c r="P584" s="136">
        <v>2044400</v>
      </c>
      <c r="Q584" s="74"/>
      <c r="R584" s="74"/>
      <c r="S584" s="74"/>
      <c r="T584" s="138"/>
      <c r="ALT584"/>
      <c r="ALU584"/>
      <c r="ALV584"/>
      <c r="ALW584"/>
      <c r="ALX584"/>
      <c r="ALY584"/>
      <c r="ALZ584"/>
      <c r="AMA584"/>
      <c r="AMB584"/>
      <c r="AMC584"/>
      <c r="AMD584"/>
      <c r="AME584"/>
      <c r="AMF584"/>
      <c r="AMG584"/>
      <c r="AMH584"/>
      <c r="AMI584"/>
      <c r="AMJ584"/>
    </row>
    <row r="585" spans="2:1024" s="99" customFormat="1">
      <c r="B585" s="86"/>
      <c r="C585" s="37" t="s">
        <v>111</v>
      </c>
      <c r="D585" s="79">
        <v>934</v>
      </c>
      <c r="E585" s="133" t="s">
        <v>57</v>
      </c>
      <c r="F585" s="133" t="s">
        <v>39</v>
      </c>
      <c r="G585" s="79">
        <v>5020000190</v>
      </c>
      <c r="H585" s="80" t="s">
        <v>112</v>
      </c>
      <c r="I585" s="136">
        <f t="shared" si="159"/>
        <v>700</v>
      </c>
      <c r="J585" s="136">
        <v>700</v>
      </c>
      <c r="K585" s="74">
        <v>0</v>
      </c>
      <c r="L585" s="74"/>
      <c r="M585" s="74"/>
      <c r="N585" s="137"/>
      <c r="O585" s="136">
        <f t="shared" si="160"/>
        <v>700</v>
      </c>
      <c r="P585" s="136">
        <v>700</v>
      </c>
      <c r="Q585" s="74"/>
      <c r="R585" s="74"/>
      <c r="S585" s="74"/>
      <c r="T585" s="138"/>
      <c r="ALT585"/>
      <c r="ALU585"/>
      <c r="ALV585"/>
      <c r="ALW585"/>
      <c r="ALX585"/>
      <c r="ALY585"/>
      <c r="ALZ585"/>
      <c r="AMA585"/>
      <c r="AMB585"/>
      <c r="AMC585"/>
      <c r="AMD585"/>
      <c r="AME585"/>
      <c r="AMF585"/>
      <c r="AMG585"/>
      <c r="AMH585"/>
      <c r="AMI585"/>
      <c r="AMJ585"/>
    </row>
    <row r="586" spans="2:1024" s="116" customFormat="1" ht="75">
      <c r="B586" s="140" t="s">
        <v>216</v>
      </c>
      <c r="C586" s="28" t="s">
        <v>364</v>
      </c>
      <c r="D586" s="28">
        <v>953</v>
      </c>
      <c r="E586" s="142"/>
      <c r="F586" s="142"/>
      <c r="G586" s="85"/>
      <c r="H586" s="86"/>
      <c r="I586" s="129">
        <f t="shared" si="159"/>
        <v>114071300</v>
      </c>
      <c r="J586" s="129">
        <f>J587+J598</f>
        <v>112548700</v>
      </c>
      <c r="K586" s="72">
        <f>K598+K587</f>
        <v>1522600</v>
      </c>
      <c r="L586" s="72">
        <f>L598+L587</f>
        <v>0</v>
      </c>
      <c r="M586" s="72">
        <f>M598+M587</f>
        <v>0</v>
      </c>
      <c r="N586" s="130">
        <f>N598+N587</f>
        <v>0</v>
      </c>
      <c r="O586" s="129">
        <f t="shared" si="160"/>
        <v>116352800</v>
      </c>
      <c r="P586" s="129">
        <f>P598+P587</f>
        <v>116352800</v>
      </c>
      <c r="Q586" s="72">
        <f>Q598+Q587</f>
        <v>0</v>
      </c>
      <c r="R586" s="72">
        <f>R598+R587</f>
        <v>0</v>
      </c>
      <c r="S586" s="72">
        <f>S598+S587</f>
        <v>0</v>
      </c>
      <c r="T586" s="131">
        <f>T598+T587</f>
        <v>0</v>
      </c>
      <c r="ALT586" s="40"/>
      <c r="ALU586" s="40"/>
      <c r="ALV586" s="40"/>
      <c r="ALW586" s="40"/>
      <c r="ALX586" s="40"/>
      <c r="ALY586" s="40"/>
      <c r="ALZ586" s="40"/>
      <c r="AMA586" s="40"/>
      <c r="AMB586" s="40"/>
      <c r="AMC586"/>
      <c r="AMD586"/>
      <c r="AME586"/>
      <c r="AMF586"/>
      <c r="AMG586"/>
      <c r="AMH586"/>
      <c r="AMI586"/>
      <c r="AMJ586"/>
    </row>
    <row r="587" spans="2:1024" s="99" customFormat="1">
      <c r="B587" s="80"/>
      <c r="C587" s="37" t="s">
        <v>56</v>
      </c>
      <c r="D587" s="133">
        <v>953</v>
      </c>
      <c r="E587" s="133" t="s">
        <v>57</v>
      </c>
      <c r="F587" s="133" t="s">
        <v>86</v>
      </c>
      <c r="G587" s="79"/>
      <c r="H587" s="80"/>
      <c r="I587" s="136">
        <f t="shared" si="159"/>
        <v>275300</v>
      </c>
      <c r="J587" s="136">
        <f>J588</f>
        <v>284300</v>
      </c>
      <c r="K587" s="74">
        <f>K588+K593</f>
        <v>-9000</v>
      </c>
      <c r="L587" s="74">
        <f t="shared" ref="L587:N591" si="161">L588</f>
        <v>0</v>
      </c>
      <c r="M587" s="74">
        <f t="shared" si="161"/>
        <v>0</v>
      </c>
      <c r="N587" s="137">
        <f t="shared" si="161"/>
        <v>0</v>
      </c>
      <c r="O587" s="136">
        <f t="shared" si="160"/>
        <v>275300</v>
      </c>
      <c r="P587" s="136">
        <f>P588+P593</f>
        <v>275300</v>
      </c>
      <c r="Q587" s="74">
        <f t="shared" ref="Q587:T591" si="162">Q588</f>
        <v>0</v>
      </c>
      <c r="R587" s="74">
        <f t="shared" si="162"/>
        <v>0</v>
      </c>
      <c r="S587" s="74">
        <f t="shared" si="162"/>
        <v>0</v>
      </c>
      <c r="T587" s="138">
        <f t="shared" si="162"/>
        <v>0</v>
      </c>
      <c r="ALT587"/>
      <c r="ALU587"/>
      <c r="ALV587"/>
      <c r="ALW587"/>
      <c r="ALX587"/>
      <c r="ALY587"/>
      <c r="ALZ587"/>
      <c r="AMA587"/>
      <c r="AMB587"/>
      <c r="AMC587"/>
      <c r="AMD587"/>
      <c r="AME587"/>
      <c r="AMF587"/>
      <c r="AMG587"/>
      <c r="AMH587"/>
      <c r="AMI587"/>
      <c r="AMJ587"/>
    </row>
    <row r="588" spans="2:1024" s="99" customFormat="1" hidden="1">
      <c r="B588" s="80"/>
      <c r="C588" s="37" t="s">
        <v>61</v>
      </c>
      <c r="D588" s="133">
        <v>953</v>
      </c>
      <c r="E588" s="133" t="s">
        <v>57</v>
      </c>
      <c r="F588" s="133" t="s">
        <v>57</v>
      </c>
      <c r="G588" s="79"/>
      <c r="H588" s="80"/>
      <c r="I588" s="136">
        <f t="shared" si="159"/>
        <v>0</v>
      </c>
      <c r="J588" s="136">
        <f>J589</f>
        <v>284300</v>
      </c>
      <c r="K588" s="74">
        <f>K589</f>
        <v>-284300</v>
      </c>
      <c r="L588" s="74">
        <f t="shared" si="161"/>
        <v>0</v>
      </c>
      <c r="M588" s="74">
        <f t="shared" si="161"/>
        <v>0</v>
      </c>
      <c r="N588" s="137">
        <f t="shared" si="161"/>
        <v>0</v>
      </c>
      <c r="O588" s="136">
        <f t="shared" si="160"/>
        <v>0</v>
      </c>
      <c r="P588" s="136">
        <f>P589</f>
        <v>0</v>
      </c>
      <c r="Q588" s="74">
        <f t="shared" si="162"/>
        <v>0</v>
      </c>
      <c r="R588" s="74">
        <f t="shared" si="162"/>
        <v>0</v>
      </c>
      <c r="S588" s="74">
        <f t="shared" si="162"/>
        <v>0</v>
      </c>
      <c r="T588" s="138">
        <f t="shared" si="162"/>
        <v>0</v>
      </c>
      <c r="ALT588"/>
      <c r="ALU588"/>
      <c r="ALV588"/>
      <c r="ALW588"/>
      <c r="ALX588"/>
      <c r="ALY588"/>
      <c r="ALZ588"/>
      <c r="AMA588"/>
      <c r="AMB588"/>
      <c r="AMC588"/>
      <c r="AMD588"/>
      <c r="AME588"/>
      <c r="AMF588"/>
      <c r="AMG588"/>
      <c r="AMH588"/>
      <c r="AMI588"/>
      <c r="AMJ588"/>
    </row>
    <row r="589" spans="2:1024" s="99" customFormat="1" ht="37.5" hidden="1">
      <c r="B589" s="80"/>
      <c r="C589" s="37" t="s">
        <v>149</v>
      </c>
      <c r="D589" s="133">
        <v>953</v>
      </c>
      <c r="E589" s="133" t="s">
        <v>57</v>
      </c>
      <c r="F589" s="133" t="s">
        <v>57</v>
      </c>
      <c r="G589" s="79">
        <v>5400000000</v>
      </c>
      <c r="H589" s="80"/>
      <c r="I589" s="136">
        <f t="shared" si="159"/>
        <v>0</v>
      </c>
      <c r="J589" s="136">
        <f>J590</f>
        <v>284300</v>
      </c>
      <c r="K589" s="74">
        <f>K590</f>
        <v>-284300</v>
      </c>
      <c r="L589" s="74">
        <f t="shared" si="161"/>
        <v>0</v>
      </c>
      <c r="M589" s="74">
        <f t="shared" si="161"/>
        <v>0</v>
      </c>
      <c r="N589" s="137">
        <f t="shared" si="161"/>
        <v>0</v>
      </c>
      <c r="O589" s="136">
        <f t="shared" si="160"/>
        <v>0</v>
      </c>
      <c r="P589" s="136">
        <f>P590</f>
        <v>0</v>
      </c>
      <c r="Q589" s="74">
        <f t="shared" si="162"/>
        <v>0</v>
      </c>
      <c r="R589" s="74">
        <f t="shared" si="162"/>
        <v>0</v>
      </c>
      <c r="S589" s="74">
        <f t="shared" si="162"/>
        <v>0</v>
      </c>
      <c r="T589" s="138">
        <f t="shared" si="162"/>
        <v>0</v>
      </c>
      <c r="ALT589"/>
      <c r="ALU589"/>
      <c r="ALV589"/>
      <c r="ALW589"/>
      <c r="ALX589"/>
      <c r="ALY589"/>
      <c r="ALZ589"/>
      <c r="AMA589"/>
      <c r="AMB589"/>
      <c r="AMC589"/>
      <c r="AMD589"/>
      <c r="AME589"/>
      <c r="AMF589"/>
      <c r="AMG589"/>
      <c r="AMH589"/>
      <c r="AMI589"/>
      <c r="AMJ589"/>
    </row>
    <row r="590" spans="2:1024" s="99" customFormat="1" hidden="1">
      <c r="B590" s="80"/>
      <c r="C590" s="37" t="s">
        <v>150</v>
      </c>
      <c r="D590" s="133">
        <v>953</v>
      </c>
      <c r="E590" s="133" t="s">
        <v>57</v>
      </c>
      <c r="F590" s="133" t="s">
        <v>57</v>
      </c>
      <c r="G590" s="79">
        <v>5410000000</v>
      </c>
      <c r="H590" s="80"/>
      <c r="I590" s="136">
        <f t="shared" si="159"/>
        <v>0</v>
      </c>
      <c r="J590" s="136">
        <f>J591</f>
        <v>284300</v>
      </c>
      <c r="K590" s="74">
        <f>K591</f>
        <v>-284300</v>
      </c>
      <c r="L590" s="74">
        <f t="shared" si="161"/>
        <v>0</v>
      </c>
      <c r="M590" s="74">
        <f t="shared" si="161"/>
        <v>0</v>
      </c>
      <c r="N590" s="137">
        <f t="shared" si="161"/>
        <v>0</v>
      </c>
      <c r="O590" s="136">
        <f t="shared" si="160"/>
        <v>0</v>
      </c>
      <c r="P590" s="136">
        <f>P591</f>
        <v>0</v>
      </c>
      <c r="Q590" s="74">
        <f t="shared" si="162"/>
        <v>0</v>
      </c>
      <c r="R590" s="74">
        <f t="shared" si="162"/>
        <v>0</v>
      </c>
      <c r="S590" s="74">
        <f t="shared" si="162"/>
        <v>0</v>
      </c>
      <c r="T590" s="138">
        <f t="shared" si="162"/>
        <v>0</v>
      </c>
      <c r="ALT590"/>
      <c r="ALU590"/>
      <c r="ALV590"/>
      <c r="ALW590"/>
      <c r="ALX590"/>
      <c r="ALY590"/>
      <c r="ALZ590"/>
      <c r="AMA590"/>
      <c r="AMB590"/>
      <c r="AMC590"/>
      <c r="AMD590"/>
      <c r="AME590"/>
      <c r="AMF590"/>
      <c r="AMG590"/>
      <c r="AMH590"/>
      <c r="AMI590"/>
      <c r="AMJ590"/>
    </row>
    <row r="591" spans="2:1024" s="99" customFormat="1" ht="131.25" hidden="1">
      <c r="B591" s="80"/>
      <c r="C591" s="37" t="s">
        <v>153</v>
      </c>
      <c r="D591" s="133">
        <v>953</v>
      </c>
      <c r="E591" s="133" t="s">
        <v>57</v>
      </c>
      <c r="F591" s="133" t="s">
        <v>57</v>
      </c>
      <c r="G591" s="79">
        <v>5410069120</v>
      </c>
      <c r="H591" s="80"/>
      <c r="I591" s="136">
        <f t="shared" si="159"/>
        <v>0</v>
      </c>
      <c r="J591" s="136">
        <f>J592</f>
        <v>284300</v>
      </c>
      <c r="K591" s="74">
        <f>K592</f>
        <v>-284300</v>
      </c>
      <c r="L591" s="74">
        <f t="shared" si="161"/>
        <v>0</v>
      </c>
      <c r="M591" s="74">
        <f t="shared" si="161"/>
        <v>0</v>
      </c>
      <c r="N591" s="137">
        <f t="shared" si="161"/>
        <v>0</v>
      </c>
      <c r="O591" s="136">
        <f t="shared" si="160"/>
        <v>0</v>
      </c>
      <c r="P591" s="136">
        <f>P592</f>
        <v>0</v>
      </c>
      <c r="Q591" s="74">
        <f t="shared" si="162"/>
        <v>0</v>
      </c>
      <c r="R591" s="74">
        <f t="shared" si="162"/>
        <v>0</v>
      </c>
      <c r="S591" s="74">
        <f t="shared" si="162"/>
        <v>0</v>
      </c>
      <c r="T591" s="138">
        <f t="shared" si="162"/>
        <v>0</v>
      </c>
      <c r="ALT591"/>
      <c r="ALU591"/>
      <c r="ALV591"/>
      <c r="ALW591"/>
      <c r="ALX591"/>
      <c r="ALY591"/>
      <c r="ALZ591"/>
      <c r="AMA591"/>
      <c r="AMB591"/>
      <c r="AMC591"/>
      <c r="AMD591"/>
      <c r="AME591"/>
      <c r="AMF591"/>
      <c r="AMG591"/>
      <c r="AMH591"/>
      <c r="AMI591"/>
      <c r="AMJ591"/>
    </row>
    <row r="592" spans="2:1024" s="99" customFormat="1" ht="37.5" hidden="1">
      <c r="B592" s="80"/>
      <c r="C592" s="37" t="s">
        <v>108</v>
      </c>
      <c r="D592" s="133">
        <v>953</v>
      </c>
      <c r="E592" s="133" t="s">
        <v>57</v>
      </c>
      <c r="F592" s="133" t="s">
        <v>57</v>
      </c>
      <c r="G592" s="79">
        <v>5410069120</v>
      </c>
      <c r="H592" s="80" t="s">
        <v>109</v>
      </c>
      <c r="I592" s="136">
        <f t="shared" si="159"/>
        <v>0</v>
      </c>
      <c r="J592" s="136">
        <v>284300</v>
      </c>
      <c r="K592" s="74">
        <v>-284300</v>
      </c>
      <c r="L592" s="74"/>
      <c r="M592" s="74"/>
      <c r="N592" s="137"/>
      <c r="O592" s="136">
        <f t="shared" si="160"/>
        <v>0</v>
      </c>
      <c r="P592" s="136"/>
      <c r="Q592" s="74">
        <f t="shared" ref="Q592:Q597" si="163">Q593</f>
        <v>0</v>
      </c>
      <c r="R592" s="74"/>
      <c r="S592" s="74"/>
      <c r="T592" s="138"/>
      <c r="ALT592"/>
      <c r="ALU592"/>
      <c r="ALV592"/>
      <c r="ALW592"/>
      <c r="ALX592"/>
      <c r="ALY592"/>
      <c r="ALZ592"/>
      <c r="AMA592"/>
      <c r="AMB592"/>
      <c r="AMC592"/>
      <c r="AMD592"/>
      <c r="AME592"/>
      <c r="AMF592"/>
      <c r="AMG592"/>
      <c r="AMH592"/>
      <c r="AMI592"/>
      <c r="AMJ592"/>
    </row>
    <row r="593" spans="2:1024" s="99" customFormat="1">
      <c r="B593" s="80"/>
      <c r="C593" s="37" t="s">
        <v>62</v>
      </c>
      <c r="D593" s="133">
        <v>953</v>
      </c>
      <c r="E593" s="133" t="s">
        <v>57</v>
      </c>
      <c r="F593" s="133" t="s">
        <v>39</v>
      </c>
      <c r="G593" s="79"/>
      <c r="H593" s="80"/>
      <c r="I593" s="136">
        <f t="shared" si="159"/>
        <v>275300</v>
      </c>
      <c r="J593" s="136"/>
      <c r="K593" s="74">
        <f t="shared" ref="K593:N596" si="164">K594</f>
        <v>275300</v>
      </c>
      <c r="L593" s="74">
        <f t="shared" si="164"/>
        <v>0</v>
      </c>
      <c r="M593" s="74">
        <f t="shared" si="164"/>
        <v>0</v>
      </c>
      <c r="N593" s="137">
        <f t="shared" si="164"/>
        <v>0</v>
      </c>
      <c r="O593" s="136">
        <f t="shared" si="160"/>
        <v>275300</v>
      </c>
      <c r="P593" s="136">
        <f>P594</f>
        <v>275300</v>
      </c>
      <c r="Q593" s="74">
        <f t="shared" si="163"/>
        <v>0</v>
      </c>
      <c r="R593" s="74">
        <f t="shared" ref="R593:T596" si="165">R594</f>
        <v>0</v>
      </c>
      <c r="S593" s="74">
        <f t="shared" si="165"/>
        <v>0</v>
      </c>
      <c r="T593" s="74">
        <f t="shared" si="165"/>
        <v>0</v>
      </c>
      <c r="ALT593"/>
      <c r="ALU593"/>
      <c r="ALV593"/>
      <c r="ALW593"/>
      <c r="ALX593"/>
      <c r="ALY593"/>
      <c r="ALZ593"/>
      <c r="AMA593"/>
      <c r="AMB593"/>
      <c r="AMC593"/>
      <c r="AMD593"/>
      <c r="AME593"/>
      <c r="AMF593"/>
      <c r="AMG593"/>
      <c r="AMH593"/>
      <c r="AMI593"/>
      <c r="AMJ593"/>
    </row>
    <row r="594" spans="2:1024" s="99" customFormat="1" ht="37.5">
      <c r="B594" s="80"/>
      <c r="C594" s="37" t="s">
        <v>149</v>
      </c>
      <c r="D594" s="133">
        <v>953</v>
      </c>
      <c r="E594" s="133" t="s">
        <v>57</v>
      </c>
      <c r="F594" s="133" t="s">
        <v>39</v>
      </c>
      <c r="G594" s="79">
        <v>5400000000</v>
      </c>
      <c r="H594" s="80"/>
      <c r="I594" s="136">
        <f t="shared" si="159"/>
        <v>275300</v>
      </c>
      <c r="J594" s="136"/>
      <c r="K594" s="74">
        <f t="shared" si="164"/>
        <v>275300</v>
      </c>
      <c r="L594" s="74">
        <f t="shared" si="164"/>
        <v>0</v>
      </c>
      <c r="M594" s="74">
        <f t="shared" si="164"/>
        <v>0</v>
      </c>
      <c r="N594" s="137">
        <f t="shared" si="164"/>
        <v>0</v>
      </c>
      <c r="O594" s="136">
        <f t="shared" si="160"/>
        <v>275300</v>
      </c>
      <c r="P594" s="136">
        <f>P595</f>
        <v>275300</v>
      </c>
      <c r="Q594" s="74">
        <f t="shared" si="163"/>
        <v>0</v>
      </c>
      <c r="R594" s="74">
        <f t="shared" si="165"/>
        <v>0</v>
      </c>
      <c r="S594" s="74">
        <f t="shared" si="165"/>
        <v>0</v>
      </c>
      <c r="T594" s="74">
        <f t="shared" si="165"/>
        <v>0</v>
      </c>
      <c r="ALT594"/>
      <c r="ALU594"/>
      <c r="ALV594"/>
      <c r="ALW594"/>
      <c r="ALX594"/>
      <c r="ALY594"/>
      <c r="ALZ594"/>
      <c r="AMA594"/>
      <c r="AMB594"/>
      <c r="AMC594"/>
      <c r="AMD594"/>
      <c r="AME594"/>
      <c r="AMF594"/>
      <c r="AMG594"/>
      <c r="AMH594"/>
      <c r="AMI594"/>
      <c r="AMJ594"/>
    </row>
    <row r="595" spans="2:1024" s="99" customFormat="1">
      <c r="B595" s="80"/>
      <c r="C595" s="37" t="s">
        <v>150</v>
      </c>
      <c r="D595" s="133">
        <v>953</v>
      </c>
      <c r="E595" s="133" t="s">
        <v>57</v>
      </c>
      <c r="F595" s="133" t="s">
        <v>39</v>
      </c>
      <c r="G595" s="79">
        <v>5410000000</v>
      </c>
      <c r="H595" s="80"/>
      <c r="I595" s="136">
        <f t="shared" si="159"/>
        <v>275300</v>
      </c>
      <c r="J595" s="136"/>
      <c r="K595" s="74">
        <f t="shared" si="164"/>
        <v>275300</v>
      </c>
      <c r="L595" s="74">
        <f t="shared" si="164"/>
        <v>0</v>
      </c>
      <c r="M595" s="74">
        <f t="shared" si="164"/>
        <v>0</v>
      </c>
      <c r="N595" s="137">
        <f t="shared" si="164"/>
        <v>0</v>
      </c>
      <c r="O595" s="136">
        <f t="shared" si="160"/>
        <v>275300</v>
      </c>
      <c r="P595" s="136">
        <f>P596</f>
        <v>275300</v>
      </c>
      <c r="Q595" s="74">
        <f t="shared" si="163"/>
        <v>0</v>
      </c>
      <c r="R595" s="74">
        <f t="shared" si="165"/>
        <v>0</v>
      </c>
      <c r="S595" s="74">
        <f t="shared" si="165"/>
        <v>0</v>
      </c>
      <c r="T595" s="74">
        <f t="shared" si="165"/>
        <v>0</v>
      </c>
      <c r="ALT595"/>
      <c r="ALU595"/>
      <c r="ALV595"/>
      <c r="ALW595"/>
      <c r="ALX595"/>
      <c r="ALY595"/>
      <c r="ALZ595"/>
      <c r="AMA595"/>
      <c r="AMB595"/>
      <c r="AMC595"/>
      <c r="AMD595"/>
      <c r="AME595"/>
      <c r="AMF595"/>
      <c r="AMG595"/>
      <c r="AMH595"/>
      <c r="AMI595"/>
      <c r="AMJ595"/>
    </row>
    <row r="596" spans="2:1024" s="99" customFormat="1" ht="131.25">
      <c r="B596" s="80"/>
      <c r="C596" s="37" t="s">
        <v>153</v>
      </c>
      <c r="D596" s="133">
        <v>953</v>
      </c>
      <c r="E596" s="133" t="s">
        <v>57</v>
      </c>
      <c r="F596" s="133" t="s">
        <v>39</v>
      </c>
      <c r="G596" s="79">
        <v>5410069120</v>
      </c>
      <c r="H596" s="80"/>
      <c r="I596" s="136">
        <f t="shared" si="159"/>
        <v>275300</v>
      </c>
      <c r="J596" s="136"/>
      <c r="K596" s="74">
        <f t="shared" si="164"/>
        <v>275300</v>
      </c>
      <c r="L596" s="74">
        <f t="shared" si="164"/>
        <v>0</v>
      </c>
      <c r="M596" s="74">
        <f t="shared" si="164"/>
        <v>0</v>
      </c>
      <c r="N596" s="137">
        <f t="shared" si="164"/>
        <v>0</v>
      </c>
      <c r="O596" s="136">
        <f t="shared" si="160"/>
        <v>275300</v>
      </c>
      <c r="P596" s="136">
        <f>P597</f>
        <v>275300</v>
      </c>
      <c r="Q596" s="74">
        <f t="shared" si="163"/>
        <v>0</v>
      </c>
      <c r="R596" s="74">
        <f t="shared" si="165"/>
        <v>0</v>
      </c>
      <c r="S596" s="74">
        <f t="shared" si="165"/>
        <v>0</v>
      </c>
      <c r="T596" s="74">
        <f t="shared" si="165"/>
        <v>0</v>
      </c>
      <c r="ALT596"/>
      <c r="ALU596"/>
      <c r="ALV596"/>
      <c r="ALW596"/>
      <c r="ALX596"/>
      <c r="ALY596"/>
      <c r="ALZ596"/>
      <c r="AMA596"/>
      <c r="AMB596"/>
      <c r="AMC596"/>
      <c r="AMD596"/>
      <c r="AME596"/>
      <c r="AMF596"/>
      <c r="AMG596"/>
      <c r="AMH596"/>
      <c r="AMI596"/>
      <c r="AMJ596"/>
    </row>
    <row r="597" spans="2:1024" s="99" customFormat="1" ht="37.5">
      <c r="B597" s="80"/>
      <c r="C597" s="37" t="s">
        <v>108</v>
      </c>
      <c r="D597" s="133">
        <v>953</v>
      </c>
      <c r="E597" s="133" t="s">
        <v>57</v>
      </c>
      <c r="F597" s="133" t="s">
        <v>39</v>
      </c>
      <c r="G597" s="79">
        <v>5410069120</v>
      </c>
      <c r="H597" s="80" t="s">
        <v>109</v>
      </c>
      <c r="I597" s="136">
        <f t="shared" si="159"/>
        <v>275300</v>
      </c>
      <c r="J597" s="136"/>
      <c r="K597" s="74">
        <v>275300</v>
      </c>
      <c r="L597" s="74"/>
      <c r="M597" s="74"/>
      <c r="N597" s="137"/>
      <c r="O597" s="136">
        <f t="shared" si="160"/>
        <v>275300</v>
      </c>
      <c r="P597" s="136">
        <v>275300</v>
      </c>
      <c r="Q597" s="74">
        <f t="shared" si="163"/>
        <v>0</v>
      </c>
      <c r="R597" s="74"/>
      <c r="S597" s="74"/>
      <c r="T597" s="138"/>
      <c r="ALT597"/>
      <c r="ALU597"/>
      <c r="ALV597"/>
      <c r="ALW597"/>
      <c r="ALX597"/>
      <c r="ALY597"/>
      <c r="ALZ597"/>
      <c r="AMA597"/>
      <c r="AMB597"/>
      <c r="AMC597"/>
      <c r="AMD597"/>
      <c r="AME597"/>
      <c r="AMF597"/>
      <c r="AMG597"/>
      <c r="AMH597"/>
      <c r="AMI597"/>
      <c r="AMJ597"/>
    </row>
    <row r="598" spans="2:1024" s="99" customFormat="1">
      <c r="B598" s="80"/>
      <c r="C598" s="37" t="s">
        <v>73</v>
      </c>
      <c r="D598" s="79">
        <v>953</v>
      </c>
      <c r="E598" s="133" t="s">
        <v>41</v>
      </c>
      <c r="F598" s="133" t="s">
        <v>86</v>
      </c>
      <c r="G598" s="79"/>
      <c r="H598" s="80"/>
      <c r="I598" s="136">
        <f t="shared" si="159"/>
        <v>113796000</v>
      </c>
      <c r="J598" s="147">
        <f>J599+J610</f>
        <v>112264400</v>
      </c>
      <c r="K598" s="74">
        <f>K599+K610</f>
        <v>1531600</v>
      </c>
      <c r="L598" s="74">
        <f>L599+L610</f>
        <v>0</v>
      </c>
      <c r="M598" s="74">
        <f>M599+M610</f>
        <v>0</v>
      </c>
      <c r="N598" s="137">
        <f>N599+N610</f>
        <v>0</v>
      </c>
      <c r="O598" s="136">
        <f t="shared" si="160"/>
        <v>116077500</v>
      </c>
      <c r="P598" s="136">
        <f>P599+P610</f>
        <v>116077500</v>
      </c>
      <c r="Q598" s="74">
        <f>Q599+Q610</f>
        <v>0</v>
      </c>
      <c r="R598" s="74">
        <f>R599+R610</f>
        <v>0</v>
      </c>
      <c r="S598" s="74">
        <f>S599+S610</f>
        <v>0</v>
      </c>
      <c r="T598" s="138">
        <f>T599+T610</f>
        <v>0</v>
      </c>
      <c r="ALT598"/>
      <c r="ALU598"/>
      <c r="ALV598"/>
      <c r="ALW598"/>
      <c r="ALX598"/>
      <c r="ALY598"/>
      <c r="ALZ598"/>
      <c r="AMA598"/>
      <c r="AMB598"/>
      <c r="AMC598"/>
      <c r="AMD598"/>
      <c r="AME598"/>
      <c r="AMF598"/>
      <c r="AMG598"/>
      <c r="AMH598"/>
      <c r="AMI598"/>
      <c r="AMJ598"/>
    </row>
    <row r="599" spans="2:1024" s="99" customFormat="1">
      <c r="B599" s="33"/>
      <c r="C599" s="37" t="s">
        <v>75</v>
      </c>
      <c r="D599" s="133">
        <v>953</v>
      </c>
      <c r="E599" s="133">
        <v>10</v>
      </c>
      <c r="F599" s="133" t="s">
        <v>25</v>
      </c>
      <c r="G599" s="79"/>
      <c r="H599" s="33"/>
      <c r="I599" s="136">
        <f t="shared" si="159"/>
        <v>98986600</v>
      </c>
      <c r="J599" s="136">
        <f t="shared" ref="J599:N600" si="166">J600</f>
        <v>97978800</v>
      </c>
      <c r="K599" s="74">
        <f t="shared" si="166"/>
        <v>1007800</v>
      </c>
      <c r="L599" s="74">
        <f t="shared" si="166"/>
        <v>0</v>
      </c>
      <c r="M599" s="74">
        <f t="shared" si="166"/>
        <v>0</v>
      </c>
      <c r="N599" s="137">
        <f t="shared" si="166"/>
        <v>0</v>
      </c>
      <c r="O599" s="136">
        <f t="shared" si="160"/>
        <v>101268100</v>
      </c>
      <c r="P599" s="136">
        <f t="shared" ref="P599:T600" si="167">P600</f>
        <v>101268100</v>
      </c>
      <c r="Q599" s="74">
        <f t="shared" si="167"/>
        <v>0</v>
      </c>
      <c r="R599" s="74">
        <f t="shared" si="167"/>
        <v>0</v>
      </c>
      <c r="S599" s="74">
        <f t="shared" si="167"/>
        <v>0</v>
      </c>
      <c r="T599" s="138">
        <f t="shared" si="167"/>
        <v>0</v>
      </c>
      <c r="ALT599"/>
      <c r="ALU599"/>
      <c r="ALV599"/>
      <c r="ALW599"/>
      <c r="ALX599"/>
      <c r="ALY599"/>
      <c r="ALZ599"/>
      <c r="AMA599"/>
      <c r="AMB599"/>
      <c r="AMC599"/>
      <c r="AMD599"/>
      <c r="AME599"/>
      <c r="AMF599"/>
      <c r="AMG599"/>
      <c r="AMH599"/>
      <c r="AMI599"/>
      <c r="AMJ599"/>
    </row>
    <row r="600" spans="2:1024" s="99" customFormat="1" ht="37.5">
      <c r="B600" s="33"/>
      <c r="C600" s="37" t="s">
        <v>149</v>
      </c>
      <c r="D600" s="133">
        <v>953</v>
      </c>
      <c r="E600" s="133">
        <v>10</v>
      </c>
      <c r="F600" s="133" t="s">
        <v>25</v>
      </c>
      <c r="G600" s="79">
        <v>5400000000</v>
      </c>
      <c r="H600" s="33"/>
      <c r="I600" s="136">
        <f t="shared" si="159"/>
        <v>98986600</v>
      </c>
      <c r="J600" s="136">
        <f t="shared" si="166"/>
        <v>97978800</v>
      </c>
      <c r="K600" s="74">
        <f t="shared" si="166"/>
        <v>1007800</v>
      </c>
      <c r="L600" s="74">
        <f t="shared" si="166"/>
        <v>0</v>
      </c>
      <c r="M600" s="74">
        <f t="shared" si="166"/>
        <v>0</v>
      </c>
      <c r="N600" s="137">
        <f t="shared" si="166"/>
        <v>0</v>
      </c>
      <c r="O600" s="136">
        <f t="shared" si="160"/>
        <v>101268100</v>
      </c>
      <c r="P600" s="136">
        <f t="shared" si="167"/>
        <v>101268100</v>
      </c>
      <c r="Q600" s="74">
        <f t="shared" si="167"/>
        <v>0</v>
      </c>
      <c r="R600" s="74">
        <f t="shared" si="167"/>
        <v>0</v>
      </c>
      <c r="S600" s="74">
        <f t="shared" si="167"/>
        <v>0</v>
      </c>
      <c r="T600" s="138">
        <f t="shared" si="167"/>
        <v>0</v>
      </c>
      <c r="ALT600"/>
      <c r="ALU600"/>
      <c r="ALV600"/>
      <c r="ALW600"/>
      <c r="ALX600"/>
      <c r="ALY600"/>
      <c r="ALZ600"/>
      <c r="AMA600"/>
      <c r="AMB600"/>
      <c r="AMC600"/>
      <c r="AMD600"/>
      <c r="AME600"/>
      <c r="AMF600"/>
      <c r="AMG600"/>
      <c r="AMH600"/>
      <c r="AMI600"/>
      <c r="AMJ600"/>
    </row>
    <row r="601" spans="2:1024" s="99" customFormat="1">
      <c r="B601" s="86"/>
      <c r="C601" s="37" t="s">
        <v>150</v>
      </c>
      <c r="D601" s="79">
        <v>953</v>
      </c>
      <c r="E601" s="133" t="s">
        <v>41</v>
      </c>
      <c r="F601" s="133" t="s">
        <v>25</v>
      </c>
      <c r="G601" s="79">
        <v>5410000000</v>
      </c>
      <c r="H601" s="84"/>
      <c r="I601" s="136">
        <f t="shared" si="159"/>
        <v>98986600</v>
      </c>
      <c r="J601" s="136">
        <f>J602+J604+J606+J608</f>
        <v>97978800</v>
      </c>
      <c r="K601" s="136">
        <f>K602+K604+K606+K608</f>
        <v>1007800</v>
      </c>
      <c r="L601" s="74">
        <f>L602+L604+L606+L608</f>
        <v>0</v>
      </c>
      <c r="M601" s="74">
        <f>M602+M604+M606+M608</f>
        <v>0</v>
      </c>
      <c r="N601" s="137">
        <f>N602+N604+N606+N608</f>
        <v>0</v>
      </c>
      <c r="O601" s="136">
        <f t="shared" si="160"/>
        <v>101268100</v>
      </c>
      <c r="P601" s="136">
        <f>P602+P604+P606+P608</f>
        <v>101268100</v>
      </c>
      <c r="Q601" s="74">
        <f>Q602+Q604+Q606+Q608</f>
        <v>0</v>
      </c>
      <c r="R601" s="74">
        <f>R602+R604+R606+R608</f>
        <v>0</v>
      </c>
      <c r="S601" s="74">
        <f>S602+S604+S606+S608</f>
        <v>0</v>
      </c>
      <c r="T601" s="138">
        <f>T602+T604+T606+T608</f>
        <v>0</v>
      </c>
      <c r="ALT601"/>
      <c r="ALU601"/>
      <c r="ALV601"/>
      <c r="ALW601"/>
      <c r="ALX601"/>
      <c r="ALY601"/>
      <c r="ALZ601"/>
      <c r="AMA601"/>
      <c r="AMB601"/>
      <c r="AMC601"/>
      <c r="AMD601"/>
      <c r="AME601"/>
      <c r="AMF601"/>
      <c r="AMG601"/>
      <c r="AMH601"/>
      <c r="AMI601"/>
      <c r="AMJ601"/>
    </row>
    <row r="602" spans="2:1024" s="99" customFormat="1" ht="112.5">
      <c r="B602" s="86"/>
      <c r="C602" s="37" t="s">
        <v>151</v>
      </c>
      <c r="D602" s="79">
        <v>953</v>
      </c>
      <c r="E602" s="133" t="s">
        <v>41</v>
      </c>
      <c r="F602" s="133" t="s">
        <v>25</v>
      </c>
      <c r="G602" s="79">
        <v>5410069100</v>
      </c>
      <c r="H602" s="84"/>
      <c r="I602" s="136">
        <f t="shared" si="159"/>
        <v>56811400</v>
      </c>
      <c r="J602" s="136">
        <f>J603</f>
        <v>56200400</v>
      </c>
      <c r="K602" s="74">
        <f>K603</f>
        <v>611000</v>
      </c>
      <c r="L602" s="74">
        <f>L603</f>
        <v>0</v>
      </c>
      <c r="M602" s="74">
        <f>M603</f>
        <v>0</v>
      </c>
      <c r="N602" s="137">
        <f>N603</f>
        <v>0</v>
      </c>
      <c r="O602" s="136">
        <f t="shared" si="160"/>
        <v>59084400</v>
      </c>
      <c r="P602" s="136">
        <f>P603</f>
        <v>59084400</v>
      </c>
      <c r="Q602" s="74">
        <f>Q603</f>
        <v>0</v>
      </c>
      <c r="R602" s="74">
        <f>R603</f>
        <v>0</v>
      </c>
      <c r="S602" s="74">
        <f>S603</f>
        <v>0</v>
      </c>
      <c r="T602" s="138">
        <f>T603</f>
        <v>0</v>
      </c>
      <c r="ALT602"/>
      <c r="ALU602"/>
      <c r="ALV602"/>
      <c r="ALW602"/>
      <c r="ALX602"/>
      <c r="ALY602"/>
      <c r="ALZ602"/>
      <c r="AMA602"/>
      <c r="AMB602"/>
      <c r="AMC602"/>
      <c r="AMD602"/>
      <c r="AME602"/>
      <c r="AMF602"/>
      <c r="AMG602"/>
      <c r="AMH602"/>
      <c r="AMI602"/>
      <c r="AMJ602"/>
    </row>
    <row r="603" spans="2:1024" s="99" customFormat="1">
      <c r="B603" s="86"/>
      <c r="C603" s="37" t="s">
        <v>147</v>
      </c>
      <c r="D603" s="79">
        <v>953</v>
      </c>
      <c r="E603" s="133" t="s">
        <v>41</v>
      </c>
      <c r="F603" s="133" t="s">
        <v>25</v>
      </c>
      <c r="G603" s="79">
        <v>5410069100</v>
      </c>
      <c r="H603" s="84">
        <v>300</v>
      </c>
      <c r="I603" s="136">
        <f t="shared" si="159"/>
        <v>56811400</v>
      </c>
      <c r="J603" s="136">
        <v>56200400</v>
      </c>
      <c r="K603" s="74">
        <v>611000</v>
      </c>
      <c r="L603" s="74"/>
      <c r="M603" s="74"/>
      <c r="N603" s="137"/>
      <c r="O603" s="136">
        <f t="shared" si="160"/>
        <v>59084400</v>
      </c>
      <c r="P603" s="136">
        <v>59084400</v>
      </c>
      <c r="Q603" s="74"/>
      <c r="R603" s="74"/>
      <c r="S603" s="74"/>
      <c r="T603" s="138"/>
      <c r="ALT603"/>
      <c r="ALU603"/>
      <c r="ALV603"/>
      <c r="ALW603"/>
      <c r="ALX603"/>
      <c r="ALY603"/>
      <c r="ALZ603"/>
      <c r="AMA603"/>
      <c r="AMB603"/>
      <c r="AMC603"/>
      <c r="AMD603"/>
      <c r="AME603"/>
      <c r="AMF603"/>
      <c r="AMG603"/>
      <c r="AMH603"/>
      <c r="AMI603"/>
      <c r="AMJ603"/>
    </row>
    <row r="604" spans="2:1024" s="99" customFormat="1" ht="75">
      <c r="B604" s="86"/>
      <c r="C604" s="37" t="s">
        <v>152</v>
      </c>
      <c r="D604" s="79">
        <v>953</v>
      </c>
      <c r="E604" s="133" t="s">
        <v>41</v>
      </c>
      <c r="F604" s="133" t="s">
        <v>25</v>
      </c>
      <c r="G604" s="79">
        <v>5410069110</v>
      </c>
      <c r="H604" s="84"/>
      <c r="I604" s="136">
        <f t="shared" si="159"/>
        <v>213200</v>
      </c>
      <c r="J604" s="136">
        <f>J605</f>
        <v>409300</v>
      </c>
      <c r="K604" s="74">
        <f>K605</f>
        <v>-196100</v>
      </c>
      <c r="L604" s="74">
        <f>L605</f>
        <v>0</v>
      </c>
      <c r="M604" s="74">
        <f>M605</f>
        <v>0</v>
      </c>
      <c r="N604" s="137">
        <f>N605</f>
        <v>0</v>
      </c>
      <c r="O604" s="136">
        <f t="shared" si="160"/>
        <v>221700</v>
      </c>
      <c r="P604" s="136">
        <f>P605</f>
        <v>221700</v>
      </c>
      <c r="Q604" s="74">
        <f>Q605</f>
        <v>0</v>
      </c>
      <c r="R604" s="74">
        <f>R605</f>
        <v>0</v>
      </c>
      <c r="S604" s="74">
        <f>S605</f>
        <v>0</v>
      </c>
      <c r="T604" s="138">
        <f>T605</f>
        <v>0</v>
      </c>
      <c r="ALT604"/>
      <c r="ALU604"/>
      <c r="ALV604"/>
      <c r="ALW604"/>
      <c r="ALX604"/>
      <c r="ALY604"/>
      <c r="ALZ604"/>
      <c r="AMA604"/>
      <c r="AMB604"/>
      <c r="AMC604"/>
      <c r="AMD604"/>
      <c r="AME604"/>
      <c r="AMF604"/>
      <c r="AMG604"/>
      <c r="AMH604"/>
      <c r="AMI604"/>
      <c r="AMJ604"/>
    </row>
    <row r="605" spans="2:1024" s="99" customFormat="1">
      <c r="B605" s="86"/>
      <c r="C605" s="37" t="s">
        <v>147</v>
      </c>
      <c r="D605" s="79">
        <v>953</v>
      </c>
      <c r="E605" s="133" t="s">
        <v>41</v>
      </c>
      <c r="F605" s="133" t="s">
        <v>25</v>
      </c>
      <c r="G605" s="79">
        <v>5410069110</v>
      </c>
      <c r="H605" s="84">
        <v>300</v>
      </c>
      <c r="I605" s="136">
        <f t="shared" si="159"/>
        <v>213200</v>
      </c>
      <c r="J605" s="136">
        <v>409300</v>
      </c>
      <c r="K605" s="74">
        <v>-196100</v>
      </c>
      <c r="L605" s="74"/>
      <c r="M605" s="74"/>
      <c r="N605" s="137"/>
      <c r="O605" s="136">
        <f t="shared" si="160"/>
        <v>221700</v>
      </c>
      <c r="P605" s="136">
        <v>221700</v>
      </c>
      <c r="Q605" s="74"/>
      <c r="R605" s="74"/>
      <c r="S605" s="74"/>
      <c r="T605" s="138"/>
      <c r="ALT605"/>
      <c r="ALU605"/>
      <c r="ALV605"/>
      <c r="ALW605"/>
      <c r="ALX605"/>
      <c r="ALY605"/>
      <c r="ALZ605"/>
      <c r="AMA605"/>
      <c r="AMB605"/>
      <c r="AMC605"/>
      <c r="AMD605"/>
      <c r="AME605"/>
      <c r="AMF605"/>
      <c r="AMG605"/>
      <c r="AMH605"/>
      <c r="AMI605"/>
      <c r="AMJ605"/>
    </row>
    <row r="606" spans="2:1024" s="99" customFormat="1" ht="75">
      <c r="B606" s="86"/>
      <c r="C606" s="37" t="s">
        <v>154</v>
      </c>
      <c r="D606" s="79">
        <v>953</v>
      </c>
      <c r="E606" s="133" t="s">
        <v>41</v>
      </c>
      <c r="F606" s="133" t="s">
        <v>25</v>
      </c>
      <c r="G606" s="79">
        <v>5410069130</v>
      </c>
      <c r="H606" s="84"/>
      <c r="I606" s="136">
        <f t="shared" si="159"/>
        <v>41749900</v>
      </c>
      <c r="J606" s="136">
        <f>J607</f>
        <v>40961100</v>
      </c>
      <c r="K606" s="74">
        <f>K607</f>
        <v>788800</v>
      </c>
      <c r="L606" s="74">
        <f>L607</f>
        <v>0</v>
      </c>
      <c r="M606" s="74">
        <f>M607</f>
        <v>0</v>
      </c>
      <c r="N606" s="137">
        <f>N607</f>
        <v>0</v>
      </c>
      <c r="O606" s="136">
        <f t="shared" si="160"/>
        <v>41749900</v>
      </c>
      <c r="P606" s="136">
        <f>P607</f>
        <v>41749900</v>
      </c>
      <c r="Q606" s="74">
        <f>Q607</f>
        <v>0</v>
      </c>
      <c r="R606" s="74">
        <f>R607</f>
        <v>0</v>
      </c>
      <c r="S606" s="74">
        <f>S607</f>
        <v>0</v>
      </c>
      <c r="T606" s="138">
        <f>T607</f>
        <v>0</v>
      </c>
      <c r="ALT606"/>
      <c r="ALU606"/>
      <c r="ALV606"/>
      <c r="ALW606"/>
      <c r="ALX606"/>
      <c r="ALY606"/>
      <c r="ALZ606"/>
      <c r="AMA606"/>
      <c r="AMB606"/>
      <c r="AMC606"/>
      <c r="AMD606"/>
      <c r="AME606"/>
      <c r="AMF606"/>
      <c r="AMG606"/>
      <c r="AMH606"/>
      <c r="AMI606"/>
      <c r="AMJ606"/>
    </row>
    <row r="607" spans="2:1024" s="99" customFormat="1">
      <c r="B607" s="86"/>
      <c r="C607" s="37" t="s">
        <v>147</v>
      </c>
      <c r="D607" s="79">
        <v>953</v>
      </c>
      <c r="E607" s="133" t="s">
        <v>41</v>
      </c>
      <c r="F607" s="133" t="s">
        <v>25</v>
      </c>
      <c r="G607" s="79">
        <v>5410069130</v>
      </c>
      <c r="H607" s="84">
        <v>300</v>
      </c>
      <c r="I607" s="136">
        <f t="shared" si="159"/>
        <v>41749900</v>
      </c>
      <c r="J607" s="136">
        <v>40961100</v>
      </c>
      <c r="K607" s="74">
        <v>788800</v>
      </c>
      <c r="L607" s="74"/>
      <c r="M607" s="74"/>
      <c r="N607" s="137"/>
      <c r="O607" s="136">
        <f t="shared" si="160"/>
        <v>41749900</v>
      </c>
      <c r="P607" s="136">
        <v>41749900</v>
      </c>
      <c r="Q607" s="74"/>
      <c r="R607" s="74"/>
      <c r="S607" s="74"/>
      <c r="T607" s="138"/>
      <c r="ALT607"/>
      <c r="ALU607"/>
      <c r="ALV607"/>
      <c r="ALW607"/>
      <c r="ALX607"/>
      <c r="ALY607"/>
      <c r="ALZ607"/>
      <c r="AMA607"/>
      <c r="AMB607"/>
      <c r="AMC607"/>
      <c r="AMD607"/>
      <c r="AME607"/>
      <c r="AMF607"/>
      <c r="AMG607"/>
      <c r="AMH607"/>
      <c r="AMI607"/>
      <c r="AMJ607"/>
    </row>
    <row r="608" spans="2:1024" s="99" customFormat="1" ht="93.75">
      <c r="B608" s="86"/>
      <c r="C608" s="37" t="s">
        <v>155</v>
      </c>
      <c r="D608" s="79">
        <v>953</v>
      </c>
      <c r="E608" s="133" t="s">
        <v>41</v>
      </c>
      <c r="F608" s="133" t="s">
        <v>25</v>
      </c>
      <c r="G608" s="79">
        <v>5410069140</v>
      </c>
      <c r="H608" s="84"/>
      <c r="I608" s="136">
        <f t="shared" si="159"/>
        <v>212100</v>
      </c>
      <c r="J608" s="136">
        <f>J609</f>
        <v>408000</v>
      </c>
      <c r="K608" s="74">
        <f>K609</f>
        <v>-195900</v>
      </c>
      <c r="L608" s="74">
        <f>L609</f>
        <v>0</v>
      </c>
      <c r="M608" s="74">
        <f>M609</f>
        <v>0</v>
      </c>
      <c r="N608" s="137">
        <f>N609</f>
        <v>0</v>
      </c>
      <c r="O608" s="136">
        <f t="shared" si="160"/>
        <v>212100</v>
      </c>
      <c r="P608" s="136">
        <f>P609</f>
        <v>212100</v>
      </c>
      <c r="Q608" s="74">
        <f>Q609</f>
        <v>0</v>
      </c>
      <c r="R608" s="74">
        <f>R609</f>
        <v>0</v>
      </c>
      <c r="S608" s="74">
        <f>S609</f>
        <v>0</v>
      </c>
      <c r="T608" s="138">
        <f>T609</f>
        <v>0</v>
      </c>
      <c r="ALT608"/>
      <c r="ALU608"/>
      <c r="ALV608"/>
      <c r="ALW608"/>
      <c r="ALX608"/>
      <c r="ALY608"/>
      <c r="ALZ608"/>
      <c r="AMA608"/>
      <c r="AMB608"/>
      <c r="AMC608"/>
      <c r="AMD608"/>
      <c r="AME608"/>
      <c r="AMF608"/>
      <c r="AMG608"/>
      <c r="AMH608"/>
      <c r="AMI608"/>
      <c r="AMJ608"/>
    </row>
    <row r="609" spans="1:1024" s="99" customFormat="1">
      <c r="B609" s="86"/>
      <c r="C609" s="37" t="s">
        <v>147</v>
      </c>
      <c r="D609" s="79">
        <v>953</v>
      </c>
      <c r="E609" s="133" t="s">
        <v>41</v>
      </c>
      <c r="F609" s="133" t="s">
        <v>25</v>
      </c>
      <c r="G609" s="79">
        <v>5410069140</v>
      </c>
      <c r="H609" s="84">
        <v>300</v>
      </c>
      <c r="I609" s="136">
        <f t="shared" si="159"/>
        <v>212100</v>
      </c>
      <c r="J609" s="136">
        <v>408000</v>
      </c>
      <c r="K609" s="74">
        <v>-195900</v>
      </c>
      <c r="L609" s="74"/>
      <c r="M609" s="74"/>
      <c r="N609" s="137"/>
      <c r="O609" s="136">
        <f t="shared" si="160"/>
        <v>212100</v>
      </c>
      <c r="P609" s="136">
        <v>212100</v>
      </c>
      <c r="Q609" s="74"/>
      <c r="R609" s="74"/>
      <c r="S609" s="74"/>
      <c r="T609" s="138"/>
      <c r="ALT609"/>
      <c r="ALU609"/>
      <c r="ALV609"/>
      <c r="ALW609"/>
      <c r="ALX609"/>
      <c r="ALY609"/>
      <c r="ALZ609"/>
      <c r="AMA609"/>
      <c r="AMB609"/>
      <c r="AMC609"/>
      <c r="AMD609"/>
      <c r="AME609"/>
      <c r="AMF609"/>
      <c r="AMG609"/>
      <c r="AMH609"/>
      <c r="AMI609"/>
      <c r="AMJ609"/>
    </row>
    <row r="610" spans="1:1024" s="99" customFormat="1">
      <c r="B610" s="80"/>
      <c r="C610" s="37" t="s">
        <v>76</v>
      </c>
      <c r="D610" s="79">
        <v>953</v>
      </c>
      <c r="E610" s="133" t="s">
        <v>41</v>
      </c>
      <c r="F610" s="133" t="s">
        <v>29</v>
      </c>
      <c r="G610" s="79"/>
      <c r="H610" s="80"/>
      <c r="I610" s="136">
        <f t="shared" si="159"/>
        <v>14809400</v>
      </c>
      <c r="J610" s="136">
        <f t="shared" ref="J610:N611" si="168">J611</f>
        <v>14285600</v>
      </c>
      <c r="K610" s="74">
        <f t="shared" si="168"/>
        <v>523800</v>
      </c>
      <c r="L610" s="74">
        <f t="shared" si="168"/>
        <v>0</v>
      </c>
      <c r="M610" s="74">
        <f t="shared" si="168"/>
        <v>0</v>
      </c>
      <c r="N610" s="137">
        <f t="shared" si="168"/>
        <v>0</v>
      </c>
      <c r="O610" s="136">
        <f t="shared" si="160"/>
        <v>14809400</v>
      </c>
      <c r="P610" s="136">
        <f t="shared" ref="P610:T611" si="169">P611</f>
        <v>14809400</v>
      </c>
      <c r="Q610" s="74">
        <f t="shared" si="169"/>
        <v>0</v>
      </c>
      <c r="R610" s="74">
        <f t="shared" si="169"/>
        <v>0</v>
      </c>
      <c r="S610" s="74">
        <f t="shared" si="169"/>
        <v>0</v>
      </c>
      <c r="T610" s="138">
        <f t="shared" si="169"/>
        <v>0</v>
      </c>
      <c r="ALT610"/>
      <c r="ALU610"/>
      <c r="ALV610"/>
      <c r="ALW610"/>
      <c r="ALX610"/>
      <c r="ALY610"/>
      <c r="ALZ610"/>
      <c r="AMA610"/>
      <c r="AMB610"/>
      <c r="AMC610"/>
      <c r="AMD610"/>
      <c r="AME610"/>
      <c r="AMF610"/>
      <c r="AMG610"/>
      <c r="AMH610"/>
      <c r="AMI610"/>
      <c r="AMJ610"/>
    </row>
    <row r="611" spans="1:1024" s="99" customFormat="1" ht="37.5">
      <c r="B611" s="86"/>
      <c r="C611" s="37" t="s">
        <v>102</v>
      </c>
      <c r="D611" s="79">
        <v>953</v>
      </c>
      <c r="E611" s="133" t="s">
        <v>41</v>
      </c>
      <c r="F611" s="133" t="s">
        <v>29</v>
      </c>
      <c r="G611" s="79">
        <v>5000000000</v>
      </c>
      <c r="H611" s="84"/>
      <c r="I611" s="136">
        <f t="shared" si="159"/>
        <v>14809400</v>
      </c>
      <c r="J611" s="136">
        <f t="shared" si="168"/>
        <v>14285600</v>
      </c>
      <c r="K611" s="74">
        <f t="shared" si="168"/>
        <v>523800</v>
      </c>
      <c r="L611" s="74">
        <f t="shared" si="168"/>
        <v>0</v>
      </c>
      <c r="M611" s="74">
        <f t="shared" si="168"/>
        <v>0</v>
      </c>
      <c r="N611" s="137">
        <f t="shared" si="168"/>
        <v>0</v>
      </c>
      <c r="O611" s="136">
        <f t="shared" si="160"/>
        <v>14809400</v>
      </c>
      <c r="P611" s="136">
        <f t="shared" si="169"/>
        <v>14809400</v>
      </c>
      <c r="Q611" s="74">
        <f t="shared" si="169"/>
        <v>0</v>
      </c>
      <c r="R611" s="74">
        <f t="shared" si="169"/>
        <v>0</v>
      </c>
      <c r="S611" s="74">
        <f t="shared" si="169"/>
        <v>0</v>
      </c>
      <c r="T611" s="138">
        <f t="shared" si="169"/>
        <v>0</v>
      </c>
      <c r="ALT611"/>
      <c r="ALU611"/>
      <c r="ALV611"/>
      <c r="ALW611"/>
      <c r="ALX611"/>
      <c r="ALY611"/>
      <c r="ALZ611"/>
      <c r="AMA611"/>
      <c r="AMB611"/>
      <c r="AMC611"/>
      <c r="AMD611"/>
      <c r="AME611"/>
      <c r="AMF611"/>
      <c r="AMG611"/>
      <c r="AMH611"/>
      <c r="AMI611"/>
      <c r="AMJ611"/>
    </row>
    <row r="612" spans="1:1024" s="99" customFormat="1" ht="37.5">
      <c r="B612" s="86"/>
      <c r="C612" s="37" t="s">
        <v>110</v>
      </c>
      <c r="D612" s="79">
        <v>953</v>
      </c>
      <c r="E612" s="133" t="s">
        <v>41</v>
      </c>
      <c r="F612" s="133" t="s">
        <v>29</v>
      </c>
      <c r="G612" s="79">
        <v>5020000000</v>
      </c>
      <c r="H612" s="84"/>
      <c r="I612" s="136">
        <f t="shared" si="159"/>
        <v>14809400</v>
      </c>
      <c r="J612" s="136">
        <f>J613+J619+J615</f>
        <v>14285600</v>
      </c>
      <c r="K612" s="74">
        <f>K613+K619+K615</f>
        <v>523800</v>
      </c>
      <c r="L612" s="74">
        <f>L613+L619+L615</f>
        <v>0</v>
      </c>
      <c r="M612" s="74">
        <f>M613+M619+M615</f>
        <v>0</v>
      </c>
      <c r="N612" s="137">
        <f>N613+N619+N615</f>
        <v>0</v>
      </c>
      <c r="O612" s="136">
        <f t="shared" si="160"/>
        <v>14809400</v>
      </c>
      <c r="P612" s="136">
        <f>P613+P619+P615</f>
        <v>14809400</v>
      </c>
      <c r="Q612" s="74">
        <f>Q613+Q619+Q615</f>
        <v>0</v>
      </c>
      <c r="R612" s="74">
        <f>R613+R619+R615</f>
        <v>0</v>
      </c>
      <c r="S612" s="74">
        <f>S613+S619+S615</f>
        <v>0</v>
      </c>
      <c r="T612" s="138">
        <f>T613+T619+T615</f>
        <v>0</v>
      </c>
      <c r="ALT612"/>
      <c r="ALU612"/>
      <c r="ALV612"/>
      <c r="ALW612"/>
      <c r="ALX612"/>
      <c r="ALY612"/>
      <c r="ALZ612"/>
      <c r="AMA612"/>
      <c r="AMB612"/>
      <c r="AMC612"/>
      <c r="AMD612"/>
      <c r="AME612"/>
      <c r="AMF612"/>
      <c r="AMG612"/>
      <c r="AMH612"/>
      <c r="AMI612"/>
      <c r="AMJ612"/>
    </row>
    <row r="613" spans="1:1024" ht="165.2" customHeight="1">
      <c r="A613" s="99"/>
      <c r="C613" s="37" t="s">
        <v>115</v>
      </c>
      <c r="D613" s="79">
        <v>953</v>
      </c>
      <c r="E613" s="133" t="s">
        <v>41</v>
      </c>
      <c r="F613" s="133" t="s">
        <v>29</v>
      </c>
      <c r="G613" s="79">
        <v>5020069170</v>
      </c>
      <c r="H613" s="33"/>
      <c r="I613" s="136">
        <f t="shared" si="159"/>
        <v>1360400</v>
      </c>
      <c r="J613" s="136">
        <f>J614</f>
        <v>1314600</v>
      </c>
      <c r="K613" s="74">
        <f>K614</f>
        <v>45800</v>
      </c>
      <c r="L613" s="74">
        <f>L614</f>
        <v>0</v>
      </c>
      <c r="M613" s="74">
        <f>M614</f>
        <v>0</v>
      </c>
      <c r="N613" s="137">
        <f>N614</f>
        <v>0</v>
      </c>
      <c r="O613" s="136">
        <f t="shared" si="160"/>
        <v>1360400</v>
      </c>
      <c r="P613" s="136">
        <f>P614</f>
        <v>1360400</v>
      </c>
      <c r="Q613" s="74">
        <f>Q614</f>
        <v>0</v>
      </c>
      <c r="R613" s="74">
        <f>R614</f>
        <v>0</v>
      </c>
      <c r="S613" s="74">
        <f>S614</f>
        <v>0</v>
      </c>
      <c r="T613" s="138">
        <f>T614</f>
        <v>0</v>
      </c>
    </row>
    <row r="614" spans="1:1024" ht="75">
      <c r="A614" s="99"/>
      <c r="C614" s="37" t="s">
        <v>116</v>
      </c>
      <c r="D614" s="79">
        <v>953</v>
      </c>
      <c r="E614" s="133" t="s">
        <v>41</v>
      </c>
      <c r="F614" s="133" t="s">
        <v>29</v>
      </c>
      <c r="G614" s="79">
        <v>5020069170</v>
      </c>
      <c r="H614" s="33">
        <v>100</v>
      </c>
      <c r="I614" s="136">
        <f t="shared" si="159"/>
        <v>1360400</v>
      </c>
      <c r="J614" s="136">
        <v>1314600</v>
      </c>
      <c r="K614" s="74">
        <v>45800</v>
      </c>
      <c r="L614" s="74"/>
      <c r="M614" s="74"/>
      <c r="N614" s="137"/>
      <c r="O614" s="136">
        <f t="shared" si="160"/>
        <v>1360400</v>
      </c>
      <c r="P614" s="136">
        <v>1360400</v>
      </c>
      <c r="Q614" s="74"/>
      <c r="R614" s="74"/>
      <c r="S614" s="74"/>
      <c r="T614" s="138"/>
    </row>
    <row r="615" spans="1:1024" ht="72.95" customHeight="1">
      <c r="A615" s="99"/>
      <c r="C615" s="37" t="s">
        <v>117</v>
      </c>
      <c r="D615" s="79">
        <v>953</v>
      </c>
      <c r="E615" s="133" t="s">
        <v>41</v>
      </c>
      <c r="F615" s="133" t="s">
        <v>29</v>
      </c>
      <c r="G615" s="79">
        <v>5020069180</v>
      </c>
      <c r="H615" s="84"/>
      <c r="I615" s="136">
        <f t="shared" si="159"/>
        <v>1015700</v>
      </c>
      <c r="J615" s="148">
        <f>J616+J617+J618</f>
        <v>979900</v>
      </c>
      <c r="K615" s="149">
        <f>K616+K617+K618</f>
        <v>35800</v>
      </c>
      <c r="L615" s="149">
        <f>L616+L617+L618</f>
        <v>0</v>
      </c>
      <c r="M615" s="149">
        <f>M616+M617+M618</f>
        <v>0</v>
      </c>
      <c r="N615" s="150">
        <f>N616+N617+N618</f>
        <v>0</v>
      </c>
      <c r="O615" s="136">
        <f t="shared" si="160"/>
        <v>1015700</v>
      </c>
      <c r="P615" s="148">
        <f>P616+P617+P618</f>
        <v>1015700</v>
      </c>
      <c r="Q615" s="149">
        <f>Q616+Q617+Q618</f>
        <v>0</v>
      </c>
      <c r="R615" s="149">
        <f>R616+R617+R618</f>
        <v>0</v>
      </c>
      <c r="S615" s="149">
        <f>S616+S617+S618</f>
        <v>0</v>
      </c>
      <c r="T615" s="151">
        <f>T616+T617+T618</f>
        <v>0</v>
      </c>
    </row>
    <row r="616" spans="1:1024" ht="75">
      <c r="A616" s="99"/>
      <c r="C616" s="37" t="s">
        <v>116</v>
      </c>
      <c r="D616" s="79">
        <v>953</v>
      </c>
      <c r="E616" s="133" t="s">
        <v>41</v>
      </c>
      <c r="F616" s="133" t="s">
        <v>29</v>
      </c>
      <c r="G616" s="79">
        <v>5020069180</v>
      </c>
      <c r="H616" s="84">
        <v>100</v>
      </c>
      <c r="I616" s="136">
        <f t="shared" si="159"/>
        <v>1015700</v>
      </c>
      <c r="J616" s="148">
        <v>979900</v>
      </c>
      <c r="K616" s="149">
        <v>35800</v>
      </c>
      <c r="L616" s="149"/>
      <c r="M616" s="149"/>
      <c r="N616" s="150"/>
      <c r="O616" s="136">
        <f t="shared" si="160"/>
        <v>1015700</v>
      </c>
      <c r="P616" s="148">
        <v>1015700</v>
      </c>
      <c r="Q616" s="149"/>
      <c r="R616" s="149"/>
      <c r="S616" s="149"/>
      <c r="T616" s="151"/>
    </row>
    <row r="617" spans="1:1024" ht="37.5" hidden="1">
      <c r="A617" s="99"/>
      <c r="C617" s="37" t="s">
        <v>108</v>
      </c>
      <c r="D617" s="79">
        <v>953</v>
      </c>
      <c r="E617" s="133" t="s">
        <v>41</v>
      </c>
      <c r="F617" s="133" t="s">
        <v>29</v>
      </c>
      <c r="G617" s="79">
        <v>5020069180</v>
      </c>
      <c r="H617" s="84">
        <v>200</v>
      </c>
      <c r="I617" s="136">
        <f t="shared" si="159"/>
        <v>0</v>
      </c>
      <c r="J617" s="148"/>
      <c r="K617" s="149"/>
      <c r="L617" s="149"/>
      <c r="M617" s="149"/>
      <c r="N617" s="150"/>
      <c r="O617" s="136">
        <f t="shared" si="160"/>
        <v>0</v>
      </c>
      <c r="P617" s="148"/>
      <c r="Q617" s="149"/>
      <c r="R617" s="149"/>
      <c r="S617" s="149"/>
      <c r="T617" s="151"/>
    </row>
    <row r="618" spans="1:1024" hidden="1">
      <c r="A618" s="99"/>
      <c r="C618" s="37" t="s">
        <v>111</v>
      </c>
      <c r="D618" s="79">
        <v>953</v>
      </c>
      <c r="E618" s="133" t="s">
        <v>41</v>
      </c>
      <c r="F618" s="133" t="s">
        <v>29</v>
      </c>
      <c r="G618" s="79">
        <v>5020069180</v>
      </c>
      <c r="H618" s="84">
        <v>800</v>
      </c>
      <c r="I618" s="136">
        <f t="shared" si="159"/>
        <v>0</v>
      </c>
      <c r="J618" s="148"/>
      <c r="K618" s="149"/>
      <c r="L618" s="149"/>
      <c r="M618" s="149"/>
      <c r="N618" s="150"/>
      <c r="O618" s="136">
        <f t="shared" si="160"/>
        <v>0</v>
      </c>
      <c r="P618" s="148"/>
      <c r="Q618" s="149"/>
      <c r="R618" s="149"/>
      <c r="S618" s="149"/>
      <c r="T618" s="151"/>
    </row>
    <row r="619" spans="1:1024" ht="56.25">
      <c r="A619" s="99"/>
      <c r="C619" s="37" t="s">
        <v>118</v>
      </c>
      <c r="D619" s="79">
        <v>953</v>
      </c>
      <c r="E619" s="133" t="s">
        <v>41</v>
      </c>
      <c r="F619" s="133" t="s">
        <v>29</v>
      </c>
      <c r="G619" s="79">
        <v>5020069190</v>
      </c>
      <c r="H619" s="84"/>
      <c r="I619" s="136">
        <f t="shared" si="159"/>
        <v>12433300</v>
      </c>
      <c r="J619" s="148">
        <f>J620+J621+J622</f>
        <v>11991100</v>
      </c>
      <c r="K619" s="149">
        <f>K620+K621+K622</f>
        <v>442200</v>
      </c>
      <c r="L619" s="149">
        <f>L620+L621+L622</f>
        <v>0</v>
      </c>
      <c r="M619" s="149">
        <f>M620+M621+M622</f>
        <v>0</v>
      </c>
      <c r="N619" s="150">
        <f>N620+N621+N622</f>
        <v>0</v>
      </c>
      <c r="O619" s="136">
        <f t="shared" si="160"/>
        <v>12433300</v>
      </c>
      <c r="P619" s="148">
        <f>P620+P621+P622</f>
        <v>12433300</v>
      </c>
      <c r="Q619" s="149">
        <f>Q620+Q621+Q622</f>
        <v>0</v>
      </c>
      <c r="R619" s="149">
        <f>R620+R621+R622</f>
        <v>0</v>
      </c>
      <c r="S619" s="149">
        <f>S620+S621+S622</f>
        <v>0</v>
      </c>
      <c r="T619" s="151">
        <f>T620+T621+T622</f>
        <v>0</v>
      </c>
    </row>
    <row r="620" spans="1:1024" ht="75">
      <c r="A620" s="99"/>
      <c r="C620" s="37" t="s">
        <v>116</v>
      </c>
      <c r="D620" s="79">
        <v>953</v>
      </c>
      <c r="E620" s="133" t="s">
        <v>41</v>
      </c>
      <c r="F620" s="133" t="s">
        <v>29</v>
      </c>
      <c r="G620" s="79">
        <v>5020069190</v>
      </c>
      <c r="H620" s="84">
        <v>100</v>
      </c>
      <c r="I620" s="136">
        <f t="shared" si="159"/>
        <v>11732800</v>
      </c>
      <c r="J620" s="148">
        <v>11290600</v>
      </c>
      <c r="K620" s="149">
        <v>442200</v>
      </c>
      <c r="L620" s="149"/>
      <c r="M620" s="149"/>
      <c r="N620" s="150"/>
      <c r="O620" s="136">
        <f t="shared" si="160"/>
        <v>12433300</v>
      </c>
      <c r="P620" s="148">
        <v>12433300</v>
      </c>
      <c r="Q620" s="149"/>
      <c r="R620" s="149"/>
      <c r="S620" s="149"/>
      <c r="T620" s="151"/>
    </row>
    <row r="621" spans="1:1024" ht="37.5">
      <c r="A621" s="99"/>
      <c r="C621" s="37" t="s">
        <v>108</v>
      </c>
      <c r="D621" s="79">
        <v>953</v>
      </c>
      <c r="E621" s="133" t="s">
        <v>41</v>
      </c>
      <c r="F621" s="133" t="s">
        <v>29</v>
      </c>
      <c r="G621" s="79">
        <v>5020069190</v>
      </c>
      <c r="H621" s="84">
        <v>200</v>
      </c>
      <c r="I621" s="136">
        <f t="shared" si="159"/>
        <v>700000</v>
      </c>
      <c r="J621" s="148">
        <v>700000</v>
      </c>
      <c r="K621" s="149">
        <v>0</v>
      </c>
      <c r="L621" s="149"/>
      <c r="M621" s="149"/>
      <c r="N621" s="150"/>
      <c r="O621" s="136">
        <f t="shared" si="160"/>
        <v>0</v>
      </c>
      <c r="P621" s="148"/>
      <c r="Q621" s="149"/>
      <c r="R621" s="149"/>
      <c r="S621" s="149"/>
      <c r="T621" s="151"/>
    </row>
    <row r="622" spans="1:1024">
      <c r="A622" s="99"/>
      <c r="C622" s="37" t="s">
        <v>111</v>
      </c>
      <c r="D622" s="79">
        <v>953</v>
      </c>
      <c r="E622" s="133" t="s">
        <v>41</v>
      </c>
      <c r="F622" s="133" t="s">
        <v>29</v>
      </c>
      <c r="G622" s="79">
        <v>5020069190</v>
      </c>
      <c r="H622" s="84">
        <v>800</v>
      </c>
      <c r="I622" s="136">
        <f t="shared" si="159"/>
        <v>500</v>
      </c>
      <c r="J622" s="148">
        <v>500</v>
      </c>
      <c r="K622" s="149">
        <v>0</v>
      </c>
      <c r="L622" s="149"/>
      <c r="M622" s="149"/>
      <c r="N622" s="150"/>
      <c r="O622" s="136">
        <f t="shared" si="160"/>
        <v>0</v>
      </c>
      <c r="P622" s="148"/>
      <c r="Q622" s="149"/>
      <c r="R622" s="149"/>
      <c r="S622" s="149"/>
      <c r="T622" s="151"/>
    </row>
    <row r="623" spans="1:1024">
      <c r="A623" s="99"/>
      <c r="D623" s="22"/>
      <c r="E623" s="35"/>
      <c r="F623" s="35"/>
      <c r="G623" s="118"/>
      <c r="H623" s="119"/>
      <c r="I623" s="152"/>
      <c r="O623" s="153"/>
      <c r="P623" s="154"/>
      <c r="Q623" s="154"/>
      <c r="R623" s="155"/>
      <c r="S623" s="155"/>
      <c r="T623" s="156"/>
    </row>
    <row r="624" spans="1:1024">
      <c r="C624" s="14" t="s">
        <v>89</v>
      </c>
      <c r="D624" s="15"/>
      <c r="E624"/>
      <c r="F624"/>
      <c r="G624"/>
      <c r="H624"/>
      <c r="I624" s="17"/>
    </row>
    <row r="625" spans="3:9" ht="17.649999999999999" customHeight="1">
      <c r="C625" s="6" t="s">
        <v>90</v>
      </c>
      <c r="D625" s="6"/>
      <c r="E625"/>
      <c r="F625"/>
      <c r="G625"/>
      <c r="H625"/>
      <c r="I625" s="17"/>
    </row>
    <row r="626" spans="3:9" ht="17.649999999999999" customHeight="1">
      <c r="C626" s="6" t="s">
        <v>91</v>
      </c>
      <c r="D626" s="6"/>
      <c r="E626"/>
      <c r="F626"/>
      <c r="G626" s="47"/>
      <c r="H626" s="17"/>
      <c r="I626" s="17"/>
    </row>
    <row r="627" spans="3:9">
      <c r="C627" s="37" t="s">
        <v>92</v>
      </c>
      <c r="G627" s="47" t="s">
        <v>93</v>
      </c>
    </row>
  </sheetData>
  <mergeCells count="19">
    <mergeCell ref="C625:D625"/>
    <mergeCell ref="C626:D626"/>
    <mergeCell ref="P5:P7"/>
    <mergeCell ref="Q5:Q7"/>
    <mergeCell ref="R5:R7"/>
    <mergeCell ref="S5:S7"/>
    <mergeCell ref="T5:T7"/>
    <mergeCell ref="H2:O2"/>
    <mergeCell ref="C3:O3"/>
    <mergeCell ref="B5:B6"/>
    <mergeCell ref="C5:C6"/>
    <mergeCell ref="D5:H5"/>
    <mergeCell ref="I5:I6"/>
    <mergeCell ref="J5:J7"/>
    <mergeCell ref="K5:K7"/>
    <mergeCell ref="L5:L7"/>
    <mergeCell ref="M5:M7"/>
    <mergeCell ref="N5:N7"/>
    <mergeCell ref="O5:O6"/>
  </mergeCells>
  <pageMargins left="0.196527777777778" right="0.196527777777778" top="0.78749999999999998" bottom="0.196527777777778" header="0.511811023622047" footer="0.511811023622047"/>
  <pageSetup paperSize="9" scale="8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Normal.dotm</Template>
  <TotalTime>1697</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19</vt:i4>
      </vt:variant>
    </vt:vector>
  </HeadingPairs>
  <TitlesOfParts>
    <vt:vector size="22" baseType="lpstr">
      <vt:lpstr>приложение 7</vt:lpstr>
      <vt:lpstr>приложение 9</vt:lpstr>
      <vt:lpstr>приложение 11</vt:lpstr>
      <vt:lpstr>'приложение 11'!_ФильтрБазыДанных</vt:lpstr>
      <vt:lpstr>'приложение 9'!Excel_BuiltIn__FilterDatabase</vt:lpstr>
      <vt:lpstr>'приложение 11'!Excel_BuiltIn_Print_Area</vt:lpstr>
      <vt:lpstr>'приложение 7'!Excel_BuiltIn_Print_Area</vt:lpstr>
      <vt:lpstr>'приложение 9'!Excel_BuiltIn_Print_Area</vt:lpstr>
      <vt:lpstr>'приложение 9'!Print_Area_0</vt:lpstr>
      <vt:lpstr>'приложение 11'!Print_Area_0_0</vt:lpstr>
      <vt:lpstr>'приложение 7'!Print_Area_0_0</vt:lpstr>
      <vt:lpstr>'приложение 11'!Print_Area_0_0_0</vt:lpstr>
      <vt:lpstr>'приложение 11'!Print_Area_0_0_0_0</vt:lpstr>
      <vt:lpstr>'приложение 11'!Print_Area_0_0_0_0_0</vt:lpstr>
      <vt:lpstr>'приложение 11'!Print_Area_0_0_0_0_0_0</vt:lpstr>
      <vt:lpstr>'приложение 11'!Print_Area_0_0_0_0_0_0_0</vt:lpstr>
      <vt:lpstr>'приложение 11'!Print_Area_0_0_0_0_0_0_0_0</vt:lpstr>
      <vt:lpstr>'приложение 11'!Print_Area_0_0_0_0_0_0_0_0_0</vt:lpstr>
      <vt:lpstr>'приложение 11'!Z_EF5A4981_C8E4_11D8_A2FC_006098EF8BA8__wvu_PrintArea</vt:lpstr>
      <vt:lpstr>'приложение 11'!Область_печати</vt:lpstr>
      <vt:lpstr>'приложение 7'!Область_печати</vt:lpstr>
      <vt:lpstr>'приложение 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570</cp:revision>
  <cp:lastPrinted>2025-12-22T14:10:35Z</cp:lastPrinted>
  <dcterms:modified xsi:type="dcterms:W3CDTF">2026-01-30T06:45:53Z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aleCrop">
    <vt:bool>false</vt:bool>
  </property>
</Properties>
</file>