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esktop\45 сессия 26.03.2026\Решение № корректировка бюджета\"/>
    </mc:Choice>
  </mc:AlternateContent>
  <xr:revisionPtr revIDLastSave="0" documentId="13_ncr:1_{3D386705-4404-4F46-84DA-0F5A61D9C2F4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2026 год" sheetId="1" r:id="rId1"/>
  </sheets>
  <calcPr calcId="181029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C66" i="1" l="1"/>
  <c r="C56" i="1" s="1"/>
  <c r="C64" i="1"/>
  <c r="C62" i="1"/>
  <c r="C61" i="1"/>
  <c r="C57" i="1"/>
  <c r="C52" i="1"/>
  <c r="C48" i="1"/>
  <c r="C47" i="1"/>
  <c r="C46" i="1"/>
  <c r="C45" i="1"/>
  <c r="C44" i="1"/>
  <c r="C43" i="1"/>
  <c r="C42" i="1"/>
  <c r="C41" i="1"/>
  <c r="C40" i="1"/>
  <c r="C38" i="1"/>
  <c r="C37" i="1"/>
  <c r="C36" i="1"/>
  <c r="C35" i="1"/>
  <c r="C34" i="1"/>
  <c r="C30" i="1"/>
  <c r="C7" i="1"/>
  <c r="C29" i="1" l="1"/>
  <c r="C67" i="1" s="1"/>
</calcChain>
</file>

<file path=xl/sharedStrings.xml><?xml version="1.0" encoding="utf-8"?>
<sst xmlns="http://schemas.openxmlformats.org/spreadsheetml/2006/main" count="134" uniqueCount="133">
  <si>
    <t>Приложение 1</t>
  </si>
  <si>
    <t xml:space="preserve">                     Объем поступлений доходов в  бюджет муниципального образования                                                        Белореченский муниципальный район Краснодарского края                                                                по кодам видов (подвидов) доходов на 2026 год</t>
  </si>
  <si>
    <t>(рублей)</t>
  </si>
  <si>
    <t>Код</t>
  </si>
  <si>
    <t>Наименование дохода</t>
  </si>
  <si>
    <t>2026 год</t>
  </si>
  <si>
    <t>1 00 00000 00 0000 000</t>
  </si>
  <si>
    <t>Налоговые и неналоговые доходы</t>
  </si>
  <si>
    <t>1 01 01000 00 0000 110</t>
  </si>
  <si>
    <t>Налог на прибыль организаций</t>
  </si>
  <si>
    <t xml:space="preserve">1 01 02000 01 0000 110 </t>
  </si>
  <si>
    <t>Налог на доходы физических лиц</t>
  </si>
  <si>
    <t xml:space="preserve">1 03 02000 01 0000 110 </t>
  </si>
  <si>
    <t>Акцизы по подакцизным товарам (продукции), производимым на территории Российской Федерации</t>
  </si>
  <si>
    <t>1 05 01000 00 0000 110</t>
  </si>
  <si>
    <t>Налог, взимаемый в связи с применением упрощенной системы налогообложения</t>
  </si>
  <si>
    <t xml:space="preserve">1 05 02000 02 0000 110 </t>
  </si>
  <si>
    <t>Единый налог, на вмененный доход для отдельных видов деятельности</t>
  </si>
  <si>
    <t xml:space="preserve">1 05 03010 01 0000 110 </t>
  </si>
  <si>
    <t xml:space="preserve">Единый сельскохозяйственный налог </t>
  </si>
  <si>
    <t>1 05 04020 02 0000 110</t>
  </si>
  <si>
    <t>Налог, взимаемый в связи с применением патентной системы налогообложения, зачисляемый в бюджеты муниципальных районов</t>
  </si>
  <si>
    <t>1 06 02000 02 0000 110</t>
  </si>
  <si>
    <t>Налог на имущество организаций</t>
  </si>
  <si>
    <t>1 08 00000 00 0000 110</t>
  </si>
  <si>
    <t>Государственная пошлина</t>
  </si>
  <si>
    <t>1 11 01050 05 0000 120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</si>
  <si>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</si>
  <si>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>1 11 03050 05 0000 120</t>
  </si>
  <si>
    <t>Проценты, полученные от предоставления бюджетных кредитов внутри страны за счет средств бюджетов муниципальных районов</t>
  </si>
  <si>
    <t>1 11 05010 00 0000 120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</si>
  <si>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</si>
  <si>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1 11 05025 05 0000 120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</si>
  <si>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</si>
  <si>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1 11 05035 05 0000 120</t>
  </si>
  <si>
    <t>Доходы от сдачи в аренду имущества, находящегося в оперативном управлении органов управления муниципальных районов  и созданных ими учреждений (за исключением имущества муниципальных автономных учреждений)</t>
  </si>
  <si>
    <t>1 11 07015 05  0000 120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</si>
  <si>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</si>
  <si>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1 11 09000 00  0000 120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</si>
  <si>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</si>
  <si>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1 12 01000 00 0000 120</t>
  </si>
  <si>
    <t>Плата за негативное воздействие на окружающую среду</t>
  </si>
  <si>
    <t>1 13 00000 00 0000 000</t>
  </si>
  <si>
    <t>Доходы от оказания платных услуг и компенсации затрат государства</t>
  </si>
  <si>
    <t>1 14 02052 05 0000 410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</si>
  <si>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</si>
  <si>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</si>
  <si>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</si>
  <si>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 xml:space="preserve">1 16 00000 00 0000 000               </t>
  </si>
  <si>
    <t>Штрафы, санкции, возмещение ущерба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</si>
  <si>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</si>
  <si>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</si>
  <si>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</si>
  <si>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</si>
  <si>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</si>
  <si>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</si>
  <si>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2 02 15002 05 0000 150</t>
  </si>
  <si>
    <t>Дотации бюджетам муниципальных районов на поддержку мер по обеспечению сбалансированности бюджетов</t>
  </si>
  <si>
    <t>2 02 19999 05 0000 150</t>
  </si>
  <si>
    <t>Прочие дотации бюджетам сельских поселений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</si>
  <si>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</si>
  <si>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</si>
  <si>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2 02 25228 05 0000 150</t>
  </si>
  <si>
    <t>Субсидии бюджетам муниципальных районов на оснащение объектов спортивной инфраструктуры спортивно-технологическим оборудованием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</si>
  <si>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</si>
  <si>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</si>
  <si>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</si>
  <si>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>Субсидии бюджетам муниципальных районов на реализацию мероприятий по обеспечению жильем молодых семей</t>
  </si>
  <si>
    <t>2 02 25519 05 0000 150</t>
  </si>
  <si>
    <t>Субсидии бюджетам муниципальных районов на поддержку отрасли культуры</t>
  </si>
  <si>
    <t>2 02 25599 05 0000 150</t>
  </si>
  <si>
    <t>Субсидии бюджетам муниципальных районов на подготовку проектов межевания земельных участков и на проведение кадастровых работ</t>
  </si>
  <si>
    <t>2 02 29999 05 0000 150</t>
  </si>
  <si>
    <t>Прочие субсидии бюджетам муниципальных районов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</si>
  <si>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</si>
  <si>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</si>
  <si>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</si>
  <si>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</si>
  <si>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2 02 35082 05 0000 150</t>
  </si>
  <si>
    <t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</si>
  <si>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</si>
  <si>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</si>
  <si>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2 02 35179 05 0000 150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</si>
  <si>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</si>
  <si>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</si>
  <si>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</si>
  <si>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2 02 36900 05 0000 150</t>
  </si>
  <si>
    <t>Единая субвенция бюджетам муниципальных районов из бюджета субъекта Российской Федерации</t>
  </si>
  <si>
    <t>2 02 40014 05 0000 150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</si>
  <si>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</si>
  <si>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</si>
  <si>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</si>
  <si>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2 02 49999 05 0000 150</t>
  </si>
  <si>
    <t>Прочие межбюджетные трансферты, передаваемые бюджетам муниципальных районов</t>
  </si>
  <si>
    <t>,</t>
  </si>
  <si>
    <t>2 07 05030 05 0000 150</t>
  </si>
  <si>
    <t>Прочие безвозмездные поступления в бюджеты муниципальных районов</t>
  </si>
  <si>
    <t>2 18 00000 05 0000 150</t>
  </si>
  <si>
    <t xml:space="preserve">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
</t>
  </si>
  <si>
    <t>2 18 05010 05 0000 150</t>
  </si>
  <si>
    <t>Доходы бюджетов муниципальных районов от возврата бюджетными учреждениями остатков субсидий прошлых лет</t>
  </si>
  <si>
    <t>2 18 05020 05 0000 150</t>
  </si>
  <si>
    <t>Доходы бюджетов муниципальных районов от возврата автономными учреждениями остатков субсидий прошлых лет</t>
  </si>
  <si>
    <t>2 18 60010 05 0000 150</t>
  </si>
  <si>
    <t>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</si>
  <si>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>2 19 00000 05 0000 150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</si>
  <si>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</si>
  <si>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2 19 25304 05 0000 150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</si>
  <si>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районов</t>
  </si>
  <si>
    <t>2 19 25750 05 0000 150</t>
  </si>
  <si>
    <t>Возврат остатков субсидий на реализацию мероприятий по модернизации школьных систем образования из бюджетов муниципальных районов</t>
  </si>
  <si>
    <t>2 19 25786 05 0000 150</t>
  </si>
  <si>
    <t>Возврат остатков субсидий на 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 из бюджетов муниципальных районов</t>
  </si>
  <si>
    <t>2 19 35120 05 0000 150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</si>
  <si>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</si>
  <si>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2 19 35179 05 0000 150</t>
  </si>
  <si>
    <t>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</si>
  <si>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>2 19 35303 05 0000 150</t>
  </si>
  <si>
    <t>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</si>
  <si>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>2 19 45179 05 0000 150</t>
  </si>
  <si>
    <t>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</t>
  </si>
  <si>
    <t>2 19 45050 05 0000 150</t>
  </si>
  <si>
    <t>2 19 45303 05 0000 150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</si>
  <si>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районов</t>
  </si>
  <si>
    <t>2 19 60010 05 0000 150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</si>
  <si>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</si>
  <si>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Всего доходов</t>
  </si>
  <si>
    <t>Начальник финансового управления</t>
  </si>
  <si>
    <t>администрации муниципального образования</t>
  </si>
  <si>
    <t>Белореченский муниципальный район</t>
  </si>
  <si>
    <t>Краснодарского края</t>
  </si>
  <si>
    <t>Е.А. Греков</t>
  </si>
  <si>
    <t>к  решению Совета муниципального образования Белореченский муниципальный район Краснодарского края от 26 марта 2026 г. № 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</si>
</sst>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"/>
  </numFmts>
  <fonts count="6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name val="Times New Roman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horizontal="right" vertical="top"/>
    </xf>
    <xf numFmtId="0" fontId="1" fillId="0" borderId="0" xfId="0" applyFont="1"/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horizontal="left" vertical="top"/>
    </xf>
    <xf numFmtId="0" fontId="3" fillId="0" borderId="0" xfId="0" applyFont="1"/>
    <xf numFmtId="0" fontId="1" fillId="0" borderId="0" xfId="0" applyFont="1" applyAlignment="1">
      <alignment horizontal="center" vertical="top"/>
    </xf>
    <xf numFmtId="164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center"/>
    </xf>
    <xf numFmtId="164" fontId="1" fillId="0" borderId="0" xfId="0" applyNumberFormat="1" applyFont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2" fillId="0" borderId="0" xfId="0" applyFont="1"/>
    <xf numFmtId="164" fontId="2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164" fontId="4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74"/>
  <sheetViews>
    <sheetView tabSelected="1" view="pageBreakPreview" zoomScale="55" zoomScaleNormal="95" zoomScalePageLayoutView="55" workbookViewId="0">
      <selection activeCell="C2" sqref="C2:D2"/>
    </sheetView>
  </sheetViews>
  <sheetFormatPr defaultColWidth="8.7109375" defaultRowHeight="18.75" x14ac:dyDescent="0.3"/>
  <cols>
    <col min="1" max="1" width="29.7109375" style="4" customWidth="1"/>
    <col min="2" max="2" width="54.7109375" style="4" customWidth="1"/>
    <col min="3" max="3" width="28.5703125" style="5" customWidth="1"/>
    <col min="4" max="4" width="5.28515625" style="6" hidden="1" customWidth="1"/>
    <col min="5" max="5" width="6.140625" style="6" customWidth="1"/>
    <col min="6" max="6" width="33.28515625" style="6" customWidth="1"/>
    <col min="7" max="254" width="6.140625" style="6" customWidth="1"/>
    <col min="255" max="1025" width="6.140625" customWidth="1"/>
  </cols>
  <sheetData>
    <row r="1" spans="1:4" ht="26.25" customHeight="1" x14ac:dyDescent="0.3">
      <c r="A1" s="7"/>
      <c r="B1" s="7"/>
      <c r="C1" s="8" t="s">
        <v>0</v>
      </c>
    </row>
    <row r="2" spans="1:4" s="9" customFormat="1" ht="190.5" customHeight="1" x14ac:dyDescent="0.3">
      <c r="A2" s="4"/>
      <c r="B2" s="6"/>
      <c r="C2" s="3" t="s">
        <v>132</v>
      </c>
      <c r="D2" s="3"/>
    </row>
    <row r="3" spans="1:4" s="9" customFormat="1" ht="12" customHeight="1" x14ac:dyDescent="0.3">
      <c r="A3" s="4"/>
      <c r="B3" s="10"/>
      <c r="C3" s="11"/>
    </row>
    <row r="4" spans="1:4" s="9" customFormat="1" ht="54" customHeight="1" x14ac:dyDescent="0.3">
      <c r="A4" s="2" t="s">
        <v>1</v>
      </c>
      <c r="B4" s="2"/>
      <c r="C4" s="2"/>
    </row>
    <row r="5" spans="1:4" s="9" customFormat="1" ht="27" customHeight="1" x14ac:dyDescent="0.3">
      <c r="A5" s="12"/>
      <c r="B5" s="12"/>
      <c r="C5" s="13" t="s">
        <v>2</v>
      </c>
    </row>
    <row r="6" spans="1:4" ht="35.25" customHeight="1" x14ac:dyDescent="0.3">
      <c r="A6" s="14" t="s">
        <v>3</v>
      </c>
      <c r="B6" s="14" t="s">
        <v>4</v>
      </c>
      <c r="C6" s="15" t="s">
        <v>5</v>
      </c>
    </row>
    <row r="7" spans="1:4" x14ac:dyDescent="0.3">
      <c r="A7" s="16" t="s">
        <v>6</v>
      </c>
      <c r="B7" s="16" t="s">
        <v>7</v>
      </c>
      <c r="C7" s="5">
        <f>C8+C9+C10+C11+C12+C13+C14+C15+C16+C17+C18+C19+C20+C21+C22+C23+C24+C25+C27+C26+C28</f>
        <v>1488418700</v>
      </c>
    </row>
    <row r="8" spans="1:4" x14ac:dyDescent="0.3">
      <c r="A8" s="16" t="s">
        <v>8</v>
      </c>
      <c r="B8" s="16" t="s">
        <v>9</v>
      </c>
      <c r="C8" s="5">
        <v>27940000</v>
      </c>
    </row>
    <row r="9" spans="1:4" x14ac:dyDescent="0.3">
      <c r="A9" s="16" t="s">
        <v>10</v>
      </c>
      <c r="B9" s="16" t="s">
        <v>11</v>
      </c>
      <c r="C9" s="5">
        <v>874198000</v>
      </c>
    </row>
    <row r="10" spans="1:4" ht="52.5" customHeight="1" x14ac:dyDescent="0.3">
      <c r="A10" s="16" t="s">
        <v>12</v>
      </c>
      <c r="B10" s="16" t="s">
        <v>13</v>
      </c>
      <c r="C10" s="5">
        <v>9013600</v>
      </c>
    </row>
    <row r="11" spans="1:4" ht="34.5" customHeight="1" x14ac:dyDescent="0.3">
      <c r="A11" s="16" t="s">
        <v>14</v>
      </c>
      <c r="B11" s="16" t="s">
        <v>15</v>
      </c>
      <c r="C11" s="5">
        <v>342660000</v>
      </c>
    </row>
    <row r="12" spans="1:4" ht="34.5" customHeight="1" x14ac:dyDescent="0.3">
      <c r="A12" s="16" t="s">
        <v>16</v>
      </c>
      <c r="B12" s="16" t="s">
        <v>17</v>
      </c>
      <c r="C12" s="5">
        <v>63000</v>
      </c>
    </row>
    <row r="13" spans="1:4" x14ac:dyDescent="0.3">
      <c r="A13" s="16" t="s">
        <v>18</v>
      </c>
      <c r="B13" s="16" t="s">
        <v>19</v>
      </c>
      <c r="C13" s="5">
        <v>17579000</v>
      </c>
    </row>
    <row r="14" spans="1:4" ht="69" customHeight="1" x14ac:dyDescent="0.3">
      <c r="A14" s="16" t="s">
        <v>20</v>
      </c>
      <c r="B14" s="16" t="s">
        <v>21</v>
      </c>
      <c r="C14" s="5">
        <v>51933000</v>
      </c>
    </row>
    <row r="15" spans="1:4" x14ac:dyDescent="0.3">
      <c r="A15" s="16" t="s">
        <v>22</v>
      </c>
      <c r="B15" s="16" t="s">
        <v>23</v>
      </c>
      <c r="C15" s="5">
        <v>9513000</v>
      </c>
    </row>
    <row r="16" spans="1:4" x14ac:dyDescent="0.3">
      <c r="A16" s="16" t="s">
        <v>24</v>
      </c>
      <c r="B16" s="16" t="s">
        <v>25</v>
      </c>
      <c r="C16" s="5">
        <v>51539000</v>
      </c>
    </row>
    <row r="17" spans="1:3" ht="87" customHeight="1" x14ac:dyDescent="0.3">
      <c r="A17" s="17" t="s">
        <v>26</v>
      </c>
      <c r="B17" s="16" t="s">
        <v>27</v>
      </c>
      <c r="C17" s="5">
        <v>130000</v>
      </c>
    </row>
    <row r="18" spans="1:3" ht="73.5" customHeight="1" x14ac:dyDescent="0.3">
      <c r="A18" s="17" t="s">
        <v>28</v>
      </c>
      <c r="B18" s="16" t="s">
        <v>29</v>
      </c>
      <c r="C18" s="5">
        <v>7700</v>
      </c>
    </row>
    <row r="19" spans="1:3" ht="103.5" customHeight="1" x14ac:dyDescent="0.3">
      <c r="A19" s="16" t="s">
        <v>30</v>
      </c>
      <c r="B19" s="18" t="s">
        <v>31</v>
      </c>
      <c r="C19" s="5">
        <v>76879000</v>
      </c>
    </row>
    <row r="20" spans="1:3" ht="122.25" customHeight="1" x14ac:dyDescent="0.3">
      <c r="A20" s="16" t="s">
        <v>32</v>
      </c>
      <c r="B20" s="18" t="s">
        <v>33</v>
      </c>
      <c r="C20" s="5">
        <v>316000</v>
      </c>
    </row>
    <row r="21" spans="1:3" ht="102.75" customHeight="1" x14ac:dyDescent="0.3">
      <c r="A21" s="16" t="s">
        <v>34</v>
      </c>
      <c r="B21" s="18" t="s">
        <v>35</v>
      </c>
      <c r="C21" s="5">
        <v>1370000</v>
      </c>
    </row>
    <row r="22" spans="1:3" ht="93.75" hidden="1" x14ac:dyDescent="0.3">
      <c r="A22" s="16" t="s">
        <v>36</v>
      </c>
      <c r="B22" s="18" t="s">
        <v>37</v>
      </c>
      <c r="C22" s="19">
        <v>0</v>
      </c>
    </row>
    <row r="23" spans="1:3" ht="126.75" customHeight="1" x14ac:dyDescent="0.3">
      <c r="A23" s="16" t="s">
        <v>38</v>
      </c>
      <c r="B23" s="18" t="s">
        <v>39</v>
      </c>
      <c r="C23" s="5">
        <v>2377000</v>
      </c>
    </row>
    <row r="24" spans="1:3" ht="36" hidden="1" customHeight="1" x14ac:dyDescent="0.3">
      <c r="A24" s="16" t="s">
        <v>40</v>
      </c>
      <c r="B24" s="16" t="s">
        <v>41</v>
      </c>
      <c r="C24" s="5">
        <v>0</v>
      </c>
    </row>
    <row r="25" spans="1:3" ht="39.75" customHeight="1" x14ac:dyDescent="0.3">
      <c r="A25" s="4" t="s">
        <v>42</v>
      </c>
      <c r="B25" s="18" t="s">
        <v>43</v>
      </c>
      <c r="C25" s="5">
        <v>2646100</v>
      </c>
    </row>
    <row r="26" spans="1:3" ht="168.75" hidden="1" x14ac:dyDescent="0.3">
      <c r="A26" s="20" t="s">
        <v>44</v>
      </c>
      <c r="B26" s="18" t="s">
        <v>45</v>
      </c>
      <c r="C26" s="19">
        <v>0</v>
      </c>
    </row>
    <row r="27" spans="1:3" ht="56.25" x14ac:dyDescent="0.3">
      <c r="A27" s="20" t="s">
        <v>46</v>
      </c>
      <c r="B27" s="18" t="s">
        <v>47</v>
      </c>
      <c r="C27" s="5">
        <v>16668000</v>
      </c>
    </row>
    <row r="28" spans="1:3" x14ac:dyDescent="0.3">
      <c r="A28" s="16" t="s">
        <v>48</v>
      </c>
      <c r="B28" s="16" t="s">
        <v>49</v>
      </c>
      <c r="C28" s="5">
        <v>3586300</v>
      </c>
    </row>
    <row r="29" spans="1:3" x14ac:dyDescent="0.3">
      <c r="A29" s="16" t="s">
        <v>50</v>
      </c>
      <c r="B29" s="16" t="s">
        <v>51</v>
      </c>
      <c r="C29" s="5">
        <f>C30+C56+C52+C51</f>
        <v>3144982131.9500003</v>
      </c>
    </row>
    <row r="30" spans="1:3" ht="56.25" customHeight="1" x14ac:dyDescent="0.3">
      <c r="A30" s="16" t="s">
        <v>52</v>
      </c>
      <c r="B30" s="16" t="s">
        <v>53</v>
      </c>
      <c r="C30" s="5">
        <f>SUM(C31:C50)</f>
        <v>3146152340</v>
      </c>
    </row>
    <row r="31" spans="1:3" ht="75" x14ac:dyDescent="0.3">
      <c r="A31" s="16" t="s">
        <v>54</v>
      </c>
      <c r="B31" s="16" t="s">
        <v>55</v>
      </c>
      <c r="C31" s="5">
        <v>242020300</v>
      </c>
    </row>
    <row r="32" spans="1:3" ht="75" hidden="1" x14ac:dyDescent="0.3">
      <c r="A32" s="16" t="s">
        <v>56</v>
      </c>
      <c r="B32" s="16" t="s">
        <v>57</v>
      </c>
    </row>
    <row r="33" spans="1:256" ht="37.5" hidden="1" x14ac:dyDescent="0.3">
      <c r="A33" s="16" t="s">
        <v>58</v>
      </c>
      <c r="B33" s="16" t="s">
        <v>59</v>
      </c>
    </row>
    <row r="34" spans="1:256" s="18" customFormat="1" ht="61.5" customHeight="1" x14ac:dyDescent="0.2">
      <c r="A34" s="18" t="s">
        <v>60</v>
      </c>
      <c r="B34" s="18" t="s">
        <v>61</v>
      </c>
      <c r="C34" s="5">
        <f>18940800+14443200</f>
        <v>33384000</v>
      </c>
      <c r="IU34" s="21"/>
      <c r="IV34" s="21"/>
    </row>
    <row r="35" spans="1:256" s="18" customFormat="1" ht="75" x14ac:dyDescent="0.2">
      <c r="A35" s="18" t="s">
        <v>62</v>
      </c>
      <c r="B35" s="18" t="s">
        <v>63</v>
      </c>
      <c r="C35" s="5">
        <f>3100000-157800</f>
        <v>2942200</v>
      </c>
      <c r="IU35" s="21"/>
      <c r="IV35" s="21"/>
    </row>
    <row r="36" spans="1:256" ht="96" customHeight="1" x14ac:dyDescent="0.3">
      <c r="A36" s="16" t="s">
        <v>64</v>
      </c>
      <c r="B36" s="22" t="s">
        <v>65</v>
      </c>
      <c r="C36" s="5">
        <f>124579800+5902600</f>
        <v>130482400</v>
      </c>
    </row>
    <row r="37" spans="1:256" ht="54.75" customHeight="1" x14ac:dyDescent="0.3">
      <c r="A37" s="16" t="s">
        <v>66</v>
      </c>
      <c r="B37" s="18" t="s">
        <v>67</v>
      </c>
      <c r="C37" s="5">
        <f>4758900+234200</f>
        <v>4993100</v>
      </c>
    </row>
    <row r="38" spans="1:256" ht="39" customHeight="1" x14ac:dyDescent="0.3">
      <c r="A38" s="16" t="s">
        <v>68</v>
      </c>
      <c r="B38" s="22" t="s">
        <v>69</v>
      </c>
      <c r="C38" s="5">
        <f>439800-900</f>
        <v>438900</v>
      </c>
    </row>
    <row r="39" spans="1:256" ht="54" hidden="1" customHeight="1" x14ac:dyDescent="0.3">
      <c r="A39" s="16" t="s">
        <v>70</v>
      </c>
      <c r="B39" s="22" t="s">
        <v>71</v>
      </c>
    </row>
    <row r="40" spans="1:256" ht="41.25" customHeight="1" x14ac:dyDescent="0.3">
      <c r="A40" s="16" t="s">
        <v>72</v>
      </c>
      <c r="B40" s="22" t="s">
        <v>73</v>
      </c>
      <c r="C40" s="5">
        <f>1402500+3124100+38326700+9366500+5000000+185923000+1834200+290800</f>
        <v>245267800</v>
      </c>
    </row>
    <row r="41" spans="1:256" ht="57" customHeight="1" x14ac:dyDescent="0.3">
      <c r="A41" s="16" t="s">
        <v>74</v>
      </c>
      <c r="B41" s="22" t="s">
        <v>75</v>
      </c>
      <c r="C41" s="5">
        <f>982600+252000+70646600+960600+187500+66428600+2553900+137500+30100+2067333600+8855300+3127100+2966900+19643000-32998900-13866500</f>
        <v>2197239900</v>
      </c>
    </row>
    <row r="42" spans="1:256" s="23" customFormat="1" ht="129.75" customHeight="1" x14ac:dyDescent="0.3">
      <c r="A42" s="16" t="s">
        <v>76</v>
      </c>
      <c r="B42" s="22" t="s">
        <v>77</v>
      </c>
      <c r="C42" s="5">
        <f>13085900</f>
        <v>13085900</v>
      </c>
    </row>
    <row r="43" spans="1:256" s="23" customFormat="1" ht="85.5" customHeight="1" x14ac:dyDescent="0.3">
      <c r="A43" s="16" t="s">
        <v>78</v>
      </c>
      <c r="B43" s="22" t="s">
        <v>79</v>
      </c>
      <c r="C43" s="5">
        <f>10585300+26141500</f>
        <v>36726800</v>
      </c>
    </row>
    <row r="44" spans="1:256" ht="84.75" customHeight="1" x14ac:dyDescent="0.3">
      <c r="A44" s="16" t="s">
        <v>80</v>
      </c>
      <c r="B44" s="22" t="s">
        <v>81</v>
      </c>
      <c r="C44" s="24">
        <f>83300+1700</f>
        <v>85000</v>
      </c>
    </row>
    <row r="45" spans="1:256" ht="109.5" customHeight="1" x14ac:dyDescent="0.3">
      <c r="A45" s="16" t="s">
        <v>82</v>
      </c>
      <c r="B45" s="22" t="s">
        <v>83</v>
      </c>
      <c r="C45" s="24">
        <f>8133600-349600</f>
        <v>7784000</v>
      </c>
    </row>
    <row r="46" spans="1:256" ht="165.75" customHeight="1" x14ac:dyDescent="0.3">
      <c r="A46" s="16" t="s">
        <v>84</v>
      </c>
      <c r="B46" s="22" t="s">
        <v>85</v>
      </c>
      <c r="C46" s="24">
        <f>99353000+690600</f>
        <v>100043600</v>
      </c>
    </row>
    <row r="47" spans="1:256" ht="63.75" customHeight="1" x14ac:dyDescent="0.3">
      <c r="A47" s="16" t="s">
        <v>86</v>
      </c>
      <c r="B47" s="22" t="s">
        <v>87</v>
      </c>
      <c r="C47" s="24">
        <f>116273500</f>
        <v>116273500</v>
      </c>
    </row>
    <row r="48" spans="1:256" ht="103.5" customHeight="1" x14ac:dyDescent="0.3">
      <c r="A48" s="16" t="s">
        <v>88</v>
      </c>
      <c r="B48" s="16" t="s">
        <v>89</v>
      </c>
      <c r="C48" s="24">
        <f>9993400+307200+414900+388970+395740+1306830</f>
        <v>12807040</v>
      </c>
    </row>
    <row r="49" spans="1:3" ht="233.25" customHeight="1" x14ac:dyDescent="0.3">
      <c r="A49" s="16" t="s">
        <v>90</v>
      </c>
      <c r="B49" s="16" t="s">
        <v>91</v>
      </c>
      <c r="C49" s="24">
        <v>2577900</v>
      </c>
    </row>
    <row r="50" spans="1:3" ht="48" hidden="1" customHeight="1" x14ac:dyDescent="0.3">
      <c r="A50" s="16" t="s">
        <v>92</v>
      </c>
      <c r="B50" s="16" t="s">
        <v>93</v>
      </c>
      <c r="C50" s="24" t="s">
        <v>94</v>
      </c>
    </row>
    <row r="51" spans="1:3" ht="41.25" hidden="1" customHeight="1" x14ac:dyDescent="0.3">
      <c r="A51" s="16" t="s">
        <v>95</v>
      </c>
      <c r="B51" s="22" t="s">
        <v>96</v>
      </c>
      <c r="C51" s="24"/>
    </row>
    <row r="52" spans="1:3" ht="141.75" customHeight="1" x14ac:dyDescent="0.3">
      <c r="A52" s="16" t="s">
        <v>97</v>
      </c>
      <c r="B52" s="16" t="s">
        <v>98</v>
      </c>
      <c r="C52" s="24">
        <f>C53+C54+C55</f>
        <v>21557779.82</v>
      </c>
    </row>
    <row r="53" spans="1:3" ht="56.25" customHeight="1" x14ac:dyDescent="0.3">
      <c r="A53" s="16" t="s">
        <v>99</v>
      </c>
      <c r="B53" s="16" t="s">
        <v>100</v>
      </c>
      <c r="C53" s="24">
        <v>18937365.489999998</v>
      </c>
    </row>
    <row r="54" spans="1:3" ht="57.75" customHeight="1" x14ac:dyDescent="0.3">
      <c r="A54" s="16" t="s">
        <v>101</v>
      </c>
      <c r="B54" s="16" t="s">
        <v>102</v>
      </c>
      <c r="C54" s="24">
        <v>2620414.33</v>
      </c>
    </row>
    <row r="55" spans="1:3" ht="112.5" hidden="1" x14ac:dyDescent="0.3">
      <c r="A55" s="16" t="s">
        <v>103</v>
      </c>
      <c r="B55" s="16" t="s">
        <v>104</v>
      </c>
      <c r="C55" s="24"/>
    </row>
    <row r="56" spans="1:3" ht="74.25" customHeight="1" x14ac:dyDescent="0.3">
      <c r="A56" s="16" t="s">
        <v>105</v>
      </c>
      <c r="B56" s="16" t="s">
        <v>106</v>
      </c>
      <c r="C56" s="24">
        <f>C66+C57+C59+C62+C61+C64</f>
        <v>-22727987.870000001</v>
      </c>
    </row>
    <row r="57" spans="1:3" ht="111" customHeight="1" x14ac:dyDescent="0.3">
      <c r="A57" s="16" t="s">
        <v>107</v>
      </c>
      <c r="B57" s="16" t="s">
        <v>108</v>
      </c>
      <c r="C57" s="24">
        <f>-8917782.54</f>
        <v>-8917782.5399999991</v>
      </c>
    </row>
    <row r="58" spans="1:3" ht="69.75" hidden="1" customHeight="1" x14ac:dyDescent="0.3">
      <c r="A58" s="16" t="s">
        <v>109</v>
      </c>
      <c r="B58" s="16" t="s">
        <v>110</v>
      </c>
      <c r="C58" s="24"/>
    </row>
    <row r="59" spans="1:3" ht="123" hidden="1" customHeight="1" x14ac:dyDescent="0.3">
      <c r="A59" s="16" t="s">
        <v>111</v>
      </c>
      <c r="B59" s="16" t="s">
        <v>112</v>
      </c>
      <c r="C59" s="24"/>
    </row>
    <row r="60" spans="1:3" ht="99" hidden="1" customHeight="1" x14ac:dyDescent="0.3">
      <c r="A60" s="16" t="s">
        <v>113</v>
      </c>
      <c r="B60" s="16" t="s">
        <v>114</v>
      </c>
      <c r="C60" s="24">
        <v>0</v>
      </c>
    </row>
    <row r="61" spans="1:3" ht="120" customHeight="1" x14ac:dyDescent="0.3">
      <c r="A61" s="16" t="s">
        <v>115</v>
      </c>
      <c r="B61" s="16" t="s">
        <v>116</v>
      </c>
      <c r="C61" s="24">
        <f>-254500.89</f>
        <v>-254500.89</v>
      </c>
    </row>
    <row r="62" spans="1:3" ht="106.5" customHeight="1" x14ac:dyDescent="0.3">
      <c r="A62" s="16" t="s">
        <v>117</v>
      </c>
      <c r="B62" s="16" t="s">
        <v>118</v>
      </c>
      <c r="C62" s="24">
        <f>-279857.98</f>
        <v>-279857.98</v>
      </c>
    </row>
    <row r="63" spans="1:3" ht="118.5" hidden="1" customHeight="1" x14ac:dyDescent="0.3">
      <c r="A63" s="16" t="s">
        <v>119</v>
      </c>
      <c r="B63" s="16" t="s">
        <v>120</v>
      </c>
      <c r="C63" s="24"/>
    </row>
    <row r="64" spans="1:3" ht="232.5" customHeight="1" x14ac:dyDescent="0.3">
      <c r="A64" s="16" t="s">
        <v>121</v>
      </c>
      <c r="B64" s="16" t="s">
        <v>91</v>
      </c>
      <c r="C64" s="24">
        <f>-192913.69</f>
        <v>-192913.69</v>
      </c>
    </row>
    <row r="65" spans="1:3" ht="131.25" hidden="1" x14ac:dyDescent="0.3">
      <c r="A65" s="16" t="s">
        <v>122</v>
      </c>
      <c r="B65" s="16" t="s">
        <v>123</v>
      </c>
      <c r="C65" s="24"/>
    </row>
    <row r="66" spans="1:3" ht="78.75" customHeight="1" x14ac:dyDescent="0.3">
      <c r="A66" s="16" t="s">
        <v>124</v>
      </c>
      <c r="B66" s="16" t="s">
        <v>125</v>
      </c>
      <c r="C66" s="24">
        <f>-5500000-383.53-7582549.24</f>
        <v>-13082932.77</v>
      </c>
    </row>
    <row r="67" spans="1:3" x14ac:dyDescent="0.3">
      <c r="A67" s="25"/>
      <c r="B67" s="26" t="s">
        <v>126</v>
      </c>
      <c r="C67" s="27">
        <f>C7+C29</f>
        <v>4633400831.9500008</v>
      </c>
    </row>
    <row r="68" spans="1:3" ht="22.5" customHeight="1" x14ac:dyDescent="0.3">
      <c r="A68" s="25"/>
      <c r="B68" s="26"/>
      <c r="C68" s="27"/>
    </row>
    <row r="69" spans="1:3" ht="15.75" customHeight="1" x14ac:dyDescent="0.3">
      <c r="A69" s="6" t="s">
        <v>127</v>
      </c>
      <c r="B69" s="28"/>
      <c r="C69" s="27"/>
    </row>
    <row r="70" spans="1:3" ht="18" customHeight="1" x14ac:dyDescent="0.3">
      <c r="A70" s="1" t="s">
        <v>128</v>
      </c>
      <c r="B70" s="1"/>
    </row>
    <row r="71" spans="1:3" ht="18" customHeight="1" x14ac:dyDescent="0.3">
      <c r="A71" s="1" t="s">
        <v>129</v>
      </c>
      <c r="B71" s="1"/>
    </row>
    <row r="72" spans="1:3" ht="18" customHeight="1" x14ac:dyDescent="0.3">
      <c r="A72" s="29" t="s">
        <v>130</v>
      </c>
      <c r="B72" s="28"/>
      <c r="C72" s="5" t="s">
        <v>131</v>
      </c>
    </row>
    <row r="73" spans="1:3" ht="18" customHeight="1" x14ac:dyDescent="0.3"/>
    <row r="74" spans="1:3" ht="40.5" customHeight="1" x14ac:dyDescent="0.3"/>
  </sheetData>
  <mergeCells count="4">
    <mergeCell ref="C2:D2"/>
    <mergeCell ref="A4:C4"/>
    <mergeCell ref="A70:B70"/>
    <mergeCell ref="A71:B71"/>
  </mergeCells>
  <pageMargins left="0.43333333333333302" right="0.31527777777777799" top="0.78749999999999998" bottom="0.78749999999999998" header="0.511811023622047" footer="0.511811023622047"/>
  <pageSetup paperSize="9" scale="8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646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район 2026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210</cp:revision>
  <cp:lastPrinted>2025-12-26T09:46:18Z</cp:lastPrinted>
  <dcterms:modified xsi:type="dcterms:W3CDTF">2026-03-27T11:48:52Z</dcterms:modified>
  <dc:language>ru-RU</dc:language>
</cp:coreProperties>
</file>